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1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Lenovo\Desktop\FP&amp;A &amp; Equity Research\Financial Modeling Report\"/>
    </mc:Choice>
  </mc:AlternateContent>
  <xr:revisionPtr revIDLastSave="0" documentId="13_ncr:1_{EFEBE5BF-491A-406B-9B27-7BDF68521930}" xr6:coauthVersionLast="47" xr6:coauthVersionMax="47" xr10:uidLastSave="{00000000-0000-0000-0000-000000000000}"/>
  <bookViews>
    <workbookView xWindow="-108" yWindow="-108" windowWidth="23256" windowHeight="13176" firstSheet="9" activeTab="10" xr2:uid="{DB54F660-C1CA-4A12-91D3-5E371CA79DFB}"/>
  </bookViews>
  <sheets>
    <sheet name="Profile" sheetId="1" r:id="rId1"/>
    <sheet name="Business" sheetId="2" r:id="rId2"/>
    <sheet name="B2" sheetId="10" r:id="rId3"/>
    <sheet name="B3" sheetId="11" r:id="rId4"/>
    <sheet name="Management" sheetId="3" r:id="rId5"/>
    <sheet name="M2" sheetId="12" r:id="rId6"/>
    <sheet name="Financials" sheetId="15" r:id="rId7"/>
    <sheet name="H2" sheetId="14" r:id="rId8"/>
    <sheet name="F3" sheetId="21" r:id="rId9"/>
    <sheet name="Valuations" sheetId="25" r:id="rId10"/>
    <sheet name="V2" sheetId="22" r:id="rId11"/>
    <sheet name="V3" sheetId="24" r:id="rId12"/>
    <sheet name="Risks" sheetId="6" r:id="rId13"/>
    <sheet name="Dupont" sheetId="26" r:id="rId14"/>
    <sheet name="Altman Z" sheetId="27" r:id="rId15"/>
    <sheet name="Monte Carlo" sheetId="28" r:id="rId16"/>
    <sheet name="Conclusion" sheetId="30" r:id="rId17"/>
    <sheet name="Data Sheet" sheetId="16" r:id="rId18"/>
    <sheet name="Quarters" sheetId="20" r:id="rId19"/>
    <sheet name="Profit &amp; Loss" sheetId="19" r:id="rId20"/>
    <sheet name="Balance Sheet" sheetId="18" r:id="rId21"/>
    <sheet name="Cash Flow" sheetId="17" r:id="rId22"/>
    <sheet name="Closing" sheetId="29" r:id="rId23"/>
  </sheets>
  <definedNames>
    <definedName name="_xlchart.v1.0" hidden="1">'Monte Carlo'!$H$9:$H$508</definedName>
    <definedName name="UPDATE" localSheetId="20">#REF!</definedName>
    <definedName name="UPDATE" localSheetId="21">#REF!</definedName>
    <definedName name="UPDATE" localSheetId="19">#REF!</definedName>
    <definedName name="UPDATE" localSheetId="18">#REF!</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2" i="22" l="1"/>
  <c r="I41" i="22" s="1"/>
  <c r="I44" i="22"/>
  <c r="I45" i="22" s="1"/>
  <c r="N14" i="28"/>
  <c r="N21" i="28" s="1"/>
  <c r="N13" i="28"/>
  <c r="N12" i="28"/>
  <c r="N11" i="28"/>
  <c r="N10" i="28"/>
  <c r="C9" i="28"/>
  <c r="C10" i="28"/>
  <c r="C11" i="28"/>
  <c r="C12" i="28"/>
  <c r="C13" i="28"/>
  <c r="C14" i="28"/>
  <c r="C15" i="28"/>
  <c r="C16" i="28"/>
  <c r="C17" i="28"/>
  <c r="C18" i="28"/>
  <c r="C19" i="28"/>
  <c r="C20" i="28"/>
  <c r="C21" i="28"/>
  <c r="C22" i="28"/>
  <c r="C23" i="28"/>
  <c r="C24" i="28"/>
  <c r="C25" i="28"/>
  <c r="C26" i="28"/>
  <c r="C27" i="28"/>
  <c r="D27" i="28" s="1"/>
  <c r="C28" i="28"/>
  <c r="D28" i="28" s="1"/>
  <c r="C29" i="28"/>
  <c r="D29" i="28" s="1"/>
  <c r="C30" i="28"/>
  <c r="D30" i="28" s="1"/>
  <c r="C31" i="28"/>
  <c r="D31" i="28" s="1"/>
  <c r="C32" i="28"/>
  <c r="D32" i="28" s="1"/>
  <c r="C33" i="28"/>
  <c r="D33" i="28" s="1"/>
  <c r="C34" i="28"/>
  <c r="C35" i="28"/>
  <c r="D35" i="28" s="1"/>
  <c r="C36" i="28"/>
  <c r="D36" i="28" s="1"/>
  <c r="C37" i="28"/>
  <c r="D37" i="28" s="1"/>
  <c r="C38" i="28"/>
  <c r="D38" i="28" s="1"/>
  <c r="C39" i="28"/>
  <c r="D39" i="28" s="1"/>
  <c r="C40" i="28"/>
  <c r="D40" i="28" s="1"/>
  <c r="C41" i="28"/>
  <c r="D41" i="28" s="1"/>
  <c r="C42" i="28"/>
  <c r="D42" i="28" s="1"/>
  <c r="C43" i="28"/>
  <c r="D43" i="28" s="1"/>
  <c r="C44" i="28"/>
  <c r="D44" i="28" s="1"/>
  <c r="C45" i="28"/>
  <c r="D45" i="28" s="1"/>
  <c r="C46" i="28"/>
  <c r="D46" i="28" s="1"/>
  <c r="C47" i="28"/>
  <c r="D47" i="28" s="1"/>
  <c r="C48" i="28"/>
  <c r="D48" i="28" s="1"/>
  <c r="C49" i="28"/>
  <c r="D49" i="28" s="1"/>
  <c r="C50" i="28"/>
  <c r="C51" i="28"/>
  <c r="C52" i="28"/>
  <c r="D52" i="28" s="1"/>
  <c r="C53" i="28"/>
  <c r="D53" i="28" s="1"/>
  <c r="C54" i="28"/>
  <c r="D54" i="28" s="1"/>
  <c r="C55" i="28"/>
  <c r="D55" i="28" s="1"/>
  <c r="C56" i="28"/>
  <c r="D56" i="28" s="1"/>
  <c r="C57" i="28"/>
  <c r="D57" i="28" s="1"/>
  <c r="C58" i="28"/>
  <c r="C59" i="28"/>
  <c r="D59" i="28" s="1"/>
  <c r="C8" i="28"/>
  <c r="T4" i="29"/>
  <c r="T5" i="29"/>
  <c r="T6" i="29"/>
  <c r="T7" i="29"/>
  <c r="T8" i="29"/>
  <c r="T9" i="29"/>
  <c r="T10" i="29"/>
  <c r="T11" i="29"/>
  <c r="T12" i="29"/>
  <c r="T13" i="29"/>
  <c r="T14" i="29"/>
  <c r="T15" i="29"/>
  <c r="T16" i="29"/>
  <c r="T17" i="29"/>
  <c r="T18" i="29"/>
  <c r="T19" i="29"/>
  <c r="T20" i="29"/>
  <c r="T21" i="29"/>
  <c r="T22" i="29"/>
  <c r="T23" i="29"/>
  <c r="T24" i="29"/>
  <c r="T25" i="29"/>
  <c r="T26" i="29"/>
  <c r="T27" i="29"/>
  <c r="T28" i="29"/>
  <c r="T29" i="29"/>
  <c r="T30" i="29"/>
  <c r="T31" i="29"/>
  <c r="T32" i="29"/>
  <c r="T33" i="29"/>
  <c r="T34" i="29"/>
  <c r="T35" i="29"/>
  <c r="T36" i="29"/>
  <c r="T37" i="29"/>
  <c r="T38" i="29"/>
  <c r="T39" i="29"/>
  <c r="T40" i="29"/>
  <c r="T41" i="29"/>
  <c r="T42" i="29"/>
  <c r="T43" i="29"/>
  <c r="T44" i="29"/>
  <c r="T45" i="29"/>
  <c r="T46" i="29"/>
  <c r="T47" i="29"/>
  <c r="T48" i="29"/>
  <c r="T49" i="29"/>
  <c r="T50" i="29"/>
  <c r="T51" i="29"/>
  <c r="T52" i="29"/>
  <c r="T53" i="29"/>
  <c r="T3" i="29"/>
  <c r="S4" i="29"/>
  <c r="S5" i="29"/>
  <c r="S6" i="29"/>
  <c r="S7" i="29"/>
  <c r="S8" i="29"/>
  <c r="S9" i="29"/>
  <c r="S10" i="29"/>
  <c r="S11" i="29"/>
  <c r="S12" i="29"/>
  <c r="S13" i="29"/>
  <c r="S14" i="29"/>
  <c r="S15" i="29"/>
  <c r="S16" i="29"/>
  <c r="S17" i="29"/>
  <c r="S18" i="29"/>
  <c r="S19" i="29"/>
  <c r="S20" i="29"/>
  <c r="S21" i="29"/>
  <c r="S22" i="29"/>
  <c r="S23" i="29"/>
  <c r="S24" i="29"/>
  <c r="S25" i="29"/>
  <c r="S26" i="29"/>
  <c r="S27" i="29"/>
  <c r="S28" i="29"/>
  <c r="S29" i="29"/>
  <c r="S30" i="29"/>
  <c r="S31" i="29"/>
  <c r="S32" i="29"/>
  <c r="S33" i="29"/>
  <c r="S34" i="29"/>
  <c r="S35" i="29"/>
  <c r="S36" i="29"/>
  <c r="S37" i="29"/>
  <c r="S38" i="29"/>
  <c r="S39" i="29"/>
  <c r="S40" i="29"/>
  <c r="S41" i="29"/>
  <c r="S42" i="29"/>
  <c r="S43" i="29"/>
  <c r="S44" i="29"/>
  <c r="S45" i="29"/>
  <c r="S46" i="29"/>
  <c r="S47" i="29"/>
  <c r="S48" i="29"/>
  <c r="S49" i="29"/>
  <c r="S50" i="29"/>
  <c r="S51" i="29"/>
  <c r="S52" i="29"/>
  <c r="S53" i="29"/>
  <c r="S3" i="29"/>
  <c r="E31" i="21"/>
  <c r="D28" i="1" s="1"/>
  <c r="F31" i="21"/>
  <c r="E28" i="1" s="1"/>
  <c r="G31" i="21"/>
  <c r="F28" i="1" s="1"/>
  <c r="H31" i="21"/>
  <c r="G28" i="1" s="1"/>
  <c r="D31" i="21"/>
  <c r="B1067" i="29"/>
  <c r="N5" i="29"/>
  <c r="N6" i="29"/>
  <c r="N7" i="29"/>
  <c r="N8" i="29"/>
  <c r="N9" i="29"/>
  <c r="N10" i="29"/>
  <c r="N11" i="29"/>
  <c r="N12" i="29"/>
  <c r="N13" i="29"/>
  <c r="N14" i="29"/>
  <c r="N15" i="29"/>
  <c r="N16" i="29"/>
  <c r="N17" i="29"/>
  <c r="N18" i="29"/>
  <c r="N19" i="29"/>
  <c r="N20" i="29"/>
  <c r="N21" i="29"/>
  <c r="N22" i="29"/>
  <c r="N23" i="29"/>
  <c r="N24" i="29"/>
  <c r="N25" i="29"/>
  <c r="N26" i="29"/>
  <c r="N27" i="29"/>
  <c r="N28" i="29"/>
  <c r="N29" i="29"/>
  <c r="N30" i="29"/>
  <c r="N31" i="29"/>
  <c r="N32" i="29"/>
  <c r="N33" i="29"/>
  <c r="N34" i="29"/>
  <c r="N35" i="29"/>
  <c r="N36" i="29"/>
  <c r="N37" i="29"/>
  <c r="N38" i="29"/>
  <c r="N39" i="29"/>
  <c r="N40" i="29"/>
  <c r="N41" i="29"/>
  <c r="N42" i="29"/>
  <c r="N43" i="29"/>
  <c r="N44" i="29"/>
  <c r="N45" i="29"/>
  <c r="N46" i="29"/>
  <c r="N47" i="29"/>
  <c r="N48" i="29"/>
  <c r="N49" i="29"/>
  <c r="N50" i="29"/>
  <c r="N51" i="29"/>
  <c r="N52" i="29"/>
  <c r="N53" i="29"/>
  <c r="N54" i="29"/>
  <c r="N55" i="29"/>
  <c r="N56" i="29"/>
  <c r="N57" i="29"/>
  <c r="N58" i="29"/>
  <c r="N59" i="29"/>
  <c r="N60" i="29"/>
  <c r="N61" i="29"/>
  <c r="N62" i="29"/>
  <c r="N63" i="29"/>
  <c r="N64" i="29"/>
  <c r="N65" i="29"/>
  <c r="N66" i="29"/>
  <c r="N67" i="29"/>
  <c r="N68" i="29"/>
  <c r="N69" i="29"/>
  <c r="N70" i="29"/>
  <c r="N71" i="29"/>
  <c r="N72" i="29"/>
  <c r="N73" i="29"/>
  <c r="N74" i="29"/>
  <c r="N75" i="29"/>
  <c r="N76" i="29"/>
  <c r="N77" i="29"/>
  <c r="N78" i="29"/>
  <c r="N79" i="29"/>
  <c r="N80" i="29"/>
  <c r="N81" i="29"/>
  <c r="N82" i="29"/>
  <c r="N83" i="29"/>
  <c r="N84" i="29"/>
  <c r="N85" i="29"/>
  <c r="N86" i="29"/>
  <c r="N87" i="29"/>
  <c r="N88" i="29"/>
  <c r="N89" i="29"/>
  <c r="N90" i="29"/>
  <c r="N91" i="29"/>
  <c r="N92" i="29"/>
  <c r="N93" i="29"/>
  <c r="N94" i="29"/>
  <c r="N95" i="29"/>
  <c r="N96" i="29"/>
  <c r="N97" i="29"/>
  <c r="N98" i="29"/>
  <c r="N99" i="29"/>
  <c r="N100" i="29"/>
  <c r="N101" i="29"/>
  <c r="N102" i="29"/>
  <c r="N103" i="29"/>
  <c r="N104" i="29"/>
  <c r="N105" i="29"/>
  <c r="N106" i="29"/>
  <c r="N107" i="29"/>
  <c r="N108" i="29"/>
  <c r="N109" i="29"/>
  <c r="N110" i="29"/>
  <c r="N111" i="29"/>
  <c r="N112" i="29"/>
  <c r="N113" i="29"/>
  <c r="N114" i="29"/>
  <c r="N115" i="29"/>
  <c r="N116" i="29"/>
  <c r="N117" i="29"/>
  <c r="N118" i="29"/>
  <c r="N119" i="29"/>
  <c r="N120" i="29"/>
  <c r="N121" i="29"/>
  <c r="N122" i="29"/>
  <c r="N123" i="29"/>
  <c r="N124" i="29"/>
  <c r="N125" i="29"/>
  <c r="N126" i="29"/>
  <c r="N127" i="29"/>
  <c r="N128" i="29"/>
  <c r="N129" i="29"/>
  <c r="N130" i="29"/>
  <c r="N131" i="29"/>
  <c r="N132" i="29"/>
  <c r="N133" i="29"/>
  <c r="N134" i="29"/>
  <c r="N135" i="29"/>
  <c r="N136" i="29"/>
  <c r="N137" i="29"/>
  <c r="N138" i="29"/>
  <c r="N139" i="29"/>
  <c r="N140" i="29"/>
  <c r="N141" i="29"/>
  <c r="N142" i="29"/>
  <c r="N143" i="29"/>
  <c r="N144" i="29"/>
  <c r="N145" i="29"/>
  <c r="N146" i="29"/>
  <c r="N147" i="29"/>
  <c r="N148" i="29"/>
  <c r="N149" i="29"/>
  <c r="N150" i="29"/>
  <c r="N151" i="29"/>
  <c r="N152" i="29"/>
  <c r="N153" i="29"/>
  <c r="N154" i="29"/>
  <c r="N155" i="29"/>
  <c r="N156" i="29"/>
  <c r="N157" i="29"/>
  <c r="N158" i="29"/>
  <c r="N159" i="29"/>
  <c r="N160" i="29"/>
  <c r="N161" i="29"/>
  <c r="N162" i="29"/>
  <c r="N163" i="29"/>
  <c r="N164" i="29"/>
  <c r="N165" i="29"/>
  <c r="N166" i="29"/>
  <c r="N167" i="29"/>
  <c r="N168" i="29"/>
  <c r="N169" i="29"/>
  <c r="N170" i="29"/>
  <c r="N171" i="29"/>
  <c r="N172" i="29"/>
  <c r="N173" i="29"/>
  <c r="N174" i="29"/>
  <c r="N175" i="29"/>
  <c r="N176" i="29"/>
  <c r="N177" i="29"/>
  <c r="N178" i="29"/>
  <c r="N179" i="29"/>
  <c r="N180" i="29"/>
  <c r="N181" i="29"/>
  <c r="N182" i="29"/>
  <c r="N183" i="29"/>
  <c r="N184" i="29"/>
  <c r="N185" i="29"/>
  <c r="N186" i="29"/>
  <c r="N187" i="29"/>
  <c r="N188" i="29"/>
  <c r="N189" i="29"/>
  <c r="N190" i="29"/>
  <c r="N191" i="29"/>
  <c r="N192" i="29"/>
  <c r="N193" i="29"/>
  <c r="N194" i="29"/>
  <c r="N195" i="29"/>
  <c r="N196" i="29"/>
  <c r="N197" i="29"/>
  <c r="N198" i="29"/>
  <c r="N199" i="29"/>
  <c r="N200" i="29"/>
  <c r="N201" i="29"/>
  <c r="N202" i="29"/>
  <c r="N203" i="29"/>
  <c r="N204" i="29"/>
  <c r="N205" i="29"/>
  <c r="N206" i="29"/>
  <c r="N207" i="29"/>
  <c r="N208" i="29"/>
  <c r="N209" i="29"/>
  <c r="N210" i="29"/>
  <c r="N211" i="29"/>
  <c r="N212" i="29"/>
  <c r="N213" i="29"/>
  <c r="N214" i="29"/>
  <c r="N215" i="29"/>
  <c r="N216" i="29"/>
  <c r="N217" i="29"/>
  <c r="N218" i="29"/>
  <c r="N219" i="29"/>
  <c r="N220" i="29"/>
  <c r="N221" i="29"/>
  <c r="N222" i="29"/>
  <c r="N223" i="29"/>
  <c r="N224" i="29"/>
  <c r="N225" i="29"/>
  <c r="N226" i="29"/>
  <c r="N227" i="29"/>
  <c r="N228" i="29"/>
  <c r="N229" i="29"/>
  <c r="N230" i="29"/>
  <c r="N231" i="29"/>
  <c r="N232" i="29"/>
  <c r="N233" i="29"/>
  <c r="N234" i="29"/>
  <c r="N235" i="29"/>
  <c r="N236" i="29"/>
  <c r="N237" i="29"/>
  <c r="N238" i="29"/>
  <c r="N239" i="29"/>
  <c r="N240" i="29"/>
  <c r="N241" i="29"/>
  <c r="N242" i="29"/>
  <c r="N243" i="29"/>
  <c r="N244" i="29"/>
  <c r="N245" i="29"/>
  <c r="N246" i="29"/>
  <c r="N247" i="29"/>
  <c r="N248" i="29"/>
  <c r="N249" i="29"/>
  <c r="N250" i="29"/>
  <c r="N251" i="29"/>
  <c r="N252" i="29"/>
  <c r="N253" i="29"/>
  <c r="N254" i="29"/>
  <c r="N255" i="29"/>
  <c r="N256" i="29"/>
  <c r="N257" i="29"/>
  <c r="N258" i="29"/>
  <c r="N259" i="29"/>
  <c r="N260" i="29"/>
  <c r="N261" i="29"/>
  <c r="N262" i="29"/>
  <c r="N263" i="29"/>
  <c r="N264" i="29"/>
  <c r="N265" i="29"/>
  <c r="N266" i="29"/>
  <c r="N267" i="29"/>
  <c r="N268" i="29"/>
  <c r="N269" i="29"/>
  <c r="N270" i="29"/>
  <c r="N271" i="29"/>
  <c r="N272" i="29"/>
  <c r="N273" i="29"/>
  <c r="N274" i="29"/>
  <c r="N275" i="29"/>
  <c r="N276" i="29"/>
  <c r="N277" i="29"/>
  <c r="N278" i="29"/>
  <c r="N279" i="29"/>
  <c r="N280" i="29"/>
  <c r="N281" i="29"/>
  <c r="N282" i="29"/>
  <c r="N283" i="29"/>
  <c r="N284" i="29"/>
  <c r="N285" i="29"/>
  <c r="N286" i="29"/>
  <c r="N287" i="29"/>
  <c r="N288" i="29"/>
  <c r="N289" i="29"/>
  <c r="N290" i="29"/>
  <c r="N291" i="29"/>
  <c r="N292" i="29"/>
  <c r="N293" i="29"/>
  <c r="N294" i="29"/>
  <c r="N295" i="29"/>
  <c r="N296" i="29"/>
  <c r="N297" i="29"/>
  <c r="N298" i="29"/>
  <c r="N299" i="29"/>
  <c r="N300" i="29"/>
  <c r="N301" i="29"/>
  <c r="N302" i="29"/>
  <c r="N303" i="29"/>
  <c r="N304" i="29"/>
  <c r="N305" i="29"/>
  <c r="N306" i="29"/>
  <c r="N307" i="29"/>
  <c r="N308" i="29"/>
  <c r="N309" i="29"/>
  <c r="N310" i="29"/>
  <c r="N311" i="29"/>
  <c r="N312" i="29"/>
  <c r="N313" i="29"/>
  <c r="N314" i="29"/>
  <c r="N315" i="29"/>
  <c r="N316" i="29"/>
  <c r="N317" i="29"/>
  <c r="N318" i="29"/>
  <c r="N319" i="29"/>
  <c r="N320" i="29"/>
  <c r="N321" i="29"/>
  <c r="N322" i="29"/>
  <c r="N323" i="29"/>
  <c r="N324" i="29"/>
  <c r="N325" i="29"/>
  <c r="N326" i="29"/>
  <c r="N327" i="29"/>
  <c r="N328" i="29"/>
  <c r="N329" i="29"/>
  <c r="N330" i="29"/>
  <c r="N331" i="29"/>
  <c r="N332" i="29"/>
  <c r="N333" i="29"/>
  <c r="N334" i="29"/>
  <c r="N335" i="29"/>
  <c r="N336" i="29"/>
  <c r="N337" i="29"/>
  <c r="N338" i="29"/>
  <c r="N339" i="29"/>
  <c r="N340" i="29"/>
  <c r="N341" i="29"/>
  <c r="N342" i="29"/>
  <c r="N343" i="29"/>
  <c r="N344" i="29"/>
  <c r="N345" i="29"/>
  <c r="N346" i="29"/>
  <c r="N347" i="29"/>
  <c r="N348" i="29"/>
  <c r="N349" i="29"/>
  <c r="N350" i="29"/>
  <c r="N351" i="29"/>
  <c r="N352" i="29"/>
  <c r="N353" i="29"/>
  <c r="N354" i="29"/>
  <c r="N355" i="29"/>
  <c r="N356" i="29"/>
  <c r="N357" i="29"/>
  <c r="N358" i="29"/>
  <c r="N359" i="29"/>
  <c r="N360" i="29"/>
  <c r="N361" i="29"/>
  <c r="N362" i="29"/>
  <c r="N363" i="29"/>
  <c r="N364" i="29"/>
  <c r="N365" i="29"/>
  <c r="N366" i="29"/>
  <c r="N367" i="29"/>
  <c r="N368" i="29"/>
  <c r="N369" i="29"/>
  <c r="N370" i="29"/>
  <c r="N371" i="29"/>
  <c r="N372" i="29"/>
  <c r="N373" i="29"/>
  <c r="N374" i="29"/>
  <c r="N375" i="29"/>
  <c r="N376" i="29"/>
  <c r="N377" i="29"/>
  <c r="N378" i="29"/>
  <c r="N379" i="29"/>
  <c r="N380" i="29"/>
  <c r="N381" i="29"/>
  <c r="N382" i="29"/>
  <c r="N383" i="29"/>
  <c r="N384" i="29"/>
  <c r="N385" i="29"/>
  <c r="N386" i="29"/>
  <c r="N387" i="29"/>
  <c r="N388" i="29"/>
  <c r="N389" i="29"/>
  <c r="N390" i="29"/>
  <c r="N391" i="29"/>
  <c r="N392" i="29"/>
  <c r="N393" i="29"/>
  <c r="N394" i="29"/>
  <c r="N395" i="29"/>
  <c r="N396" i="29"/>
  <c r="N397" i="29"/>
  <c r="N398" i="29"/>
  <c r="N399" i="29"/>
  <c r="N400" i="29"/>
  <c r="N401" i="29"/>
  <c r="N402" i="29"/>
  <c r="N403" i="29"/>
  <c r="N404" i="29"/>
  <c r="N405" i="29"/>
  <c r="N406" i="29"/>
  <c r="N407" i="29"/>
  <c r="N408" i="29"/>
  <c r="N409" i="29"/>
  <c r="N410" i="29"/>
  <c r="N411" i="29"/>
  <c r="N412" i="29"/>
  <c r="N413" i="29"/>
  <c r="N414" i="29"/>
  <c r="N415" i="29"/>
  <c r="N416" i="29"/>
  <c r="N417" i="29"/>
  <c r="N418" i="29"/>
  <c r="N419" i="29"/>
  <c r="N420" i="29"/>
  <c r="N421" i="29"/>
  <c r="N422" i="29"/>
  <c r="N423" i="29"/>
  <c r="N424" i="29"/>
  <c r="N425" i="29"/>
  <c r="N426" i="29"/>
  <c r="N427" i="29"/>
  <c r="N428" i="29"/>
  <c r="N429" i="29"/>
  <c r="N430" i="29"/>
  <c r="N431" i="29"/>
  <c r="N432" i="29"/>
  <c r="N433" i="29"/>
  <c r="N434" i="29"/>
  <c r="N435" i="29"/>
  <c r="N436" i="29"/>
  <c r="N437" i="29"/>
  <c r="N438" i="29"/>
  <c r="N439" i="29"/>
  <c r="N440" i="29"/>
  <c r="N441" i="29"/>
  <c r="N442" i="29"/>
  <c r="N443" i="29"/>
  <c r="N444" i="29"/>
  <c r="N445" i="29"/>
  <c r="N446" i="29"/>
  <c r="N447" i="29"/>
  <c r="N448" i="29"/>
  <c r="N449" i="29"/>
  <c r="N450" i="29"/>
  <c r="N451" i="29"/>
  <c r="N452" i="29"/>
  <c r="N453" i="29"/>
  <c r="N454" i="29"/>
  <c r="N455" i="29"/>
  <c r="N456" i="29"/>
  <c r="N457" i="29"/>
  <c r="N458" i="29"/>
  <c r="N459" i="29"/>
  <c r="N460" i="29"/>
  <c r="N461" i="29"/>
  <c r="N462" i="29"/>
  <c r="N463" i="29"/>
  <c r="N464" i="29"/>
  <c r="N465" i="29"/>
  <c r="N466" i="29"/>
  <c r="N467" i="29"/>
  <c r="N468" i="29"/>
  <c r="N469" i="29"/>
  <c r="N470" i="29"/>
  <c r="N471" i="29"/>
  <c r="N472" i="29"/>
  <c r="N473" i="29"/>
  <c r="N474" i="29"/>
  <c r="N475" i="29"/>
  <c r="N476" i="29"/>
  <c r="N477" i="29"/>
  <c r="N478" i="29"/>
  <c r="N479" i="29"/>
  <c r="N480" i="29"/>
  <c r="N481" i="29"/>
  <c r="N482" i="29"/>
  <c r="N483" i="29"/>
  <c r="N484" i="29"/>
  <c r="N485" i="29"/>
  <c r="N486" i="29"/>
  <c r="N487" i="29"/>
  <c r="N488" i="29"/>
  <c r="N489" i="29"/>
  <c r="N490" i="29"/>
  <c r="N491" i="29"/>
  <c r="N492" i="29"/>
  <c r="N493" i="29"/>
  <c r="N494" i="29"/>
  <c r="N495" i="29"/>
  <c r="N496" i="29"/>
  <c r="N497" i="29"/>
  <c r="N498" i="29"/>
  <c r="N499" i="29"/>
  <c r="N500" i="29"/>
  <c r="N501" i="29"/>
  <c r="N502" i="29"/>
  <c r="N503" i="29"/>
  <c r="N504" i="29"/>
  <c r="N505" i="29"/>
  <c r="N506" i="29"/>
  <c r="N507" i="29"/>
  <c r="N508" i="29"/>
  <c r="N509" i="29"/>
  <c r="N510" i="29"/>
  <c r="N511" i="29"/>
  <c r="N512" i="29"/>
  <c r="N513" i="29"/>
  <c r="N514" i="29"/>
  <c r="N515" i="29"/>
  <c r="N516" i="29"/>
  <c r="N517" i="29"/>
  <c r="N518" i="29"/>
  <c r="N519" i="29"/>
  <c r="N520" i="29"/>
  <c r="N521" i="29"/>
  <c r="N522" i="29"/>
  <c r="N523" i="29"/>
  <c r="N524" i="29"/>
  <c r="N525" i="29"/>
  <c r="N526" i="29"/>
  <c r="N527" i="29"/>
  <c r="N528" i="29"/>
  <c r="N529" i="29"/>
  <c r="N530" i="29"/>
  <c r="N531" i="29"/>
  <c r="N532" i="29"/>
  <c r="N533" i="29"/>
  <c r="N534" i="29"/>
  <c r="N535" i="29"/>
  <c r="N536" i="29"/>
  <c r="N537" i="29"/>
  <c r="N538" i="29"/>
  <c r="N539" i="29"/>
  <c r="N540" i="29"/>
  <c r="N541" i="29"/>
  <c r="N542" i="29"/>
  <c r="N543" i="29"/>
  <c r="N544" i="29"/>
  <c r="N545" i="29"/>
  <c r="N546" i="29"/>
  <c r="N547" i="29"/>
  <c r="N548" i="29"/>
  <c r="N549" i="29"/>
  <c r="N550" i="29"/>
  <c r="N551" i="29"/>
  <c r="N552" i="29"/>
  <c r="N553" i="29"/>
  <c r="N554" i="29"/>
  <c r="N555" i="29"/>
  <c r="N556" i="29"/>
  <c r="N557" i="29"/>
  <c r="N558" i="29"/>
  <c r="N559" i="29"/>
  <c r="N560" i="29"/>
  <c r="N561" i="29"/>
  <c r="N562" i="29"/>
  <c r="N563" i="29"/>
  <c r="N564" i="29"/>
  <c r="N565" i="29"/>
  <c r="N566" i="29"/>
  <c r="N567" i="29"/>
  <c r="N568" i="29"/>
  <c r="N569" i="29"/>
  <c r="N570" i="29"/>
  <c r="N571" i="29"/>
  <c r="N572" i="29"/>
  <c r="N573" i="29"/>
  <c r="N574" i="29"/>
  <c r="N575" i="29"/>
  <c r="N576" i="29"/>
  <c r="N577" i="29"/>
  <c r="N578" i="29"/>
  <c r="N579" i="29"/>
  <c r="N580" i="29"/>
  <c r="N581" i="29"/>
  <c r="N582" i="29"/>
  <c r="N583" i="29"/>
  <c r="N584" i="29"/>
  <c r="N585" i="29"/>
  <c r="N586" i="29"/>
  <c r="N587" i="29"/>
  <c r="N588" i="29"/>
  <c r="N589" i="29"/>
  <c r="N590" i="29"/>
  <c r="N591" i="29"/>
  <c r="N592" i="29"/>
  <c r="N593" i="29"/>
  <c r="N594" i="29"/>
  <c r="N595" i="29"/>
  <c r="N596" i="29"/>
  <c r="N597" i="29"/>
  <c r="N598" i="29"/>
  <c r="N599" i="29"/>
  <c r="N600" i="29"/>
  <c r="N601" i="29"/>
  <c r="N602" i="29"/>
  <c r="N603" i="29"/>
  <c r="N604" i="29"/>
  <c r="N605" i="29"/>
  <c r="N606" i="29"/>
  <c r="N607" i="29"/>
  <c r="N608" i="29"/>
  <c r="N609" i="29"/>
  <c r="N610" i="29"/>
  <c r="N611" i="29"/>
  <c r="N612" i="29"/>
  <c r="N613" i="29"/>
  <c r="N614" i="29"/>
  <c r="N615" i="29"/>
  <c r="N616" i="29"/>
  <c r="N617" i="29"/>
  <c r="N618" i="29"/>
  <c r="N619" i="29"/>
  <c r="N620" i="29"/>
  <c r="N621" i="29"/>
  <c r="N622" i="29"/>
  <c r="N623" i="29"/>
  <c r="N624" i="29"/>
  <c r="N625" i="29"/>
  <c r="N626" i="29"/>
  <c r="N627" i="29"/>
  <c r="N628" i="29"/>
  <c r="N629" i="29"/>
  <c r="N630" i="29"/>
  <c r="N631" i="29"/>
  <c r="N632" i="29"/>
  <c r="N633" i="29"/>
  <c r="N634" i="29"/>
  <c r="N635" i="29"/>
  <c r="N636" i="29"/>
  <c r="N637" i="29"/>
  <c r="N638" i="29"/>
  <c r="N639" i="29"/>
  <c r="N640" i="29"/>
  <c r="N641" i="29"/>
  <c r="N642" i="29"/>
  <c r="N643" i="29"/>
  <c r="N644" i="29"/>
  <c r="N645" i="29"/>
  <c r="N646" i="29"/>
  <c r="N647" i="29"/>
  <c r="N648" i="29"/>
  <c r="N649" i="29"/>
  <c r="N650" i="29"/>
  <c r="N651" i="29"/>
  <c r="N652" i="29"/>
  <c r="N653" i="29"/>
  <c r="N654" i="29"/>
  <c r="N655" i="29"/>
  <c r="N656" i="29"/>
  <c r="N657" i="29"/>
  <c r="N658" i="29"/>
  <c r="N659" i="29"/>
  <c r="N660" i="29"/>
  <c r="N661" i="29"/>
  <c r="N662" i="29"/>
  <c r="N663" i="29"/>
  <c r="N664" i="29"/>
  <c r="N665" i="29"/>
  <c r="N666" i="29"/>
  <c r="N667" i="29"/>
  <c r="N668" i="29"/>
  <c r="N669" i="29"/>
  <c r="N670" i="29"/>
  <c r="N671" i="29"/>
  <c r="N672" i="29"/>
  <c r="N673" i="29"/>
  <c r="N674" i="29"/>
  <c r="N675" i="29"/>
  <c r="N676" i="29"/>
  <c r="N677" i="29"/>
  <c r="N678" i="29"/>
  <c r="N679" i="29"/>
  <c r="N680" i="29"/>
  <c r="N681" i="29"/>
  <c r="N682" i="29"/>
  <c r="N683" i="29"/>
  <c r="N684" i="29"/>
  <c r="N685" i="29"/>
  <c r="N686" i="29"/>
  <c r="N687" i="29"/>
  <c r="N688" i="29"/>
  <c r="N689" i="29"/>
  <c r="N690" i="29"/>
  <c r="N691" i="29"/>
  <c r="N692" i="29"/>
  <c r="N693" i="29"/>
  <c r="N694" i="29"/>
  <c r="N695" i="29"/>
  <c r="N696" i="29"/>
  <c r="N697" i="29"/>
  <c r="N698" i="29"/>
  <c r="N699" i="29"/>
  <c r="N700" i="29"/>
  <c r="N701" i="29"/>
  <c r="N702" i="29"/>
  <c r="N703" i="29"/>
  <c r="N704" i="29"/>
  <c r="N705" i="29"/>
  <c r="N706" i="29"/>
  <c r="N707" i="29"/>
  <c r="N708" i="29"/>
  <c r="N709" i="29"/>
  <c r="N710" i="29"/>
  <c r="N711" i="29"/>
  <c r="N712" i="29"/>
  <c r="N713" i="29"/>
  <c r="N714" i="29"/>
  <c r="N715" i="29"/>
  <c r="N716" i="29"/>
  <c r="N717" i="29"/>
  <c r="N718" i="29"/>
  <c r="N719" i="29"/>
  <c r="N720" i="29"/>
  <c r="N721" i="29"/>
  <c r="N722" i="29"/>
  <c r="N723" i="29"/>
  <c r="N724" i="29"/>
  <c r="N725" i="29"/>
  <c r="N726" i="29"/>
  <c r="N727" i="29"/>
  <c r="N728" i="29"/>
  <c r="N729" i="29"/>
  <c r="N730" i="29"/>
  <c r="N731" i="29"/>
  <c r="N732" i="29"/>
  <c r="N733" i="29"/>
  <c r="N734" i="29"/>
  <c r="N735" i="29"/>
  <c r="N736" i="29"/>
  <c r="N737" i="29"/>
  <c r="N738" i="29"/>
  <c r="N739" i="29"/>
  <c r="N740" i="29"/>
  <c r="N741" i="29"/>
  <c r="N742" i="29"/>
  <c r="N743" i="29"/>
  <c r="N744" i="29"/>
  <c r="N745" i="29"/>
  <c r="N746" i="29"/>
  <c r="N747" i="29"/>
  <c r="N748" i="29"/>
  <c r="N749" i="29"/>
  <c r="N750" i="29"/>
  <c r="N751" i="29"/>
  <c r="N752" i="29"/>
  <c r="N753" i="29"/>
  <c r="N754" i="29"/>
  <c r="N755" i="29"/>
  <c r="N756" i="29"/>
  <c r="N757" i="29"/>
  <c r="N758" i="29"/>
  <c r="N759" i="29"/>
  <c r="N760" i="29"/>
  <c r="N761" i="29"/>
  <c r="N762" i="29"/>
  <c r="N763" i="29"/>
  <c r="N764" i="29"/>
  <c r="N765" i="29"/>
  <c r="N766" i="29"/>
  <c r="N767" i="29"/>
  <c r="N768" i="29"/>
  <c r="N769" i="29"/>
  <c r="N770" i="29"/>
  <c r="N771" i="29"/>
  <c r="N772" i="29"/>
  <c r="N773" i="29"/>
  <c r="N774" i="29"/>
  <c r="N775" i="29"/>
  <c r="N776" i="29"/>
  <c r="N777" i="29"/>
  <c r="N778" i="29"/>
  <c r="N779" i="29"/>
  <c r="N780" i="29"/>
  <c r="N781" i="29"/>
  <c r="N782" i="29"/>
  <c r="N783" i="29"/>
  <c r="N784" i="29"/>
  <c r="N785" i="29"/>
  <c r="N786" i="29"/>
  <c r="N787" i="29"/>
  <c r="N788" i="29"/>
  <c r="N789" i="29"/>
  <c r="N790" i="29"/>
  <c r="N791" i="29"/>
  <c r="N792" i="29"/>
  <c r="N793" i="29"/>
  <c r="N794" i="29"/>
  <c r="N795" i="29"/>
  <c r="N796" i="29"/>
  <c r="N797" i="29"/>
  <c r="N798" i="29"/>
  <c r="N799" i="29"/>
  <c r="N800" i="29"/>
  <c r="N801" i="29"/>
  <c r="N802" i="29"/>
  <c r="N803" i="29"/>
  <c r="N804" i="29"/>
  <c r="N805" i="29"/>
  <c r="N806" i="29"/>
  <c r="N807" i="29"/>
  <c r="N808" i="29"/>
  <c r="N809" i="29"/>
  <c r="N810" i="29"/>
  <c r="N811" i="29"/>
  <c r="N812" i="29"/>
  <c r="N813" i="29"/>
  <c r="N814" i="29"/>
  <c r="N815" i="29"/>
  <c r="N816" i="29"/>
  <c r="N817" i="29"/>
  <c r="N818" i="29"/>
  <c r="N819" i="29"/>
  <c r="N820" i="29"/>
  <c r="N821" i="29"/>
  <c r="N822" i="29"/>
  <c r="N823" i="29"/>
  <c r="N824" i="29"/>
  <c r="N825" i="29"/>
  <c r="N826" i="29"/>
  <c r="N827" i="29"/>
  <c r="N828" i="29"/>
  <c r="N829" i="29"/>
  <c r="N830" i="29"/>
  <c r="N831" i="29"/>
  <c r="N832" i="29"/>
  <c r="N833" i="29"/>
  <c r="N834" i="29"/>
  <c r="N835" i="29"/>
  <c r="N836" i="29"/>
  <c r="N837" i="29"/>
  <c r="N838" i="29"/>
  <c r="N839" i="29"/>
  <c r="N840" i="29"/>
  <c r="N841" i="29"/>
  <c r="N842" i="29"/>
  <c r="N843" i="29"/>
  <c r="N844" i="29"/>
  <c r="N845" i="29"/>
  <c r="N846" i="29"/>
  <c r="N847" i="29"/>
  <c r="N848" i="29"/>
  <c r="N849" i="29"/>
  <c r="N850" i="29"/>
  <c r="N851" i="29"/>
  <c r="N852" i="29"/>
  <c r="N853" i="29"/>
  <c r="N854" i="29"/>
  <c r="N855" i="29"/>
  <c r="N856" i="29"/>
  <c r="N857" i="29"/>
  <c r="N858" i="29"/>
  <c r="N859" i="29"/>
  <c r="N860" i="29"/>
  <c r="N861" i="29"/>
  <c r="N862" i="29"/>
  <c r="N863" i="29"/>
  <c r="N864" i="29"/>
  <c r="N865" i="29"/>
  <c r="N866" i="29"/>
  <c r="N867" i="29"/>
  <c r="N868" i="29"/>
  <c r="N869" i="29"/>
  <c r="N870" i="29"/>
  <c r="N871" i="29"/>
  <c r="N872" i="29"/>
  <c r="N873" i="29"/>
  <c r="N874" i="29"/>
  <c r="N875" i="29"/>
  <c r="N876" i="29"/>
  <c r="N877" i="29"/>
  <c r="N878" i="29"/>
  <c r="N879" i="29"/>
  <c r="N880" i="29"/>
  <c r="N881" i="29"/>
  <c r="N882" i="29"/>
  <c r="N883" i="29"/>
  <c r="N884" i="29"/>
  <c r="N885" i="29"/>
  <c r="N886" i="29"/>
  <c r="N887" i="29"/>
  <c r="N888" i="29"/>
  <c r="N889" i="29"/>
  <c r="N890" i="29"/>
  <c r="N891" i="29"/>
  <c r="N892" i="29"/>
  <c r="N893" i="29"/>
  <c r="N894" i="29"/>
  <c r="N895" i="29"/>
  <c r="N896" i="29"/>
  <c r="N897" i="29"/>
  <c r="N898" i="29"/>
  <c r="N899" i="29"/>
  <c r="N900" i="29"/>
  <c r="N901" i="29"/>
  <c r="N902" i="29"/>
  <c r="N903" i="29"/>
  <c r="N904" i="29"/>
  <c r="N905" i="29"/>
  <c r="N906" i="29"/>
  <c r="N907" i="29"/>
  <c r="N908" i="29"/>
  <c r="N909" i="29"/>
  <c r="N910" i="29"/>
  <c r="N911" i="29"/>
  <c r="N912" i="29"/>
  <c r="N913" i="29"/>
  <c r="N914" i="29"/>
  <c r="N915" i="29"/>
  <c r="N916" i="29"/>
  <c r="N917" i="29"/>
  <c r="N918" i="29"/>
  <c r="N919" i="29"/>
  <c r="N920" i="29"/>
  <c r="N921" i="29"/>
  <c r="N922" i="29"/>
  <c r="N923" i="29"/>
  <c r="N924" i="29"/>
  <c r="N925" i="29"/>
  <c r="N926" i="29"/>
  <c r="N927" i="29"/>
  <c r="N928" i="29"/>
  <c r="N929" i="29"/>
  <c r="N930" i="29"/>
  <c r="N931" i="29"/>
  <c r="N932" i="29"/>
  <c r="N933" i="29"/>
  <c r="N934" i="29"/>
  <c r="N935" i="29"/>
  <c r="N936" i="29"/>
  <c r="N937" i="29"/>
  <c r="N938" i="29"/>
  <c r="N939" i="29"/>
  <c r="N940" i="29"/>
  <c r="N941" i="29"/>
  <c r="N942" i="29"/>
  <c r="N943" i="29"/>
  <c r="N944" i="29"/>
  <c r="N945" i="29"/>
  <c r="N946" i="29"/>
  <c r="N947" i="29"/>
  <c r="N948" i="29"/>
  <c r="N949" i="29"/>
  <c r="N950" i="29"/>
  <c r="N951" i="29"/>
  <c r="N952" i="29"/>
  <c r="N953" i="29"/>
  <c r="N954" i="29"/>
  <c r="N955" i="29"/>
  <c r="N956" i="29"/>
  <c r="N957" i="29"/>
  <c r="N958" i="29"/>
  <c r="N959" i="29"/>
  <c r="N960" i="29"/>
  <c r="N961" i="29"/>
  <c r="N962" i="29"/>
  <c r="N963" i="29"/>
  <c r="N964" i="29"/>
  <c r="N965" i="29"/>
  <c r="N966" i="29"/>
  <c r="N967" i="29"/>
  <c r="N968" i="29"/>
  <c r="N969" i="29"/>
  <c r="N970" i="29"/>
  <c r="N971" i="29"/>
  <c r="N972" i="29"/>
  <c r="N973" i="29"/>
  <c r="N974" i="29"/>
  <c r="N975" i="29"/>
  <c r="N976" i="29"/>
  <c r="N977" i="29"/>
  <c r="N978" i="29"/>
  <c r="N979" i="29"/>
  <c r="N980" i="29"/>
  <c r="N981" i="29"/>
  <c r="N982" i="29"/>
  <c r="N983" i="29"/>
  <c r="N984" i="29"/>
  <c r="N985" i="29"/>
  <c r="N986" i="29"/>
  <c r="N987" i="29"/>
  <c r="N988" i="29"/>
  <c r="N989" i="29"/>
  <c r="N990" i="29"/>
  <c r="N991" i="29"/>
  <c r="N992" i="29"/>
  <c r="N993" i="29"/>
  <c r="N994" i="29"/>
  <c r="N995" i="29"/>
  <c r="N996" i="29"/>
  <c r="N997" i="29"/>
  <c r="N998" i="29"/>
  <c r="N999" i="29"/>
  <c r="N1000" i="29"/>
  <c r="N1001" i="29"/>
  <c r="N1002" i="29"/>
  <c r="N1003" i="29"/>
  <c r="N1004" i="29"/>
  <c r="N1005" i="29"/>
  <c r="N1006" i="29"/>
  <c r="N1007" i="29"/>
  <c r="N1008" i="29"/>
  <c r="N1009" i="29"/>
  <c r="N1010" i="29"/>
  <c r="N1011" i="29"/>
  <c r="N1012" i="29"/>
  <c r="N1013" i="29"/>
  <c r="N1014" i="29"/>
  <c r="N1015" i="29"/>
  <c r="N1016" i="29"/>
  <c r="N1017" i="29"/>
  <c r="N1018" i="29"/>
  <c r="N1019" i="29"/>
  <c r="N1020" i="29"/>
  <c r="N1021" i="29"/>
  <c r="N1022" i="29"/>
  <c r="N1023" i="29"/>
  <c r="N1024" i="29"/>
  <c r="N1025" i="29"/>
  <c r="N1026" i="29"/>
  <c r="N1027" i="29"/>
  <c r="N1028" i="29"/>
  <c r="N1029" i="29"/>
  <c r="N1030" i="29"/>
  <c r="N1031" i="29"/>
  <c r="N1032" i="29"/>
  <c r="N1033" i="29"/>
  <c r="N1034" i="29"/>
  <c r="N1035" i="29"/>
  <c r="N1036" i="29"/>
  <c r="N1037" i="29"/>
  <c r="N1038" i="29"/>
  <c r="N1039" i="29"/>
  <c r="N1040" i="29"/>
  <c r="N1041" i="29"/>
  <c r="N1042" i="29"/>
  <c r="N1043" i="29"/>
  <c r="N1044" i="29"/>
  <c r="N1045" i="29"/>
  <c r="N1046" i="29"/>
  <c r="N1047" i="29"/>
  <c r="N1048" i="29"/>
  <c r="N1049" i="29"/>
  <c r="N1050" i="29"/>
  <c r="N1051" i="29"/>
  <c r="N1052" i="29"/>
  <c r="N1053" i="29"/>
  <c r="N1054" i="29"/>
  <c r="N1055" i="29"/>
  <c r="N1056" i="29"/>
  <c r="N1057" i="29"/>
  <c r="N1058" i="29"/>
  <c r="N1059" i="29"/>
  <c r="N1060" i="29"/>
  <c r="N1061" i="29"/>
  <c r="N1062" i="29"/>
  <c r="N1063" i="29"/>
  <c r="N1064" i="29"/>
  <c r="N4" i="29"/>
  <c r="M5" i="29"/>
  <c r="M6" i="29"/>
  <c r="M7" i="29"/>
  <c r="M8" i="29"/>
  <c r="M9" i="29"/>
  <c r="M10" i="29"/>
  <c r="M11" i="29"/>
  <c r="M12" i="29"/>
  <c r="M13" i="29"/>
  <c r="M14" i="29"/>
  <c r="M15" i="29"/>
  <c r="M16" i="29"/>
  <c r="M17" i="29"/>
  <c r="M18" i="29"/>
  <c r="M19" i="29"/>
  <c r="M20" i="29"/>
  <c r="M21" i="29"/>
  <c r="M22" i="29"/>
  <c r="M23" i="29"/>
  <c r="M24" i="29"/>
  <c r="M25" i="29"/>
  <c r="M26" i="29"/>
  <c r="M27" i="29"/>
  <c r="M28" i="29"/>
  <c r="M29" i="29"/>
  <c r="M30" i="29"/>
  <c r="M31" i="29"/>
  <c r="M32" i="29"/>
  <c r="M33" i="29"/>
  <c r="M34" i="29"/>
  <c r="M35" i="29"/>
  <c r="M36" i="29"/>
  <c r="M37" i="29"/>
  <c r="M38" i="29"/>
  <c r="M39" i="29"/>
  <c r="M40" i="29"/>
  <c r="M41" i="29"/>
  <c r="M42" i="29"/>
  <c r="M43" i="29"/>
  <c r="M44" i="29"/>
  <c r="M45" i="29"/>
  <c r="M46" i="29"/>
  <c r="M47" i="29"/>
  <c r="M48" i="29"/>
  <c r="M49" i="29"/>
  <c r="M50" i="29"/>
  <c r="M51" i="29"/>
  <c r="M52" i="29"/>
  <c r="M53" i="29"/>
  <c r="M54" i="29"/>
  <c r="M55" i="29"/>
  <c r="M56" i="29"/>
  <c r="M57" i="29"/>
  <c r="M58" i="29"/>
  <c r="M59" i="29"/>
  <c r="M60" i="29"/>
  <c r="M61" i="29"/>
  <c r="M62" i="29"/>
  <c r="M63" i="29"/>
  <c r="M64" i="29"/>
  <c r="M65" i="29"/>
  <c r="M66" i="29"/>
  <c r="M67" i="29"/>
  <c r="M68" i="29"/>
  <c r="M69" i="29"/>
  <c r="M70" i="29"/>
  <c r="M71" i="29"/>
  <c r="M72" i="29"/>
  <c r="M73" i="29"/>
  <c r="M74" i="29"/>
  <c r="M75" i="29"/>
  <c r="M76" i="29"/>
  <c r="M77" i="29"/>
  <c r="M78" i="29"/>
  <c r="M79" i="29"/>
  <c r="M80" i="29"/>
  <c r="M81" i="29"/>
  <c r="M82" i="29"/>
  <c r="M83" i="29"/>
  <c r="M84" i="29"/>
  <c r="M85" i="29"/>
  <c r="M86" i="29"/>
  <c r="M87" i="29"/>
  <c r="M88" i="29"/>
  <c r="M89" i="29"/>
  <c r="M90" i="29"/>
  <c r="M91" i="29"/>
  <c r="M92" i="29"/>
  <c r="M93" i="29"/>
  <c r="M94" i="29"/>
  <c r="M95" i="29"/>
  <c r="M96" i="29"/>
  <c r="M97" i="29"/>
  <c r="M98" i="29"/>
  <c r="M99" i="29"/>
  <c r="M100" i="29"/>
  <c r="M101" i="29"/>
  <c r="M102" i="29"/>
  <c r="M103" i="29"/>
  <c r="M104" i="29"/>
  <c r="M105" i="29"/>
  <c r="M106" i="29"/>
  <c r="M107" i="29"/>
  <c r="M108" i="29"/>
  <c r="M109" i="29"/>
  <c r="M110" i="29"/>
  <c r="M111" i="29"/>
  <c r="M112" i="29"/>
  <c r="M113" i="29"/>
  <c r="M114" i="29"/>
  <c r="M115" i="29"/>
  <c r="M116" i="29"/>
  <c r="M117" i="29"/>
  <c r="M118" i="29"/>
  <c r="M119" i="29"/>
  <c r="M120" i="29"/>
  <c r="M121" i="29"/>
  <c r="M122" i="29"/>
  <c r="M123" i="29"/>
  <c r="M124" i="29"/>
  <c r="M125" i="29"/>
  <c r="M126" i="29"/>
  <c r="M127" i="29"/>
  <c r="M128" i="29"/>
  <c r="M129" i="29"/>
  <c r="M130" i="29"/>
  <c r="M131" i="29"/>
  <c r="M132" i="29"/>
  <c r="M133" i="29"/>
  <c r="M134" i="29"/>
  <c r="M135" i="29"/>
  <c r="M136" i="29"/>
  <c r="M137" i="29"/>
  <c r="M138" i="29"/>
  <c r="M139" i="29"/>
  <c r="M140" i="29"/>
  <c r="M141" i="29"/>
  <c r="M142" i="29"/>
  <c r="M143" i="29"/>
  <c r="M144" i="29"/>
  <c r="M145" i="29"/>
  <c r="M146" i="29"/>
  <c r="M147" i="29"/>
  <c r="M148" i="29"/>
  <c r="M149" i="29"/>
  <c r="M150" i="29"/>
  <c r="M151" i="29"/>
  <c r="M152" i="29"/>
  <c r="M153" i="29"/>
  <c r="M154" i="29"/>
  <c r="M155" i="29"/>
  <c r="M156" i="29"/>
  <c r="M157" i="29"/>
  <c r="M158" i="29"/>
  <c r="M159" i="29"/>
  <c r="M160" i="29"/>
  <c r="M161" i="29"/>
  <c r="M162" i="29"/>
  <c r="M163" i="29"/>
  <c r="M164" i="29"/>
  <c r="M165" i="29"/>
  <c r="M166" i="29"/>
  <c r="M167" i="29"/>
  <c r="M168" i="29"/>
  <c r="M169" i="29"/>
  <c r="M170" i="29"/>
  <c r="M171" i="29"/>
  <c r="M172" i="29"/>
  <c r="M173" i="29"/>
  <c r="M174" i="29"/>
  <c r="M175" i="29"/>
  <c r="M176" i="29"/>
  <c r="M177" i="29"/>
  <c r="M178" i="29"/>
  <c r="M179" i="29"/>
  <c r="M180" i="29"/>
  <c r="M181" i="29"/>
  <c r="M182" i="29"/>
  <c r="M183" i="29"/>
  <c r="M184" i="29"/>
  <c r="M185" i="29"/>
  <c r="M186" i="29"/>
  <c r="M187" i="29"/>
  <c r="M188" i="29"/>
  <c r="M189" i="29"/>
  <c r="M190" i="29"/>
  <c r="M191" i="29"/>
  <c r="M192" i="29"/>
  <c r="M193" i="29"/>
  <c r="M194" i="29"/>
  <c r="M195" i="29"/>
  <c r="M196" i="29"/>
  <c r="M197" i="29"/>
  <c r="M198" i="29"/>
  <c r="M199" i="29"/>
  <c r="M200" i="29"/>
  <c r="M201" i="29"/>
  <c r="M202" i="29"/>
  <c r="M203" i="29"/>
  <c r="M204" i="29"/>
  <c r="M205" i="29"/>
  <c r="M206" i="29"/>
  <c r="M207" i="29"/>
  <c r="M208" i="29"/>
  <c r="M209" i="29"/>
  <c r="M210" i="29"/>
  <c r="M211" i="29"/>
  <c r="M212" i="29"/>
  <c r="M213" i="29"/>
  <c r="M214" i="29"/>
  <c r="M215" i="29"/>
  <c r="M216" i="29"/>
  <c r="M217" i="29"/>
  <c r="M218" i="29"/>
  <c r="M219" i="29"/>
  <c r="M220" i="29"/>
  <c r="M221" i="29"/>
  <c r="M222" i="29"/>
  <c r="M223" i="29"/>
  <c r="M224" i="29"/>
  <c r="M225" i="29"/>
  <c r="M226" i="29"/>
  <c r="M227" i="29"/>
  <c r="M228" i="29"/>
  <c r="M229" i="29"/>
  <c r="M230" i="29"/>
  <c r="M231" i="29"/>
  <c r="M232" i="29"/>
  <c r="M233" i="29"/>
  <c r="M234" i="29"/>
  <c r="M235" i="29"/>
  <c r="M236" i="29"/>
  <c r="M237" i="29"/>
  <c r="M238" i="29"/>
  <c r="M239" i="29"/>
  <c r="M240" i="29"/>
  <c r="M241" i="29"/>
  <c r="M242" i="29"/>
  <c r="M243" i="29"/>
  <c r="M244" i="29"/>
  <c r="M245" i="29"/>
  <c r="M246" i="29"/>
  <c r="M247" i="29"/>
  <c r="M248" i="29"/>
  <c r="M249" i="29"/>
  <c r="M250" i="29"/>
  <c r="M251" i="29"/>
  <c r="M252" i="29"/>
  <c r="M253" i="29"/>
  <c r="M254" i="29"/>
  <c r="M255" i="29"/>
  <c r="M256" i="29"/>
  <c r="M257" i="29"/>
  <c r="M258" i="29"/>
  <c r="M259" i="29"/>
  <c r="M260" i="29"/>
  <c r="M261" i="29"/>
  <c r="M262" i="29"/>
  <c r="M263" i="29"/>
  <c r="M264" i="29"/>
  <c r="M265" i="29"/>
  <c r="M266" i="29"/>
  <c r="M267" i="29"/>
  <c r="M268" i="29"/>
  <c r="M269" i="29"/>
  <c r="M270" i="29"/>
  <c r="M271" i="29"/>
  <c r="M272" i="29"/>
  <c r="M273" i="29"/>
  <c r="M274" i="29"/>
  <c r="M275" i="29"/>
  <c r="M276" i="29"/>
  <c r="M277" i="29"/>
  <c r="M278" i="29"/>
  <c r="M279" i="29"/>
  <c r="M280" i="29"/>
  <c r="M281" i="29"/>
  <c r="M282" i="29"/>
  <c r="M283" i="29"/>
  <c r="M284" i="29"/>
  <c r="M285" i="29"/>
  <c r="M286" i="29"/>
  <c r="M287" i="29"/>
  <c r="M288" i="29"/>
  <c r="M289" i="29"/>
  <c r="M290" i="29"/>
  <c r="M291" i="29"/>
  <c r="M292" i="29"/>
  <c r="M293" i="29"/>
  <c r="M294" i="29"/>
  <c r="M295" i="29"/>
  <c r="M296" i="29"/>
  <c r="M297" i="29"/>
  <c r="M298" i="29"/>
  <c r="M299" i="29"/>
  <c r="M300" i="29"/>
  <c r="M301" i="29"/>
  <c r="M302" i="29"/>
  <c r="M303" i="29"/>
  <c r="M304" i="29"/>
  <c r="M305" i="29"/>
  <c r="M306" i="29"/>
  <c r="M307" i="29"/>
  <c r="M308" i="29"/>
  <c r="M309" i="29"/>
  <c r="M310" i="29"/>
  <c r="M311" i="29"/>
  <c r="M312" i="29"/>
  <c r="M313" i="29"/>
  <c r="M314" i="29"/>
  <c r="M315" i="29"/>
  <c r="M316" i="29"/>
  <c r="M317" i="29"/>
  <c r="M318" i="29"/>
  <c r="M319" i="29"/>
  <c r="M320" i="29"/>
  <c r="M321" i="29"/>
  <c r="M322" i="29"/>
  <c r="M323" i="29"/>
  <c r="M324" i="29"/>
  <c r="M325" i="29"/>
  <c r="M326" i="29"/>
  <c r="M327" i="29"/>
  <c r="M328" i="29"/>
  <c r="M329" i="29"/>
  <c r="M330" i="29"/>
  <c r="M331" i="29"/>
  <c r="M332" i="29"/>
  <c r="M333" i="29"/>
  <c r="M334" i="29"/>
  <c r="M335" i="29"/>
  <c r="M336" i="29"/>
  <c r="M337" i="29"/>
  <c r="M338" i="29"/>
  <c r="M339" i="29"/>
  <c r="M340" i="29"/>
  <c r="M341" i="29"/>
  <c r="M342" i="29"/>
  <c r="M343" i="29"/>
  <c r="M344" i="29"/>
  <c r="M345" i="29"/>
  <c r="M346" i="29"/>
  <c r="M347" i="29"/>
  <c r="M348" i="29"/>
  <c r="M349" i="29"/>
  <c r="M350" i="29"/>
  <c r="M351" i="29"/>
  <c r="M352" i="29"/>
  <c r="M353" i="29"/>
  <c r="M354" i="29"/>
  <c r="M355" i="29"/>
  <c r="M356" i="29"/>
  <c r="M357" i="29"/>
  <c r="M358" i="29"/>
  <c r="M359" i="29"/>
  <c r="M360" i="29"/>
  <c r="M361" i="29"/>
  <c r="M362" i="29"/>
  <c r="M363" i="29"/>
  <c r="M364" i="29"/>
  <c r="M365" i="29"/>
  <c r="M366" i="29"/>
  <c r="M367" i="29"/>
  <c r="M368" i="29"/>
  <c r="M369" i="29"/>
  <c r="M370" i="29"/>
  <c r="M371" i="29"/>
  <c r="M372" i="29"/>
  <c r="M373" i="29"/>
  <c r="M374" i="29"/>
  <c r="M375" i="29"/>
  <c r="M376" i="29"/>
  <c r="M377" i="29"/>
  <c r="M378" i="29"/>
  <c r="M379" i="29"/>
  <c r="M380" i="29"/>
  <c r="M381" i="29"/>
  <c r="M382" i="29"/>
  <c r="M383" i="29"/>
  <c r="M384" i="29"/>
  <c r="M385" i="29"/>
  <c r="M386" i="29"/>
  <c r="M387" i="29"/>
  <c r="M388" i="29"/>
  <c r="M389" i="29"/>
  <c r="M390" i="29"/>
  <c r="M391" i="29"/>
  <c r="M392" i="29"/>
  <c r="M393" i="29"/>
  <c r="M394" i="29"/>
  <c r="M395" i="29"/>
  <c r="M396" i="29"/>
  <c r="M397" i="29"/>
  <c r="M398" i="29"/>
  <c r="M399" i="29"/>
  <c r="M400" i="29"/>
  <c r="M401" i="29"/>
  <c r="M402" i="29"/>
  <c r="M403" i="29"/>
  <c r="M404" i="29"/>
  <c r="M405" i="29"/>
  <c r="M406" i="29"/>
  <c r="M407" i="29"/>
  <c r="M408" i="29"/>
  <c r="M409" i="29"/>
  <c r="M410" i="29"/>
  <c r="M411" i="29"/>
  <c r="M412" i="29"/>
  <c r="M413" i="29"/>
  <c r="M414" i="29"/>
  <c r="M415" i="29"/>
  <c r="M416" i="29"/>
  <c r="M417" i="29"/>
  <c r="M418" i="29"/>
  <c r="M419" i="29"/>
  <c r="M420" i="29"/>
  <c r="M421" i="29"/>
  <c r="M422" i="29"/>
  <c r="M423" i="29"/>
  <c r="M424" i="29"/>
  <c r="M425" i="29"/>
  <c r="M426" i="29"/>
  <c r="M427" i="29"/>
  <c r="M428" i="29"/>
  <c r="M429" i="29"/>
  <c r="M430" i="29"/>
  <c r="M431" i="29"/>
  <c r="M432" i="29"/>
  <c r="M433" i="29"/>
  <c r="M434" i="29"/>
  <c r="M435" i="29"/>
  <c r="M436" i="29"/>
  <c r="M437" i="29"/>
  <c r="M438" i="29"/>
  <c r="M439" i="29"/>
  <c r="M440" i="29"/>
  <c r="M441" i="29"/>
  <c r="M442" i="29"/>
  <c r="M443" i="29"/>
  <c r="M444" i="29"/>
  <c r="M445" i="29"/>
  <c r="M446" i="29"/>
  <c r="M447" i="29"/>
  <c r="M448" i="29"/>
  <c r="M449" i="29"/>
  <c r="M450" i="29"/>
  <c r="M451" i="29"/>
  <c r="M452" i="29"/>
  <c r="M453" i="29"/>
  <c r="M454" i="29"/>
  <c r="M455" i="29"/>
  <c r="M456" i="29"/>
  <c r="M457" i="29"/>
  <c r="M458" i="29"/>
  <c r="M459" i="29"/>
  <c r="M460" i="29"/>
  <c r="M461" i="29"/>
  <c r="M462" i="29"/>
  <c r="M463" i="29"/>
  <c r="M464" i="29"/>
  <c r="M465" i="29"/>
  <c r="M466" i="29"/>
  <c r="M467" i="29"/>
  <c r="M468" i="29"/>
  <c r="M469" i="29"/>
  <c r="M470" i="29"/>
  <c r="M471" i="29"/>
  <c r="M472" i="29"/>
  <c r="M473" i="29"/>
  <c r="M474" i="29"/>
  <c r="M475" i="29"/>
  <c r="M476" i="29"/>
  <c r="M477" i="29"/>
  <c r="M478" i="29"/>
  <c r="M479" i="29"/>
  <c r="M480" i="29"/>
  <c r="M481" i="29"/>
  <c r="M482" i="29"/>
  <c r="M483" i="29"/>
  <c r="M484" i="29"/>
  <c r="M485" i="29"/>
  <c r="M486" i="29"/>
  <c r="M487" i="29"/>
  <c r="M488" i="29"/>
  <c r="M489" i="29"/>
  <c r="M490" i="29"/>
  <c r="M491" i="29"/>
  <c r="M492" i="29"/>
  <c r="M493" i="29"/>
  <c r="M494" i="29"/>
  <c r="M495" i="29"/>
  <c r="M496" i="29"/>
  <c r="M497" i="29"/>
  <c r="M498" i="29"/>
  <c r="M499" i="29"/>
  <c r="M500" i="29"/>
  <c r="M501" i="29"/>
  <c r="M502" i="29"/>
  <c r="M503" i="29"/>
  <c r="M504" i="29"/>
  <c r="M505" i="29"/>
  <c r="M506" i="29"/>
  <c r="M507" i="29"/>
  <c r="M508" i="29"/>
  <c r="M509" i="29"/>
  <c r="M510" i="29"/>
  <c r="M511" i="29"/>
  <c r="M512" i="29"/>
  <c r="M513" i="29"/>
  <c r="M514" i="29"/>
  <c r="M515" i="29"/>
  <c r="M516" i="29"/>
  <c r="M517" i="29"/>
  <c r="M518" i="29"/>
  <c r="M519" i="29"/>
  <c r="M520" i="29"/>
  <c r="M521" i="29"/>
  <c r="M522" i="29"/>
  <c r="M523" i="29"/>
  <c r="M524" i="29"/>
  <c r="M525" i="29"/>
  <c r="M526" i="29"/>
  <c r="M527" i="29"/>
  <c r="M528" i="29"/>
  <c r="M529" i="29"/>
  <c r="M530" i="29"/>
  <c r="M531" i="29"/>
  <c r="M532" i="29"/>
  <c r="M533" i="29"/>
  <c r="M534" i="29"/>
  <c r="M535" i="29"/>
  <c r="M536" i="29"/>
  <c r="M537" i="29"/>
  <c r="M538" i="29"/>
  <c r="M539" i="29"/>
  <c r="M540" i="29"/>
  <c r="M541" i="29"/>
  <c r="M542" i="29"/>
  <c r="M543" i="29"/>
  <c r="M544" i="29"/>
  <c r="M545" i="29"/>
  <c r="M546" i="29"/>
  <c r="M547" i="29"/>
  <c r="M548" i="29"/>
  <c r="M549" i="29"/>
  <c r="M550" i="29"/>
  <c r="M551" i="29"/>
  <c r="M552" i="29"/>
  <c r="M553" i="29"/>
  <c r="M554" i="29"/>
  <c r="M555" i="29"/>
  <c r="M556" i="29"/>
  <c r="M557" i="29"/>
  <c r="M558" i="29"/>
  <c r="M559" i="29"/>
  <c r="M560" i="29"/>
  <c r="M561" i="29"/>
  <c r="M562" i="29"/>
  <c r="M563" i="29"/>
  <c r="M564" i="29"/>
  <c r="M565" i="29"/>
  <c r="M566" i="29"/>
  <c r="M567" i="29"/>
  <c r="M568" i="29"/>
  <c r="M569" i="29"/>
  <c r="M570" i="29"/>
  <c r="M571" i="29"/>
  <c r="M572" i="29"/>
  <c r="M573" i="29"/>
  <c r="M574" i="29"/>
  <c r="M575" i="29"/>
  <c r="M576" i="29"/>
  <c r="M577" i="29"/>
  <c r="M578" i="29"/>
  <c r="M579" i="29"/>
  <c r="M580" i="29"/>
  <c r="M581" i="29"/>
  <c r="M582" i="29"/>
  <c r="M583" i="29"/>
  <c r="M584" i="29"/>
  <c r="M585" i="29"/>
  <c r="M586" i="29"/>
  <c r="M587" i="29"/>
  <c r="M588" i="29"/>
  <c r="M589" i="29"/>
  <c r="M590" i="29"/>
  <c r="M591" i="29"/>
  <c r="M592" i="29"/>
  <c r="M593" i="29"/>
  <c r="M594" i="29"/>
  <c r="M595" i="29"/>
  <c r="M596" i="29"/>
  <c r="M597" i="29"/>
  <c r="M598" i="29"/>
  <c r="M599" i="29"/>
  <c r="M600" i="29"/>
  <c r="M601" i="29"/>
  <c r="M602" i="29"/>
  <c r="M603" i="29"/>
  <c r="M604" i="29"/>
  <c r="M605" i="29"/>
  <c r="M606" i="29"/>
  <c r="M607" i="29"/>
  <c r="M608" i="29"/>
  <c r="M609" i="29"/>
  <c r="M610" i="29"/>
  <c r="M611" i="29"/>
  <c r="M612" i="29"/>
  <c r="M613" i="29"/>
  <c r="M614" i="29"/>
  <c r="M615" i="29"/>
  <c r="M616" i="29"/>
  <c r="M617" i="29"/>
  <c r="M618" i="29"/>
  <c r="M619" i="29"/>
  <c r="M620" i="29"/>
  <c r="M621" i="29"/>
  <c r="M622" i="29"/>
  <c r="M623" i="29"/>
  <c r="M624" i="29"/>
  <c r="M625" i="29"/>
  <c r="M626" i="29"/>
  <c r="M627" i="29"/>
  <c r="M628" i="29"/>
  <c r="M629" i="29"/>
  <c r="M630" i="29"/>
  <c r="M631" i="29"/>
  <c r="M632" i="29"/>
  <c r="M633" i="29"/>
  <c r="M634" i="29"/>
  <c r="M635" i="29"/>
  <c r="M636" i="29"/>
  <c r="M637" i="29"/>
  <c r="M638" i="29"/>
  <c r="M639" i="29"/>
  <c r="M640" i="29"/>
  <c r="M641" i="29"/>
  <c r="M642" i="29"/>
  <c r="M643" i="29"/>
  <c r="M644" i="29"/>
  <c r="M645" i="29"/>
  <c r="M646" i="29"/>
  <c r="M647" i="29"/>
  <c r="M648" i="29"/>
  <c r="M649" i="29"/>
  <c r="M650" i="29"/>
  <c r="M651" i="29"/>
  <c r="M652" i="29"/>
  <c r="M653" i="29"/>
  <c r="M654" i="29"/>
  <c r="M655" i="29"/>
  <c r="M656" i="29"/>
  <c r="M657" i="29"/>
  <c r="M658" i="29"/>
  <c r="M659" i="29"/>
  <c r="M660" i="29"/>
  <c r="M661" i="29"/>
  <c r="M662" i="29"/>
  <c r="M663" i="29"/>
  <c r="M664" i="29"/>
  <c r="M665" i="29"/>
  <c r="M666" i="29"/>
  <c r="M667" i="29"/>
  <c r="M668" i="29"/>
  <c r="M669" i="29"/>
  <c r="M670" i="29"/>
  <c r="M671" i="29"/>
  <c r="M672" i="29"/>
  <c r="M673" i="29"/>
  <c r="M674" i="29"/>
  <c r="M675" i="29"/>
  <c r="M676" i="29"/>
  <c r="M677" i="29"/>
  <c r="M678" i="29"/>
  <c r="M679" i="29"/>
  <c r="M680" i="29"/>
  <c r="M681" i="29"/>
  <c r="M682" i="29"/>
  <c r="M683" i="29"/>
  <c r="M684" i="29"/>
  <c r="M685" i="29"/>
  <c r="M686" i="29"/>
  <c r="M687" i="29"/>
  <c r="M688" i="29"/>
  <c r="M689" i="29"/>
  <c r="M690" i="29"/>
  <c r="M691" i="29"/>
  <c r="M692" i="29"/>
  <c r="M693" i="29"/>
  <c r="M694" i="29"/>
  <c r="M695" i="29"/>
  <c r="M696" i="29"/>
  <c r="M697" i="29"/>
  <c r="M698" i="29"/>
  <c r="M699" i="29"/>
  <c r="M700" i="29"/>
  <c r="M701" i="29"/>
  <c r="M702" i="29"/>
  <c r="M703" i="29"/>
  <c r="M704" i="29"/>
  <c r="M705" i="29"/>
  <c r="M706" i="29"/>
  <c r="M707" i="29"/>
  <c r="M708" i="29"/>
  <c r="M709" i="29"/>
  <c r="M710" i="29"/>
  <c r="M711" i="29"/>
  <c r="M712" i="29"/>
  <c r="M713" i="29"/>
  <c r="M714" i="29"/>
  <c r="M715" i="29"/>
  <c r="M716" i="29"/>
  <c r="M717" i="29"/>
  <c r="M718" i="29"/>
  <c r="M719" i="29"/>
  <c r="M720" i="29"/>
  <c r="M721" i="29"/>
  <c r="M722" i="29"/>
  <c r="M723" i="29"/>
  <c r="M724" i="29"/>
  <c r="M725" i="29"/>
  <c r="M726" i="29"/>
  <c r="M727" i="29"/>
  <c r="M728" i="29"/>
  <c r="M729" i="29"/>
  <c r="M730" i="29"/>
  <c r="M731" i="29"/>
  <c r="M732" i="29"/>
  <c r="M733" i="29"/>
  <c r="M734" i="29"/>
  <c r="M735" i="29"/>
  <c r="M736" i="29"/>
  <c r="M737" i="29"/>
  <c r="M738" i="29"/>
  <c r="M739" i="29"/>
  <c r="M740" i="29"/>
  <c r="M741" i="29"/>
  <c r="M742" i="29"/>
  <c r="M743" i="29"/>
  <c r="M744" i="29"/>
  <c r="M745" i="29"/>
  <c r="M746" i="29"/>
  <c r="M747" i="29"/>
  <c r="M748" i="29"/>
  <c r="M749" i="29"/>
  <c r="M750" i="29"/>
  <c r="M751" i="29"/>
  <c r="M752" i="29"/>
  <c r="M753" i="29"/>
  <c r="M754" i="29"/>
  <c r="M755" i="29"/>
  <c r="M756" i="29"/>
  <c r="M757" i="29"/>
  <c r="M758" i="29"/>
  <c r="M759" i="29"/>
  <c r="M760" i="29"/>
  <c r="M761" i="29"/>
  <c r="M762" i="29"/>
  <c r="M763" i="29"/>
  <c r="M764" i="29"/>
  <c r="M765" i="29"/>
  <c r="M766" i="29"/>
  <c r="M767" i="29"/>
  <c r="M768" i="29"/>
  <c r="M769" i="29"/>
  <c r="M770" i="29"/>
  <c r="M771" i="29"/>
  <c r="M772" i="29"/>
  <c r="M773" i="29"/>
  <c r="M774" i="29"/>
  <c r="M775" i="29"/>
  <c r="M776" i="29"/>
  <c r="M777" i="29"/>
  <c r="M778" i="29"/>
  <c r="M779" i="29"/>
  <c r="M780" i="29"/>
  <c r="M781" i="29"/>
  <c r="M782" i="29"/>
  <c r="M783" i="29"/>
  <c r="M784" i="29"/>
  <c r="M785" i="29"/>
  <c r="M786" i="29"/>
  <c r="M787" i="29"/>
  <c r="M788" i="29"/>
  <c r="M789" i="29"/>
  <c r="M790" i="29"/>
  <c r="M791" i="29"/>
  <c r="M792" i="29"/>
  <c r="M793" i="29"/>
  <c r="M794" i="29"/>
  <c r="M795" i="29"/>
  <c r="M796" i="29"/>
  <c r="M797" i="29"/>
  <c r="M798" i="29"/>
  <c r="M799" i="29"/>
  <c r="M800" i="29"/>
  <c r="M801" i="29"/>
  <c r="M802" i="29"/>
  <c r="M803" i="29"/>
  <c r="M804" i="29"/>
  <c r="M805" i="29"/>
  <c r="M806" i="29"/>
  <c r="M807" i="29"/>
  <c r="M808" i="29"/>
  <c r="M809" i="29"/>
  <c r="M810" i="29"/>
  <c r="M811" i="29"/>
  <c r="M812" i="29"/>
  <c r="M813" i="29"/>
  <c r="M814" i="29"/>
  <c r="M815" i="29"/>
  <c r="M816" i="29"/>
  <c r="M817" i="29"/>
  <c r="M818" i="29"/>
  <c r="M819" i="29"/>
  <c r="M820" i="29"/>
  <c r="M821" i="29"/>
  <c r="M822" i="29"/>
  <c r="M823" i="29"/>
  <c r="M824" i="29"/>
  <c r="M825" i="29"/>
  <c r="M826" i="29"/>
  <c r="M827" i="29"/>
  <c r="M828" i="29"/>
  <c r="M829" i="29"/>
  <c r="M830" i="29"/>
  <c r="M831" i="29"/>
  <c r="M832" i="29"/>
  <c r="M833" i="29"/>
  <c r="M834" i="29"/>
  <c r="M835" i="29"/>
  <c r="M836" i="29"/>
  <c r="M837" i="29"/>
  <c r="M838" i="29"/>
  <c r="M839" i="29"/>
  <c r="M840" i="29"/>
  <c r="M841" i="29"/>
  <c r="M842" i="29"/>
  <c r="M843" i="29"/>
  <c r="M844" i="29"/>
  <c r="M845" i="29"/>
  <c r="M846" i="29"/>
  <c r="M847" i="29"/>
  <c r="M848" i="29"/>
  <c r="M849" i="29"/>
  <c r="M850" i="29"/>
  <c r="M851" i="29"/>
  <c r="M852" i="29"/>
  <c r="M853" i="29"/>
  <c r="M854" i="29"/>
  <c r="M855" i="29"/>
  <c r="M856" i="29"/>
  <c r="M857" i="29"/>
  <c r="M858" i="29"/>
  <c r="M859" i="29"/>
  <c r="M860" i="29"/>
  <c r="M861" i="29"/>
  <c r="M862" i="29"/>
  <c r="M863" i="29"/>
  <c r="M864" i="29"/>
  <c r="M865" i="29"/>
  <c r="M866" i="29"/>
  <c r="M867" i="29"/>
  <c r="M868" i="29"/>
  <c r="M869" i="29"/>
  <c r="M870" i="29"/>
  <c r="M871" i="29"/>
  <c r="M872" i="29"/>
  <c r="M873" i="29"/>
  <c r="M874" i="29"/>
  <c r="M875" i="29"/>
  <c r="M876" i="29"/>
  <c r="M877" i="29"/>
  <c r="M878" i="29"/>
  <c r="M879" i="29"/>
  <c r="M880" i="29"/>
  <c r="M881" i="29"/>
  <c r="M882" i="29"/>
  <c r="M883" i="29"/>
  <c r="M884" i="29"/>
  <c r="M885" i="29"/>
  <c r="M886" i="29"/>
  <c r="M887" i="29"/>
  <c r="M888" i="29"/>
  <c r="M889" i="29"/>
  <c r="M890" i="29"/>
  <c r="M891" i="29"/>
  <c r="M892" i="29"/>
  <c r="M893" i="29"/>
  <c r="M894" i="29"/>
  <c r="M895" i="29"/>
  <c r="M896" i="29"/>
  <c r="M897" i="29"/>
  <c r="M898" i="29"/>
  <c r="M899" i="29"/>
  <c r="M900" i="29"/>
  <c r="M901" i="29"/>
  <c r="M902" i="29"/>
  <c r="M903" i="29"/>
  <c r="M904" i="29"/>
  <c r="M905" i="29"/>
  <c r="M906" i="29"/>
  <c r="M907" i="29"/>
  <c r="M908" i="29"/>
  <c r="M909" i="29"/>
  <c r="M910" i="29"/>
  <c r="M911" i="29"/>
  <c r="M912" i="29"/>
  <c r="M913" i="29"/>
  <c r="M914" i="29"/>
  <c r="M915" i="29"/>
  <c r="M916" i="29"/>
  <c r="M917" i="29"/>
  <c r="M918" i="29"/>
  <c r="M919" i="29"/>
  <c r="M920" i="29"/>
  <c r="M921" i="29"/>
  <c r="M922" i="29"/>
  <c r="M923" i="29"/>
  <c r="M924" i="29"/>
  <c r="M925" i="29"/>
  <c r="M926" i="29"/>
  <c r="M927" i="29"/>
  <c r="M928" i="29"/>
  <c r="M929" i="29"/>
  <c r="M930" i="29"/>
  <c r="M931" i="29"/>
  <c r="M932" i="29"/>
  <c r="M933" i="29"/>
  <c r="M934" i="29"/>
  <c r="M935" i="29"/>
  <c r="M936" i="29"/>
  <c r="M937" i="29"/>
  <c r="M938" i="29"/>
  <c r="M939" i="29"/>
  <c r="M940" i="29"/>
  <c r="M941" i="29"/>
  <c r="M942" i="29"/>
  <c r="M943" i="29"/>
  <c r="M944" i="29"/>
  <c r="M945" i="29"/>
  <c r="M946" i="29"/>
  <c r="M947" i="29"/>
  <c r="M948" i="29"/>
  <c r="M949" i="29"/>
  <c r="M950" i="29"/>
  <c r="M951" i="29"/>
  <c r="M952" i="29"/>
  <c r="M953" i="29"/>
  <c r="M954" i="29"/>
  <c r="M955" i="29"/>
  <c r="M956" i="29"/>
  <c r="M957" i="29"/>
  <c r="M958" i="29"/>
  <c r="M959" i="29"/>
  <c r="M960" i="29"/>
  <c r="M961" i="29"/>
  <c r="M962" i="29"/>
  <c r="M963" i="29"/>
  <c r="M964" i="29"/>
  <c r="M965" i="29"/>
  <c r="M966" i="29"/>
  <c r="M967" i="29"/>
  <c r="M968" i="29"/>
  <c r="M969" i="29"/>
  <c r="M970" i="29"/>
  <c r="M971" i="29"/>
  <c r="M972" i="29"/>
  <c r="M973" i="29"/>
  <c r="M974" i="29"/>
  <c r="M975" i="29"/>
  <c r="M976" i="29"/>
  <c r="M977" i="29"/>
  <c r="M978" i="29"/>
  <c r="M979" i="29"/>
  <c r="M980" i="29"/>
  <c r="M981" i="29"/>
  <c r="M982" i="29"/>
  <c r="M983" i="29"/>
  <c r="M984" i="29"/>
  <c r="M985" i="29"/>
  <c r="M986" i="29"/>
  <c r="M987" i="29"/>
  <c r="M988" i="29"/>
  <c r="M989" i="29"/>
  <c r="M990" i="29"/>
  <c r="M991" i="29"/>
  <c r="M992" i="29"/>
  <c r="M993" i="29"/>
  <c r="M994" i="29"/>
  <c r="M995" i="29"/>
  <c r="M996" i="29"/>
  <c r="M997" i="29"/>
  <c r="M998" i="29"/>
  <c r="M999" i="29"/>
  <c r="M1000" i="29"/>
  <c r="M1001" i="29"/>
  <c r="M1002" i="29"/>
  <c r="M1003" i="29"/>
  <c r="M1004" i="29"/>
  <c r="M1005" i="29"/>
  <c r="M1006" i="29"/>
  <c r="M1007" i="29"/>
  <c r="M1008" i="29"/>
  <c r="M1009" i="29"/>
  <c r="M1010" i="29"/>
  <c r="M1011" i="29"/>
  <c r="M1012" i="29"/>
  <c r="M1013" i="29"/>
  <c r="M1014" i="29"/>
  <c r="M1015" i="29"/>
  <c r="M1016" i="29"/>
  <c r="M1017" i="29"/>
  <c r="M1018" i="29"/>
  <c r="M1019" i="29"/>
  <c r="M1020" i="29"/>
  <c r="M1021" i="29"/>
  <c r="M1022" i="29"/>
  <c r="M1023" i="29"/>
  <c r="M1024" i="29"/>
  <c r="M1025" i="29"/>
  <c r="M1026" i="29"/>
  <c r="M1027" i="29"/>
  <c r="M1028" i="29"/>
  <c r="M1029" i="29"/>
  <c r="M1030" i="29"/>
  <c r="M1031" i="29"/>
  <c r="M1032" i="29"/>
  <c r="M1033" i="29"/>
  <c r="M1034" i="29"/>
  <c r="M1035" i="29"/>
  <c r="M1036" i="29"/>
  <c r="M1037" i="29"/>
  <c r="M1038" i="29"/>
  <c r="M1039" i="29"/>
  <c r="M1040" i="29"/>
  <c r="M1041" i="29"/>
  <c r="M1042" i="29"/>
  <c r="M1043" i="29"/>
  <c r="M1044" i="29"/>
  <c r="M1045" i="29"/>
  <c r="M1046" i="29"/>
  <c r="M1047" i="29"/>
  <c r="M1048" i="29"/>
  <c r="M1049" i="29"/>
  <c r="M1050" i="29"/>
  <c r="M1051" i="29"/>
  <c r="M1052" i="29"/>
  <c r="M1053" i="29"/>
  <c r="M1054" i="29"/>
  <c r="M1055" i="29"/>
  <c r="M1056" i="29"/>
  <c r="M1057" i="29"/>
  <c r="M1058" i="29"/>
  <c r="M1059" i="29"/>
  <c r="M1060" i="29"/>
  <c r="M1061" i="29"/>
  <c r="M1062" i="29"/>
  <c r="M1063" i="29"/>
  <c r="M1064" i="29"/>
  <c r="M4" i="29"/>
  <c r="K4" i="29" a="1"/>
  <c r="J4" i="29" a="1"/>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96" i="29"/>
  <c r="H97" i="29"/>
  <c r="H98" i="29"/>
  <c r="H99" i="29"/>
  <c r="H100" i="29"/>
  <c r="H101" i="29"/>
  <c r="H102" i="29"/>
  <c r="H103" i="29"/>
  <c r="H104" i="29"/>
  <c r="H105" i="29"/>
  <c r="H106" i="29"/>
  <c r="H107" i="29"/>
  <c r="H108" i="29"/>
  <c r="H109" i="29"/>
  <c r="H110" i="29"/>
  <c r="H111" i="29"/>
  <c r="H112" i="29"/>
  <c r="H113" i="29"/>
  <c r="H114" i="29"/>
  <c r="H115" i="29"/>
  <c r="H116" i="29"/>
  <c r="H117" i="29"/>
  <c r="H118" i="29"/>
  <c r="H119" i="29"/>
  <c r="H120" i="29"/>
  <c r="H121" i="29"/>
  <c r="H122" i="29"/>
  <c r="H123" i="29"/>
  <c r="H124" i="29"/>
  <c r="H125" i="29"/>
  <c r="H126" i="29"/>
  <c r="H127" i="29"/>
  <c r="H128" i="29"/>
  <c r="H129" i="29"/>
  <c r="H130" i="29"/>
  <c r="H131" i="29"/>
  <c r="H132" i="29"/>
  <c r="H133" i="29"/>
  <c r="H134" i="29"/>
  <c r="H135" i="29"/>
  <c r="H136" i="29"/>
  <c r="H137" i="29"/>
  <c r="H138" i="29"/>
  <c r="H139" i="29"/>
  <c r="H140" i="29"/>
  <c r="H141" i="29"/>
  <c r="H142" i="29"/>
  <c r="H143" i="29"/>
  <c r="H144" i="29"/>
  <c r="H145" i="29"/>
  <c r="H146" i="29"/>
  <c r="H147" i="29"/>
  <c r="H148" i="29"/>
  <c r="H149" i="29"/>
  <c r="H150" i="29"/>
  <c r="H151" i="29"/>
  <c r="H152" i="29"/>
  <c r="H153" i="29"/>
  <c r="H154" i="29"/>
  <c r="H155" i="29"/>
  <c r="H156" i="29"/>
  <c r="H157" i="29"/>
  <c r="H158" i="29"/>
  <c r="H159" i="29"/>
  <c r="H160" i="29"/>
  <c r="H161" i="29"/>
  <c r="H162" i="29"/>
  <c r="H163" i="29"/>
  <c r="H164" i="29"/>
  <c r="H165" i="29"/>
  <c r="H166" i="29"/>
  <c r="H167" i="29"/>
  <c r="H168" i="29"/>
  <c r="H169" i="29"/>
  <c r="H170" i="29"/>
  <c r="H171" i="29"/>
  <c r="H172" i="29"/>
  <c r="H173" i="29"/>
  <c r="H174" i="29"/>
  <c r="H175" i="29"/>
  <c r="H176" i="29"/>
  <c r="H177" i="29"/>
  <c r="H178" i="29"/>
  <c r="H179" i="29"/>
  <c r="H180" i="29"/>
  <c r="H181" i="29"/>
  <c r="H182" i="29"/>
  <c r="H183" i="29"/>
  <c r="H184" i="29"/>
  <c r="H185" i="29"/>
  <c r="H186" i="29"/>
  <c r="H187" i="29"/>
  <c r="H188" i="29"/>
  <c r="H189" i="29"/>
  <c r="H190" i="29"/>
  <c r="H191" i="29"/>
  <c r="H192" i="29"/>
  <c r="H193" i="29"/>
  <c r="H194" i="29"/>
  <c r="H195" i="29"/>
  <c r="H196" i="29"/>
  <c r="H197" i="29"/>
  <c r="H198" i="29"/>
  <c r="H199" i="29"/>
  <c r="H200" i="29"/>
  <c r="H201" i="29"/>
  <c r="H202" i="29"/>
  <c r="H203" i="29"/>
  <c r="H204" i="29"/>
  <c r="H205" i="29"/>
  <c r="H206" i="29"/>
  <c r="H207" i="29"/>
  <c r="H208" i="29"/>
  <c r="H209" i="29"/>
  <c r="H210" i="29"/>
  <c r="H211" i="29"/>
  <c r="H212" i="29"/>
  <c r="H213" i="29"/>
  <c r="H214" i="29"/>
  <c r="H215" i="29"/>
  <c r="H216" i="29"/>
  <c r="H217" i="29"/>
  <c r="H218" i="29"/>
  <c r="H219" i="29"/>
  <c r="H220" i="29"/>
  <c r="H221" i="29"/>
  <c r="H222" i="29"/>
  <c r="H223" i="29"/>
  <c r="H224" i="29"/>
  <c r="H225" i="29"/>
  <c r="H226" i="29"/>
  <c r="H227" i="29"/>
  <c r="H228" i="29"/>
  <c r="H229" i="29"/>
  <c r="H230" i="29"/>
  <c r="H231" i="29"/>
  <c r="H232" i="29"/>
  <c r="H233" i="29"/>
  <c r="H234" i="29"/>
  <c r="H235" i="29"/>
  <c r="H236" i="29"/>
  <c r="H237" i="29"/>
  <c r="H238" i="29"/>
  <c r="H239" i="29"/>
  <c r="H240" i="29"/>
  <c r="H241" i="29"/>
  <c r="H242" i="29"/>
  <c r="H243" i="29"/>
  <c r="H244" i="29"/>
  <c r="H245" i="29"/>
  <c r="H246" i="29"/>
  <c r="H247" i="29"/>
  <c r="H248" i="29"/>
  <c r="H249" i="29"/>
  <c r="H250" i="29"/>
  <c r="H251" i="29"/>
  <c r="H252" i="29"/>
  <c r="H253" i="29"/>
  <c r="H254" i="29"/>
  <c r="H255" i="29"/>
  <c r="H256" i="29"/>
  <c r="H257" i="29"/>
  <c r="H258" i="29"/>
  <c r="H259" i="29"/>
  <c r="H260" i="29"/>
  <c r="H261" i="29"/>
  <c r="H262" i="29"/>
  <c r="H263" i="29"/>
  <c r="H264" i="29"/>
  <c r="H265" i="29"/>
  <c r="H266" i="29"/>
  <c r="H267" i="29"/>
  <c r="H268" i="29"/>
  <c r="H269" i="29"/>
  <c r="H270" i="29"/>
  <c r="H271" i="29"/>
  <c r="H272" i="29"/>
  <c r="H273" i="29"/>
  <c r="H274" i="29"/>
  <c r="H275" i="29"/>
  <c r="H276" i="29"/>
  <c r="H277" i="29"/>
  <c r="H278" i="29"/>
  <c r="H279" i="29"/>
  <c r="H280" i="29"/>
  <c r="H281" i="29"/>
  <c r="H282" i="29"/>
  <c r="H283" i="29"/>
  <c r="H284" i="29"/>
  <c r="H285" i="29"/>
  <c r="H286" i="29"/>
  <c r="H287" i="29"/>
  <c r="H288" i="29"/>
  <c r="H289" i="29"/>
  <c r="H290" i="29"/>
  <c r="H291" i="29"/>
  <c r="H292" i="29"/>
  <c r="H293" i="29"/>
  <c r="H294" i="29"/>
  <c r="H295" i="29"/>
  <c r="H296" i="29"/>
  <c r="H297" i="29"/>
  <c r="H298" i="29"/>
  <c r="H299" i="29"/>
  <c r="H300" i="29"/>
  <c r="H301" i="29"/>
  <c r="H302" i="29"/>
  <c r="H303" i="29"/>
  <c r="H304" i="29"/>
  <c r="H305" i="29"/>
  <c r="H306" i="29"/>
  <c r="H307" i="29"/>
  <c r="H308" i="29"/>
  <c r="H309" i="29"/>
  <c r="H310" i="29"/>
  <c r="H311" i="29"/>
  <c r="H312" i="29"/>
  <c r="H313" i="29"/>
  <c r="H314" i="29"/>
  <c r="H315" i="29"/>
  <c r="H316" i="29"/>
  <c r="H317" i="29"/>
  <c r="H318" i="29"/>
  <c r="H319" i="29"/>
  <c r="H320" i="29"/>
  <c r="H321" i="29"/>
  <c r="H322" i="29"/>
  <c r="H323" i="29"/>
  <c r="H324" i="29"/>
  <c r="H325" i="29"/>
  <c r="H326" i="29"/>
  <c r="H327" i="29"/>
  <c r="H328" i="29"/>
  <c r="H329" i="29"/>
  <c r="H330" i="29"/>
  <c r="H331" i="29"/>
  <c r="H332" i="29"/>
  <c r="H333" i="29"/>
  <c r="H334" i="29"/>
  <c r="H335" i="29"/>
  <c r="H336" i="29"/>
  <c r="H337" i="29"/>
  <c r="H338" i="29"/>
  <c r="H339" i="29"/>
  <c r="H340" i="29"/>
  <c r="H341" i="29"/>
  <c r="H342" i="29"/>
  <c r="H343" i="29"/>
  <c r="H344" i="29"/>
  <c r="H345" i="29"/>
  <c r="H346" i="29"/>
  <c r="H347" i="29"/>
  <c r="H348" i="29"/>
  <c r="H349" i="29"/>
  <c r="H350" i="29"/>
  <c r="H351" i="29"/>
  <c r="H352" i="29"/>
  <c r="H353" i="29"/>
  <c r="H354" i="29"/>
  <c r="H355" i="29"/>
  <c r="H356" i="29"/>
  <c r="H357" i="29"/>
  <c r="H358" i="29"/>
  <c r="H359" i="29"/>
  <c r="H360" i="29"/>
  <c r="H361" i="29"/>
  <c r="H362" i="29"/>
  <c r="H363" i="29"/>
  <c r="H364" i="29"/>
  <c r="H365" i="29"/>
  <c r="H366" i="29"/>
  <c r="H367" i="29"/>
  <c r="H368" i="29"/>
  <c r="H369" i="29"/>
  <c r="H370" i="29"/>
  <c r="H371" i="29"/>
  <c r="H372" i="29"/>
  <c r="H373" i="29"/>
  <c r="H374" i="29"/>
  <c r="H375" i="29"/>
  <c r="H376" i="29"/>
  <c r="H377" i="29"/>
  <c r="H378" i="29"/>
  <c r="H379" i="29"/>
  <c r="H380" i="29"/>
  <c r="H381" i="29"/>
  <c r="H382" i="29"/>
  <c r="H383" i="29"/>
  <c r="H384" i="29"/>
  <c r="H385" i="29"/>
  <c r="H386" i="29"/>
  <c r="H387" i="29"/>
  <c r="H388" i="29"/>
  <c r="H389" i="29"/>
  <c r="H390" i="29"/>
  <c r="H391" i="29"/>
  <c r="H392" i="29"/>
  <c r="H393" i="29"/>
  <c r="H394" i="29"/>
  <c r="H395" i="29"/>
  <c r="H396" i="29"/>
  <c r="H397" i="29"/>
  <c r="H398" i="29"/>
  <c r="H399" i="29"/>
  <c r="H400" i="29"/>
  <c r="H401" i="29"/>
  <c r="H402" i="29"/>
  <c r="H403" i="29"/>
  <c r="H404" i="29"/>
  <c r="H405" i="29"/>
  <c r="H406" i="29"/>
  <c r="H407" i="29"/>
  <c r="H408" i="29"/>
  <c r="H409" i="29"/>
  <c r="H410" i="29"/>
  <c r="H411" i="29"/>
  <c r="H412" i="29"/>
  <c r="H413" i="29"/>
  <c r="H414" i="29"/>
  <c r="H415" i="29"/>
  <c r="H416" i="29"/>
  <c r="H417" i="29"/>
  <c r="H418" i="29"/>
  <c r="H419" i="29"/>
  <c r="H420" i="29"/>
  <c r="H421" i="29"/>
  <c r="H422" i="29"/>
  <c r="H423" i="29"/>
  <c r="H424" i="29"/>
  <c r="H425" i="29"/>
  <c r="H426" i="29"/>
  <c r="H427" i="29"/>
  <c r="H428" i="29"/>
  <c r="H429" i="29"/>
  <c r="H430" i="29"/>
  <c r="H431" i="29"/>
  <c r="H432" i="29"/>
  <c r="H433" i="29"/>
  <c r="H434" i="29"/>
  <c r="H435" i="29"/>
  <c r="H436" i="29"/>
  <c r="H437" i="29"/>
  <c r="H438" i="29"/>
  <c r="H439" i="29"/>
  <c r="H440" i="29"/>
  <c r="H441" i="29"/>
  <c r="H442" i="29"/>
  <c r="H443" i="29"/>
  <c r="H444" i="29"/>
  <c r="H445" i="29"/>
  <c r="H446" i="29"/>
  <c r="H447" i="29"/>
  <c r="H448" i="29"/>
  <c r="H449" i="29"/>
  <c r="H450" i="29"/>
  <c r="H451" i="29"/>
  <c r="H452" i="29"/>
  <c r="H453" i="29"/>
  <c r="H454" i="29"/>
  <c r="H455" i="29"/>
  <c r="H456" i="29"/>
  <c r="H457" i="29"/>
  <c r="H458" i="29"/>
  <c r="H459" i="29"/>
  <c r="H460" i="29"/>
  <c r="H461" i="29"/>
  <c r="H462" i="29"/>
  <c r="H463" i="29"/>
  <c r="H464" i="29"/>
  <c r="H465" i="29"/>
  <c r="H466" i="29"/>
  <c r="H467" i="29"/>
  <c r="H468" i="29"/>
  <c r="H469" i="29"/>
  <c r="H470" i="29"/>
  <c r="H471" i="29"/>
  <c r="H472" i="29"/>
  <c r="H473" i="29"/>
  <c r="H474" i="29"/>
  <c r="H475" i="29"/>
  <c r="H476" i="29"/>
  <c r="H477" i="29"/>
  <c r="H478" i="29"/>
  <c r="H479" i="29"/>
  <c r="H480" i="29"/>
  <c r="H481" i="29"/>
  <c r="H482" i="29"/>
  <c r="H483" i="29"/>
  <c r="H484" i="29"/>
  <c r="H485" i="29"/>
  <c r="H486" i="29"/>
  <c r="H487" i="29"/>
  <c r="H488" i="29"/>
  <c r="H489" i="29"/>
  <c r="H490" i="29"/>
  <c r="H491" i="29"/>
  <c r="H492" i="29"/>
  <c r="H493" i="29"/>
  <c r="H494" i="29"/>
  <c r="H495" i="29"/>
  <c r="H496" i="29"/>
  <c r="H497" i="29"/>
  <c r="H498" i="29"/>
  <c r="H499" i="29"/>
  <c r="H500" i="29"/>
  <c r="H501" i="29"/>
  <c r="H502" i="29"/>
  <c r="H503" i="29"/>
  <c r="H504" i="29"/>
  <c r="H505" i="29"/>
  <c r="H506" i="29"/>
  <c r="H507" i="29"/>
  <c r="H508" i="29"/>
  <c r="H509" i="29"/>
  <c r="H510" i="29"/>
  <c r="H511" i="29"/>
  <c r="H512" i="29"/>
  <c r="H513" i="29"/>
  <c r="H514" i="29"/>
  <c r="H515" i="29"/>
  <c r="H516" i="29"/>
  <c r="H517" i="29"/>
  <c r="H518" i="29"/>
  <c r="H519" i="29"/>
  <c r="H520" i="29"/>
  <c r="H521" i="29"/>
  <c r="H522" i="29"/>
  <c r="H523" i="29"/>
  <c r="H524" i="29"/>
  <c r="H525" i="29"/>
  <c r="H526" i="29"/>
  <c r="H527" i="29"/>
  <c r="H528" i="29"/>
  <c r="H529" i="29"/>
  <c r="H530" i="29"/>
  <c r="H531" i="29"/>
  <c r="H532" i="29"/>
  <c r="H533" i="29"/>
  <c r="H534" i="29"/>
  <c r="H535" i="29"/>
  <c r="H536" i="29"/>
  <c r="H537" i="29"/>
  <c r="H538" i="29"/>
  <c r="H539" i="29"/>
  <c r="H540" i="29"/>
  <c r="H541" i="29"/>
  <c r="H542" i="29"/>
  <c r="H543" i="29"/>
  <c r="H544" i="29"/>
  <c r="H545" i="29"/>
  <c r="H546" i="29"/>
  <c r="H547" i="29"/>
  <c r="H548" i="29"/>
  <c r="H549" i="29"/>
  <c r="H550" i="29"/>
  <c r="H551" i="29"/>
  <c r="H552" i="29"/>
  <c r="H553" i="29"/>
  <c r="H554" i="29"/>
  <c r="H555" i="29"/>
  <c r="H556" i="29"/>
  <c r="H557" i="29"/>
  <c r="H558" i="29"/>
  <c r="H559" i="29"/>
  <c r="H560" i="29"/>
  <c r="H561" i="29"/>
  <c r="H562" i="29"/>
  <c r="H563" i="29"/>
  <c r="H564" i="29"/>
  <c r="H565" i="29"/>
  <c r="H566" i="29"/>
  <c r="H567" i="29"/>
  <c r="H568" i="29"/>
  <c r="H569" i="29"/>
  <c r="H570" i="29"/>
  <c r="H571" i="29"/>
  <c r="H572" i="29"/>
  <c r="H573" i="29"/>
  <c r="H574" i="29"/>
  <c r="H575" i="29"/>
  <c r="H576" i="29"/>
  <c r="H577" i="29"/>
  <c r="H578" i="29"/>
  <c r="H579" i="29"/>
  <c r="H580" i="29"/>
  <c r="H581" i="29"/>
  <c r="H582" i="29"/>
  <c r="H583" i="29"/>
  <c r="H584" i="29"/>
  <c r="H585" i="29"/>
  <c r="H586" i="29"/>
  <c r="H587" i="29"/>
  <c r="H588" i="29"/>
  <c r="H589" i="29"/>
  <c r="H590" i="29"/>
  <c r="H591" i="29"/>
  <c r="H592" i="29"/>
  <c r="H593" i="29"/>
  <c r="H594" i="29"/>
  <c r="H595" i="29"/>
  <c r="H596" i="29"/>
  <c r="H597" i="29"/>
  <c r="H598" i="29"/>
  <c r="H599" i="29"/>
  <c r="H600" i="29"/>
  <c r="H601" i="29"/>
  <c r="H602" i="29"/>
  <c r="H603" i="29"/>
  <c r="H604" i="29"/>
  <c r="H605" i="29"/>
  <c r="H606" i="29"/>
  <c r="H607" i="29"/>
  <c r="H608" i="29"/>
  <c r="H609" i="29"/>
  <c r="H610" i="29"/>
  <c r="H611" i="29"/>
  <c r="H612" i="29"/>
  <c r="H613" i="29"/>
  <c r="H614" i="29"/>
  <c r="H615" i="29"/>
  <c r="H616" i="29"/>
  <c r="H617" i="29"/>
  <c r="H618" i="29"/>
  <c r="H619" i="29"/>
  <c r="H620" i="29"/>
  <c r="H621" i="29"/>
  <c r="H622" i="29"/>
  <c r="H623" i="29"/>
  <c r="H624" i="29"/>
  <c r="H625" i="29"/>
  <c r="H626" i="29"/>
  <c r="H627" i="29"/>
  <c r="H628" i="29"/>
  <c r="H629" i="29"/>
  <c r="H630" i="29"/>
  <c r="H631" i="29"/>
  <c r="H632" i="29"/>
  <c r="H633" i="29"/>
  <c r="H634" i="29"/>
  <c r="H635" i="29"/>
  <c r="H636" i="29"/>
  <c r="H637" i="29"/>
  <c r="H638" i="29"/>
  <c r="H639" i="29"/>
  <c r="H640" i="29"/>
  <c r="H641" i="29"/>
  <c r="H642" i="29"/>
  <c r="H643" i="29"/>
  <c r="H644" i="29"/>
  <c r="H645" i="29"/>
  <c r="H646" i="29"/>
  <c r="H647" i="29"/>
  <c r="H648" i="29"/>
  <c r="H649" i="29"/>
  <c r="H650" i="29"/>
  <c r="H651" i="29"/>
  <c r="H652" i="29"/>
  <c r="H653" i="29"/>
  <c r="H654" i="29"/>
  <c r="H655" i="29"/>
  <c r="H656" i="29"/>
  <c r="H657" i="29"/>
  <c r="H658" i="29"/>
  <c r="H659" i="29"/>
  <c r="H660" i="29"/>
  <c r="H661" i="29"/>
  <c r="H662" i="29"/>
  <c r="H663" i="29"/>
  <c r="H664" i="29"/>
  <c r="H665" i="29"/>
  <c r="H666" i="29"/>
  <c r="H667" i="29"/>
  <c r="H668" i="29"/>
  <c r="H669" i="29"/>
  <c r="H670" i="29"/>
  <c r="H671" i="29"/>
  <c r="H672" i="29"/>
  <c r="H673" i="29"/>
  <c r="H674" i="29"/>
  <c r="H675" i="29"/>
  <c r="H676" i="29"/>
  <c r="H677" i="29"/>
  <c r="H678" i="29"/>
  <c r="H679" i="29"/>
  <c r="H680" i="29"/>
  <c r="H681" i="29"/>
  <c r="H682" i="29"/>
  <c r="H683" i="29"/>
  <c r="H684" i="29"/>
  <c r="H685" i="29"/>
  <c r="H686" i="29"/>
  <c r="H687" i="29"/>
  <c r="H688" i="29"/>
  <c r="H689" i="29"/>
  <c r="H690" i="29"/>
  <c r="H691" i="29"/>
  <c r="H692" i="29"/>
  <c r="H693" i="29"/>
  <c r="H694" i="29"/>
  <c r="H695" i="29"/>
  <c r="H696" i="29"/>
  <c r="H697" i="29"/>
  <c r="H698" i="29"/>
  <c r="H699" i="29"/>
  <c r="H700" i="29"/>
  <c r="H701" i="29"/>
  <c r="H702" i="29"/>
  <c r="H703" i="29"/>
  <c r="H704" i="29"/>
  <c r="H705" i="29"/>
  <c r="H706" i="29"/>
  <c r="H707" i="29"/>
  <c r="H708" i="29"/>
  <c r="H709" i="29"/>
  <c r="H710" i="29"/>
  <c r="H711" i="29"/>
  <c r="H712" i="29"/>
  <c r="H713" i="29"/>
  <c r="H714" i="29"/>
  <c r="H715" i="29"/>
  <c r="H716" i="29"/>
  <c r="H717" i="29"/>
  <c r="H718" i="29"/>
  <c r="H719" i="29"/>
  <c r="H720" i="29"/>
  <c r="H721" i="29"/>
  <c r="H722" i="29"/>
  <c r="H723" i="29"/>
  <c r="H724" i="29"/>
  <c r="H725" i="29"/>
  <c r="H726" i="29"/>
  <c r="H727" i="29"/>
  <c r="H728" i="29"/>
  <c r="H729" i="29"/>
  <c r="H730" i="29"/>
  <c r="H731" i="29"/>
  <c r="H732" i="29"/>
  <c r="H733" i="29"/>
  <c r="H734" i="29"/>
  <c r="H735" i="29"/>
  <c r="H736" i="29"/>
  <c r="H737" i="29"/>
  <c r="H738" i="29"/>
  <c r="H739" i="29"/>
  <c r="H740" i="29"/>
  <c r="H741" i="29"/>
  <c r="H742" i="29"/>
  <c r="H743" i="29"/>
  <c r="H744" i="29"/>
  <c r="H745" i="29"/>
  <c r="H746" i="29"/>
  <c r="H747" i="29"/>
  <c r="H748" i="29"/>
  <c r="H749" i="29"/>
  <c r="H750" i="29"/>
  <c r="H751" i="29"/>
  <c r="H752" i="29"/>
  <c r="H753" i="29"/>
  <c r="H754" i="29"/>
  <c r="H755" i="29"/>
  <c r="H756" i="29"/>
  <c r="H757" i="29"/>
  <c r="H758" i="29"/>
  <c r="H759" i="29"/>
  <c r="H760" i="29"/>
  <c r="H761" i="29"/>
  <c r="H762" i="29"/>
  <c r="H763" i="29"/>
  <c r="H764" i="29"/>
  <c r="H765" i="29"/>
  <c r="H766" i="29"/>
  <c r="H767" i="29"/>
  <c r="H768" i="29"/>
  <c r="H769" i="29"/>
  <c r="H770" i="29"/>
  <c r="H771" i="29"/>
  <c r="H772" i="29"/>
  <c r="H773" i="29"/>
  <c r="H774" i="29"/>
  <c r="H775" i="29"/>
  <c r="H776" i="29"/>
  <c r="H777" i="29"/>
  <c r="H778" i="29"/>
  <c r="H779" i="29"/>
  <c r="H780" i="29"/>
  <c r="H781" i="29"/>
  <c r="H782" i="29"/>
  <c r="H783" i="29"/>
  <c r="H784" i="29"/>
  <c r="H785" i="29"/>
  <c r="H786" i="29"/>
  <c r="H787" i="29"/>
  <c r="H788" i="29"/>
  <c r="H789" i="29"/>
  <c r="H790" i="29"/>
  <c r="H791" i="29"/>
  <c r="H792" i="29"/>
  <c r="H793" i="29"/>
  <c r="H794" i="29"/>
  <c r="H795" i="29"/>
  <c r="H796" i="29"/>
  <c r="H797" i="29"/>
  <c r="H798" i="29"/>
  <c r="H799" i="29"/>
  <c r="H800" i="29"/>
  <c r="H801" i="29"/>
  <c r="H802" i="29"/>
  <c r="H803" i="29"/>
  <c r="H804" i="29"/>
  <c r="H805" i="29"/>
  <c r="H806" i="29"/>
  <c r="H807" i="29"/>
  <c r="H808" i="29"/>
  <c r="H809" i="29"/>
  <c r="H810" i="29"/>
  <c r="H811" i="29"/>
  <c r="H812" i="29"/>
  <c r="H813" i="29"/>
  <c r="H814" i="29"/>
  <c r="H815" i="29"/>
  <c r="H816" i="29"/>
  <c r="H817" i="29"/>
  <c r="H818" i="29"/>
  <c r="H819" i="29"/>
  <c r="H820" i="29"/>
  <c r="H821" i="29"/>
  <c r="H822" i="29"/>
  <c r="H823" i="29"/>
  <c r="H824" i="29"/>
  <c r="H825" i="29"/>
  <c r="H826" i="29"/>
  <c r="H827" i="29"/>
  <c r="H828" i="29"/>
  <c r="H829" i="29"/>
  <c r="H830" i="29"/>
  <c r="H831" i="29"/>
  <c r="H832" i="29"/>
  <c r="H833" i="29"/>
  <c r="H834" i="29"/>
  <c r="H835" i="29"/>
  <c r="H836" i="29"/>
  <c r="H837" i="29"/>
  <c r="H838" i="29"/>
  <c r="H839" i="29"/>
  <c r="H840" i="29"/>
  <c r="H841" i="29"/>
  <c r="H842" i="29"/>
  <c r="H843" i="29"/>
  <c r="H844" i="29"/>
  <c r="H845" i="29"/>
  <c r="H846" i="29"/>
  <c r="H847" i="29"/>
  <c r="H848" i="29"/>
  <c r="H849" i="29"/>
  <c r="H850" i="29"/>
  <c r="H851" i="29"/>
  <c r="H852" i="29"/>
  <c r="H853" i="29"/>
  <c r="H854" i="29"/>
  <c r="H855" i="29"/>
  <c r="H856" i="29"/>
  <c r="H857" i="29"/>
  <c r="H858" i="29"/>
  <c r="H859" i="29"/>
  <c r="H860" i="29"/>
  <c r="H861" i="29"/>
  <c r="H862" i="29"/>
  <c r="H863" i="29"/>
  <c r="H864" i="29"/>
  <c r="H865" i="29"/>
  <c r="H866" i="29"/>
  <c r="H867" i="29"/>
  <c r="H868" i="29"/>
  <c r="H869" i="29"/>
  <c r="H870" i="29"/>
  <c r="H871" i="29"/>
  <c r="H872" i="29"/>
  <c r="H873" i="29"/>
  <c r="H874" i="29"/>
  <c r="H875" i="29"/>
  <c r="H876" i="29"/>
  <c r="H877" i="29"/>
  <c r="H878" i="29"/>
  <c r="H879" i="29"/>
  <c r="H880" i="29"/>
  <c r="H881" i="29"/>
  <c r="H882" i="29"/>
  <c r="H883" i="29"/>
  <c r="H884" i="29"/>
  <c r="H885" i="29"/>
  <c r="H886" i="29"/>
  <c r="H887" i="29"/>
  <c r="H888" i="29"/>
  <c r="H889" i="29"/>
  <c r="H890" i="29"/>
  <c r="H891" i="29"/>
  <c r="H892" i="29"/>
  <c r="H893" i="29"/>
  <c r="H894" i="29"/>
  <c r="H895" i="29"/>
  <c r="H896" i="29"/>
  <c r="H897" i="29"/>
  <c r="H898" i="29"/>
  <c r="H899" i="29"/>
  <c r="H900" i="29"/>
  <c r="H901" i="29"/>
  <c r="H902" i="29"/>
  <c r="H903" i="29"/>
  <c r="H904" i="29"/>
  <c r="H905" i="29"/>
  <c r="H906" i="29"/>
  <c r="H907" i="29"/>
  <c r="H908" i="29"/>
  <c r="H909" i="29"/>
  <c r="H910" i="29"/>
  <c r="H911" i="29"/>
  <c r="H912" i="29"/>
  <c r="H913" i="29"/>
  <c r="H914" i="29"/>
  <c r="H915" i="29"/>
  <c r="H916" i="29"/>
  <c r="H917" i="29"/>
  <c r="H918" i="29"/>
  <c r="H919" i="29"/>
  <c r="H920" i="29"/>
  <c r="H921" i="29"/>
  <c r="H922" i="29"/>
  <c r="H923" i="29"/>
  <c r="H924" i="29"/>
  <c r="H925" i="29"/>
  <c r="H926" i="29"/>
  <c r="H927" i="29"/>
  <c r="H928" i="29"/>
  <c r="H929" i="29"/>
  <c r="H930" i="29"/>
  <c r="H931" i="29"/>
  <c r="H932" i="29"/>
  <c r="H933" i="29"/>
  <c r="H934" i="29"/>
  <c r="H935" i="29"/>
  <c r="H936" i="29"/>
  <c r="H937" i="29"/>
  <c r="H938" i="29"/>
  <c r="H939" i="29"/>
  <c r="H940" i="29"/>
  <c r="H941" i="29"/>
  <c r="H942" i="29"/>
  <c r="H943" i="29"/>
  <c r="H944" i="29"/>
  <c r="H945" i="29"/>
  <c r="H946" i="29"/>
  <c r="H947" i="29"/>
  <c r="H948" i="29"/>
  <c r="H949" i="29"/>
  <c r="H950" i="29"/>
  <c r="H951" i="29"/>
  <c r="H952" i="29"/>
  <c r="H953" i="29"/>
  <c r="H954" i="29"/>
  <c r="H955" i="29"/>
  <c r="H956" i="29"/>
  <c r="H957" i="29"/>
  <c r="H958" i="29"/>
  <c r="H959" i="29"/>
  <c r="H960" i="29"/>
  <c r="H961" i="29"/>
  <c r="H962" i="29"/>
  <c r="H963" i="29"/>
  <c r="H964" i="29"/>
  <c r="H965" i="29"/>
  <c r="H966" i="29"/>
  <c r="H967" i="29"/>
  <c r="H968" i="29"/>
  <c r="H969" i="29"/>
  <c r="H970" i="29"/>
  <c r="H971" i="29"/>
  <c r="H972" i="29"/>
  <c r="H973" i="29"/>
  <c r="H974" i="29"/>
  <c r="H975" i="29"/>
  <c r="H976" i="29"/>
  <c r="H977" i="29"/>
  <c r="H978" i="29"/>
  <c r="H979" i="29"/>
  <c r="H980" i="29"/>
  <c r="H981" i="29"/>
  <c r="H982" i="29"/>
  <c r="H983" i="29"/>
  <c r="H984" i="29"/>
  <c r="H985" i="29"/>
  <c r="H986" i="29"/>
  <c r="H987" i="29"/>
  <c r="H988" i="29"/>
  <c r="H989" i="29"/>
  <c r="H990" i="29"/>
  <c r="H991" i="29"/>
  <c r="H992" i="29"/>
  <c r="H993" i="29"/>
  <c r="H994" i="29"/>
  <c r="H995" i="29"/>
  <c r="H996" i="29"/>
  <c r="H997" i="29"/>
  <c r="H998" i="29"/>
  <c r="H999" i="29"/>
  <c r="H1000" i="29"/>
  <c r="H1001" i="29"/>
  <c r="H1002" i="29"/>
  <c r="H1003" i="29"/>
  <c r="H1004" i="29"/>
  <c r="H1005" i="29"/>
  <c r="H1006" i="29"/>
  <c r="H1007" i="29"/>
  <c r="H1008" i="29"/>
  <c r="H1009" i="29"/>
  <c r="H1010" i="29"/>
  <c r="H1011" i="29"/>
  <c r="H1012" i="29"/>
  <c r="H1013" i="29"/>
  <c r="H1014" i="29"/>
  <c r="H1015" i="29"/>
  <c r="H1016" i="29"/>
  <c r="H1017" i="29"/>
  <c r="H1018" i="29"/>
  <c r="H1019" i="29"/>
  <c r="H1020" i="29"/>
  <c r="H1021" i="29"/>
  <c r="H1022" i="29"/>
  <c r="H1023" i="29"/>
  <c r="H1024" i="29"/>
  <c r="H1025" i="29"/>
  <c r="H1026" i="29"/>
  <c r="H1027" i="29"/>
  <c r="H1028" i="29"/>
  <c r="H1029" i="29"/>
  <c r="H1030" i="29"/>
  <c r="H1031" i="29"/>
  <c r="H1032" i="29"/>
  <c r="H1033" i="29"/>
  <c r="H1034" i="29"/>
  <c r="H1035" i="29"/>
  <c r="H1036" i="29"/>
  <c r="H1037" i="29"/>
  <c r="H1038" i="29"/>
  <c r="H1039" i="29"/>
  <c r="H1040" i="29"/>
  <c r="H1041" i="29"/>
  <c r="H1042" i="29"/>
  <c r="H1043" i="29"/>
  <c r="H1044" i="29"/>
  <c r="H1045" i="29"/>
  <c r="H1046" i="29"/>
  <c r="H1047" i="29"/>
  <c r="H1048" i="29"/>
  <c r="H1049" i="29"/>
  <c r="H1050" i="29"/>
  <c r="H1051" i="29"/>
  <c r="H1052" i="29"/>
  <c r="H1053" i="29"/>
  <c r="H1054" i="29"/>
  <c r="H1055" i="29"/>
  <c r="H1056" i="29"/>
  <c r="H1057" i="29"/>
  <c r="H1058" i="29"/>
  <c r="H1059" i="29"/>
  <c r="H1060" i="29"/>
  <c r="H1061" i="29"/>
  <c r="H1062" i="29"/>
  <c r="H1063" i="29"/>
  <c r="H1064" i="29"/>
  <c r="H1065" i="29"/>
  <c r="H1066" i="29"/>
  <c r="H1067" i="29"/>
  <c r="H5" i="29"/>
  <c r="G6" i="29"/>
  <c r="G7" i="29"/>
  <c r="G8" i="29"/>
  <c r="G9" i="29"/>
  <c r="G10" i="29"/>
  <c r="G11" i="29"/>
  <c r="G12" i="29"/>
  <c r="G13" i="29"/>
  <c r="G14" i="29"/>
  <c r="G15" i="29"/>
  <c r="G16" i="29"/>
  <c r="G17" i="29"/>
  <c r="G18" i="29"/>
  <c r="G19" i="29"/>
  <c r="G20" i="29"/>
  <c r="G21" i="29"/>
  <c r="G22" i="29"/>
  <c r="G23" i="29"/>
  <c r="G24" i="29"/>
  <c r="G25" i="29"/>
  <c r="G26" i="29"/>
  <c r="G27" i="29"/>
  <c r="G28" i="29"/>
  <c r="G29" i="29"/>
  <c r="G30" i="29"/>
  <c r="G31" i="29"/>
  <c r="G32" i="29"/>
  <c r="G33" i="29"/>
  <c r="G34" i="29"/>
  <c r="G35" i="29"/>
  <c r="G36" i="29"/>
  <c r="G37" i="29"/>
  <c r="G38" i="29"/>
  <c r="G39" i="29"/>
  <c r="G40" i="29"/>
  <c r="G41" i="29"/>
  <c r="G42" i="29"/>
  <c r="G43" i="29"/>
  <c r="G44" i="29"/>
  <c r="G45" i="29"/>
  <c r="G46" i="29"/>
  <c r="G47" i="29"/>
  <c r="G48" i="29"/>
  <c r="G49" i="29"/>
  <c r="G50" i="29"/>
  <c r="G51" i="29"/>
  <c r="G52" i="29"/>
  <c r="G53" i="29"/>
  <c r="G54" i="29"/>
  <c r="G55" i="29"/>
  <c r="G56" i="29"/>
  <c r="G57" i="29"/>
  <c r="G58" i="29"/>
  <c r="G59" i="29"/>
  <c r="G60" i="29"/>
  <c r="G61" i="29"/>
  <c r="G62" i="29"/>
  <c r="G63" i="29"/>
  <c r="G64" i="29"/>
  <c r="G65" i="29"/>
  <c r="G66" i="29"/>
  <c r="G67" i="29"/>
  <c r="G68" i="29"/>
  <c r="G69" i="29"/>
  <c r="G70" i="29"/>
  <c r="G71" i="29"/>
  <c r="G72" i="29"/>
  <c r="G73" i="29"/>
  <c r="G74" i="29"/>
  <c r="G75" i="29"/>
  <c r="G76" i="29"/>
  <c r="G77" i="29"/>
  <c r="G78" i="29"/>
  <c r="G79" i="29"/>
  <c r="G80" i="29"/>
  <c r="G81" i="29"/>
  <c r="G82" i="29"/>
  <c r="G83" i="29"/>
  <c r="G84" i="29"/>
  <c r="G85" i="29"/>
  <c r="G86" i="29"/>
  <c r="G87" i="29"/>
  <c r="G88" i="29"/>
  <c r="G89" i="29"/>
  <c r="G90" i="29"/>
  <c r="G91" i="29"/>
  <c r="G92" i="29"/>
  <c r="G93" i="29"/>
  <c r="G94" i="29"/>
  <c r="G95" i="29"/>
  <c r="G96" i="29"/>
  <c r="G97" i="29"/>
  <c r="G98" i="29"/>
  <c r="G99" i="29"/>
  <c r="G100" i="29"/>
  <c r="G101" i="29"/>
  <c r="G102" i="29"/>
  <c r="G103" i="29"/>
  <c r="G104" i="29"/>
  <c r="G105" i="29"/>
  <c r="G106" i="29"/>
  <c r="G107" i="29"/>
  <c r="G108" i="29"/>
  <c r="G109" i="29"/>
  <c r="G110" i="29"/>
  <c r="G111" i="29"/>
  <c r="G112" i="29"/>
  <c r="G113" i="29"/>
  <c r="G114" i="29"/>
  <c r="G115" i="29"/>
  <c r="G116" i="29"/>
  <c r="G117" i="29"/>
  <c r="G118" i="29"/>
  <c r="G119" i="29"/>
  <c r="G120" i="29"/>
  <c r="G121" i="29"/>
  <c r="G122" i="29"/>
  <c r="G123" i="29"/>
  <c r="G124" i="29"/>
  <c r="G125" i="29"/>
  <c r="G126" i="29"/>
  <c r="G127" i="29"/>
  <c r="G128" i="29"/>
  <c r="G129" i="29"/>
  <c r="G130" i="29"/>
  <c r="G131" i="29"/>
  <c r="G132" i="29"/>
  <c r="G133" i="29"/>
  <c r="G134" i="29"/>
  <c r="G135" i="29"/>
  <c r="G136" i="29"/>
  <c r="G137" i="29"/>
  <c r="G138" i="29"/>
  <c r="G139" i="29"/>
  <c r="G140" i="29"/>
  <c r="G141" i="29"/>
  <c r="G142" i="29"/>
  <c r="G143" i="29"/>
  <c r="G144" i="29"/>
  <c r="G145" i="29"/>
  <c r="G146" i="29"/>
  <c r="G147" i="29"/>
  <c r="G148" i="29"/>
  <c r="G149" i="29"/>
  <c r="G150" i="29"/>
  <c r="G151" i="29"/>
  <c r="G152" i="29"/>
  <c r="G153" i="29"/>
  <c r="G154" i="29"/>
  <c r="G155" i="29"/>
  <c r="G156" i="29"/>
  <c r="G157" i="29"/>
  <c r="G158" i="29"/>
  <c r="G159" i="29"/>
  <c r="G160" i="29"/>
  <c r="G161" i="29"/>
  <c r="G162" i="29"/>
  <c r="G163" i="29"/>
  <c r="G164" i="29"/>
  <c r="G165" i="29"/>
  <c r="G166" i="29"/>
  <c r="G167" i="29"/>
  <c r="G168" i="29"/>
  <c r="G169" i="29"/>
  <c r="G170" i="29"/>
  <c r="G171" i="29"/>
  <c r="G172" i="29"/>
  <c r="G173" i="29"/>
  <c r="G174" i="29"/>
  <c r="G175" i="29"/>
  <c r="G176" i="29"/>
  <c r="G177" i="29"/>
  <c r="G178" i="29"/>
  <c r="G179" i="29"/>
  <c r="G180" i="29"/>
  <c r="G181" i="29"/>
  <c r="G182" i="29"/>
  <c r="G183" i="29"/>
  <c r="G184" i="29"/>
  <c r="G185" i="29"/>
  <c r="G186" i="29"/>
  <c r="G187" i="29"/>
  <c r="G188" i="29"/>
  <c r="G189" i="29"/>
  <c r="G190" i="29"/>
  <c r="G191" i="29"/>
  <c r="G192" i="29"/>
  <c r="G193" i="29"/>
  <c r="G194" i="29"/>
  <c r="G195" i="29"/>
  <c r="G196" i="29"/>
  <c r="G197" i="29"/>
  <c r="G198" i="29"/>
  <c r="G199" i="29"/>
  <c r="G200" i="29"/>
  <c r="G201" i="29"/>
  <c r="G202" i="29"/>
  <c r="G203" i="29"/>
  <c r="G204" i="29"/>
  <c r="G205" i="29"/>
  <c r="G206" i="29"/>
  <c r="G207" i="29"/>
  <c r="G208" i="29"/>
  <c r="G209" i="29"/>
  <c r="G210" i="29"/>
  <c r="G211" i="29"/>
  <c r="G212" i="29"/>
  <c r="G213" i="29"/>
  <c r="G214" i="29"/>
  <c r="G215" i="29"/>
  <c r="G216" i="29"/>
  <c r="G217" i="29"/>
  <c r="G218" i="29"/>
  <c r="G219" i="29"/>
  <c r="G220" i="29"/>
  <c r="G221" i="29"/>
  <c r="G222" i="29"/>
  <c r="G223" i="29"/>
  <c r="G224" i="29"/>
  <c r="G225" i="29"/>
  <c r="G226" i="29"/>
  <c r="G227" i="29"/>
  <c r="G228" i="29"/>
  <c r="G229" i="29"/>
  <c r="G230" i="29"/>
  <c r="G231" i="29"/>
  <c r="G232" i="29"/>
  <c r="G233" i="29"/>
  <c r="G234" i="29"/>
  <c r="G235" i="29"/>
  <c r="G236" i="29"/>
  <c r="G237" i="29"/>
  <c r="G238" i="29"/>
  <c r="G239" i="29"/>
  <c r="G240" i="29"/>
  <c r="G241" i="29"/>
  <c r="G242" i="29"/>
  <c r="G243" i="29"/>
  <c r="G244" i="29"/>
  <c r="G245" i="29"/>
  <c r="G246" i="29"/>
  <c r="G247" i="29"/>
  <c r="G248" i="29"/>
  <c r="G249" i="29"/>
  <c r="G250" i="29"/>
  <c r="G251" i="29"/>
  <c r="G252" i="29"/>
  <c r="G253" i="29"/>
  <c r="G254" i="29"/>
  <c r="G255" i="29"/>
  <c r="G256" i="29"/>
  <c r="G257" i="29"/>
  <c r="G258" i="29"/>
  <c r="G259" i="29"/>
  <c r="G260" i="29"/>
  <c r="G261" i="29"/>
  <c r="G262" i="29"/>
  <c r="G263" i="29"/>
  <c r="G264" i="29"/>
  <c r="G265" i="29"/>
  <c r="G266" i="29"/>
  <c r="G267" i="29"/>
  <c r="G268" i="29"/>
  <c r="G269" i="29"/>
  <c r="G270" i="29"/>
  <c r="G271" i="29"/>
  <c r="G272" i="29"/>
  <c r="G273" i="29"/>
  <c r="G274" i="29"/>
  <c r="G275" i="29"/>
  <c r="G276" i="29"/>
  <c r="G277" i="29"/>
  <c r="G278" i="29"/>
  <c r="G279" i="29"/>
  <c r="G280" i="29"/>
  <c r="G281" i="29"/>
  <c r="G282" i="29"/>
  <c r="G283" i="29"/>
  <c r="G284" i="29"/>
  <c r="G285" i="29"/>
  <c r="G286" i="29"/>
  <c r="G287" i="29"/>
  <c r="G288" i="29"/>
  <c r="G289" i="29"/>
  <c r="G290" i="29"/>
  <c r="G291" i="29"/>
  <c r="G292" i="29"/>
  <c r="G293" i="29"/>
  <c r="G294" i="29"/>
  <c r="G295" i="29"/>
  <c r="G296" i="29"/>
  <c r="G297" i="29"/>
  <c r="G298" i="29"/>
  <c r="G299" i="29"/>
  <c r="G300" i="29"/>
  <c r="G301" i="29"/>
  <c r="G302" i="29"/>
  <c r="G303" i="29"/>
  <c r="G304" i="29"/>
  <c r="G305" i="29"/>
  <c r="G306" i="29"/>
  <c r="G307" i="29"/>
  <c r="G308" i="29"/>
  <c r="G309" i="29"/>
  <c r="G310" i="29"/>
  <c r="G311" i="29"/>
  <c r="G312" i="29"/>
  <c r="G313" i="29"/>
  <c r="G314" i="29"/>
  <c r="G315" i="29"/>
  <c r="G316" i="29"/>
  <c r="G317" i="29"/>
  <c r="G318" i="29"/>
  <c r="G319" i="29"/>
  <c r="G320" i="29"/>
  <c r="G321" i="29"/>
  <c r="G322" i="29"/>
  <c r="G323" i="29"/>
  <c r="G324" i="29"/>
  <c r="G325" i="29"/>
  <c r="G326" i="29"/>
  <c r="G327" i="29"/>
  <c r="G328" i="29"/>
  <c r="G329" i="29"/>
  <c r="G330" i="29"/>
  <c r="G331" i="29"/>
  <c r="G332" i="29"/>
  <c r="G333" i="29"/>
  <c r="G334" i="29"/>
  <c r="G335" i="29"/>
  <c r="G336" i="29"/>
  <c r="G337" i="29"/>
  <c r="G338" i="29"/>
  <c r="G339" i="29"/>
  <c r="G340" i="29"/>
  <c r="G341" i="29"/>
  <c r="G342" i="29"/>
  <c r="G343" i="29"/>
  <c r="G344" i="29"/>
  <c r="G345" i="29"/>
  <c r="G346" i="29"/>
  <c r="G347" i="29"/>
  <c r="G348" i="29"/>
  <c r="G349" i="29"/>
  <c r="G350" i="29"/>
  <c r="G351" i="29"/>
  <c r="G352" i="29"/>
  <c r="G353" i="29"/>
  <c r="G354" i="29"/>
  <c r="G355" i="29"/>
  <c r="G356" i="29"/>
  <c r="G357" i="29"/>
  <c r="G358" i="29"/>
  <c r="G359" i="29"/>
  <c r="G360" i="29"/>
  <c r="G361" i="29"/>
  <c r="G362" i="29"/>
  <c r="G363" i="29"/>
  <c r="G364" i="29"/>
  <c r="G365" i="29"/>
  <c r="G366" i="29"/>
  <c r="G367" i="29"/>
  <c r="G368" i="29"/>
  <c r="G369" i="29"/>
  <c r="G370" i="29"/>
  <c r="G371" i="29"/>
  <c r="G372" i="29"/>
  <c r="G373" i="29"/>
  <c r="G374" i="29"/>
  <c r="G375" i="29"/>
  <c r="G376" i="29"/>
  <c r="G377" i="29"/>
  <c r="G378" i="29"/>
  <c r="G379" i="29"/>
  <c r="G380" i="29"/>
  <c r="G381" i="29"/>
  <c r="G382" i="29"/>
  <c r="G383" i="29"/>
  <c r="G384" i="29"/>
  <c r="G385" i="29"/>
  <c r="G386" i="29"/>
  <c r="G387" i="29"/>
  <c r="G388" i="29"/>
  <c r="G389" i="29"/>
  <c r="G390" i="29"/>
  <c r="G391" i="29"/>
  <c r="G392" i="29"/>
  <c r="G393" i="29"/>
  <c r="G394" i="29"/>
  <c r="G395" i="29"/>
  <c r="G396" i="29"/>
  <c r="G397" i="29"/>
  <c r="G398" i="29"/>
  <c r="G399" i="29"/>
  <c r="G400" i="29"/>
  <c r="G401" i="29"/>
  <c r="G402" i="29"/>
  <c r="G403" i="29"/>
  <c r="G404" i="29"/>
  <c r="G405" i="29"/>
  <c r="G406" i="29"/>
  <c r="G407" i="29"/>
  <c r="G408" i="29"/>
  <c r="G409" i="29"/>
  <c r="G410" i="29"/>
  <c r="G411" i="29"/>
  <c r="G412" i="29"/>
  <c r="G413" i="29"/>
  <c r="G414" i="29"/>
  <c r="G415" i="29"/>
  <c r="G416" i="29"/>
  <c r="G417" i="29"/>
  <c r="G418" i="29"/>
  <c r="G419" i="29"/>
  <c r="G420" i="29"/>
  <c r="G421" i="29"/>
  <c r="G422" i="29"/>
  <c r="G423" i="29"/>
  <c r="G424" i="29"/>
  <c r="G425" i="29"/>
  <c r="G426" i="29"/>
  <c r="G427" i="29"/>
  <c r="G428" i="29"/>
  <c r="G429" i="29"/>
  <c r="G430" i="29"/>
  <c r="G431" i="29"/>
  <c r="G432" i="29"/>
  <c r="G433" i="29"/>
  <c r="G434" i="29"/>
  <c r="G435" i="29"/>
  <c r="G436" i="29"/>
  <c r="G437" i="29"/>
  <c r="G438" i="29"/>
  <c r="G439" i="29"/>
  <c r="G440" i="29"/>
  <c r="G441" i="29"/>
  <c r="G442" i="29"/>
  <c r="G443" i="29"/>
  <c r="G444" i="29"/>
  <c r="G445" i="29"/>
  <c r="G446" i="29"/>
  <c r="G447" i="29"/>
  <c r="G448" i="29"/>
  <c r="G449" i="29"/>
  <c r="G450" i="29"/>
  <c r="G451" i="29"/>
  <c r="G452" i="29"/>
  <c r="G453" i="29"/>
  <c r="G454" i="29"/>
  <c r="G455" i="29"/>
  <c r="G456" i="29"/>
  <c r="G457" i="29"/>
  <c r="G458" i="29"/>
  <c r="G459" i="29"/>
  <c r="G460" i="29"/>
  <c r="G461" i="29"/>
  <c r="G462" i="29"/>
  <c r="G463" i="29"/>
  <c r="G464" i="29"/>
  <c r="G465" i="29"/>
  <c r="G466" i="29"/>
  <c r="G467" i="29"/>
  <c r="G468" i="29"/>
  <c r="G469" i="29"/>
  <c r="G470" i="29"/>
  <c r="G471" i="29"/>
  <c r="G472" i="29"/>
  <c r="G473" i="29"/>
  <c r="G474" i="29"/>
  <c r="G475" i="29"/>
  <c r="G476" i="29"/>
  <c r="G477" i="29"/>
  <c r="G478" i="29"/>
  <c r="G479" i="29"/>
  <c r="G480" i="29"/>
  <c r="G481" i="29"/>
  <c r="G482" i="29"/>
  <c r="G483" i="29"/>
  <c r="G484" i="29"/>
  <c r="G485" i="29"/>
  <c r="G486" i="29"/>
  <c r="G487" i="29"/>
  <c r="G488" i="29"/>
  <c r="G489" i="29"/>
  <c r="G490" i="29"/>
  <c r="G491" i="29"/>
  <c r="G492" i="29"/>
  <c r="G493" i="29"/>
  <c r="G494" i="29"/>
  <c r="G495" i="29"/>
  <c r="G496" i="29"/>
  <c r="G497" i="29"/>
  <c r="G498" i="29"/>
  <c r="G499" i="29"/>
  <c r="G500" i="29"/>
  <c r="G501" i="29"/>
  <c r="G502" i="29"/>
  <c r="G503" i="29"/>
  <c r="G504" i="29"/>
  <c r="G505" i="29"/>
  <c r="G506" i="29"/>
  <c r="G507" i="29"/>
  <c r="G508" i="29"/>
  <c r="G509" i="29"/>
  <c r="G510" i="29"/>
  <c r="G511" i="29"/>
  <c r="G512" i="29"/>
  <c r="G513" i="29"/>
  <c r="G514" i="29"/>
  <c r="G515" i="29"/>
  <c r="G516" i="29"/>
  <c r="G517" i="29"/>
  <c r="G518" i="29"/>
  <c r="G519" i="29"/>
  <c r="G520" i="29"/>
  <c r="G521" i="29"/>
  <c r="G522" i="29"/>
  <c r="G523" i="29"/>
  <c r="G524" i="29"/>
  <c r="G525" i="29"/>
  <c r="G526" i="29"/>
  <c r="G527" i="29"/>
  <c r="G528" i="29"/>
  <c r="G529" i="29"/>
  <c r="G530" i="29"/>
  <c r="G531" i="29"/>
  <c r="G532" i="29"/>
  <c r="G533" i="29"/>
  <c r="G534" i="29"/>
  <c r="G535" i="29"/>
  <c r="G536" i="29"/>
  <c r="G537" i="29"/>
  <c r="G538" i="29"/>
  <c r="G539" i="29"/>
  <c r="G540" i="29"/>
  <c r="G541" i="29"/>
  <c r="G542" i="29"/>
  <c r="G543" i="29"/>
  <c r="G544" i="29"/>
  <c r="G545" i="29"/>
  <c r="G546" i="29"/>
  <c r="G547" i="29"/>
  <c r="G548" i="29"/>
  <c r="G549" i="29"/>
  <c r="G550" i="29"/>
  <c r="G551" i="29"/>
  <c r="G552" i="29"/>
  <c r="G553" i="29"/>
  <c r="G554" i="29"/>
  <c r="G555" i="29"/>
  <c r="G556" i="29"/>
  <c r="G557" i="29"/>
  <c r="G558" i="29"/>
  <c r="G559" i="29"/>
  <c r="G560" i="29"/>
  <c r="G561" i="29"/>
  <c r="G562" i="29"/>
  <c r="G563" i="29"/>
  <c r="G564" i="29"/>
  <c r="G565" i="29"/>
  <c r="G566" i="29"/>
  <c r="G567" i="29"/>
  <c r="G568" i="29"/>
  <c r="G569" i="29"/>
  <c r="G570" i="29"/>
  <c r="G571" i="29"/>
  <c r="G572" i="29"/>
  <c r="G573" i="29"/>
  <c r="G574" i="29"/>
  <c r="G575" i="29"/>
  <c r="G576" i="29"/>
  <c r="G577" i="29"/>
  <c r="G578" i="29"/>
  <c r="G579" i="29"/>
  <c r="G580" i="29"/>
  <c r="G581" i="29"/>
  <c r="G582" i="29"/>
  <c r="G583" i="29"/>
  <c r="G584" i="29"/>
  <c r="G585" i="29"/>
  <c r="G586" i="29"/>
  <c r="G587" i="29"/>
  <c r="G588" i="29"/>
  <c r="G589" i="29"/>
  <c r="G590" i="29"/>
  <c r="G591" i="29"/>
  <c r="G592" i="29"/>
  <c r="G593" i="29"/>
  <c r="G594" i="29"/>
  <c r="G595" i="29"/>
  <c r="G596" i="29"/>
  <c r="G597" i="29"/>
  <c r="G598" i="29"/>
  <c r="G599" i="29"/>
  <c r="G600" i="29"/>
  <c r="G601" i="29"/>
  <c r="G602" i="29"/>
  <c r="G603" i="29"/>
  <c r="G604" i="29"/>
  <c r="G605" i="29"/>
  <c r="G606" i="29"/>
  <c r="G607" i="29"/>
  <c r="G608" i="29"/>
  <c r="G609" i="29"/>
  <c r="G610" i="29"/>
  <c r="G611" i="29"/>
  <c r="G612" i="29"/>
  <c r="G613" i="29"/>
  <c r="G614" i="29"/>
  <c r="G615" i="29"/>
  <c r="G616" i="29"/>
  <c r="G617" i="29"/>
  <c r="G618" i="29"/>
  <c r="G619" i="29"/>
  <c r="G620" i="29"/>
  <c r="G621" i="29"/>
  <c r="G622" i="29"/>
  <c r="G623" i="29"/>
  <c r="G624" i="29"/>
  <c r="G625" i="29"/>
  <c r="G626" i="29"/>
  <c r="G627" i="29"/>
  <c r="G628" i="29"/>
  <c r="G629" i="29"/>
  <c r="G630" i="29"/>
  <c r="G631" i="29"/>
  <c r="G632" i="29"/>
  <c r="G633" i="29"/>
  <c r="G634" i="29"/>
  <c r="G635" i="29"/>
  <c r="G636" i="29"/>
  <c r="G637" i="29"/>
  <c r="G638" i="29"/>
  <c r="G639" i="29"/>
  <c r="G640" i="29"/>
  <c r="G641" i="29"/>
  <c r="G642" i="29"/>
  <c r="G643" i="29"/>
  <c r="G644" i="29"/>
  <c r="G645" i="29"/>
  <c r="G646" i="29"/>
  <c r="G647" i="29"/>
  <c r="G648" i="29"/>
  <c r="G649" i="29"/>
  <c r="G650" i="29"/>
  <c r="G651" i="29"/>
  <c r="G652" i="29"/>
  <c r="G653" i="29"/>
  <c r="G654" i="29"/>
  <c r="G655" i="29"/>
  <c r="G656" i="29"/>
  <c r="G657" i="29"/>
  <c r="G658" i="29"/>
  <c r="G659" i="29"/>
  <c r="G660" i="29"/>
  <c r="G661" i="29"/>
  <c r="G662" i="29"/>
  <c r="G663" i="29"/>
  <c r="G664" i="29"/>
  <c r="G665" i="29"/>
  <c r="G666" i="29"/>
  <c r="G667" i="29"/>
  <c r="G668" i="29"/>
  <c r="G669" i="29"/>
  <c r="G670" i="29"/>
  <c r="G671" i="29"/>
  <c r="G672" i="29"/>
  <c r="G673" i="29"/>
  <c r="G674" i="29"/>
  <c r="G675" i="29"/>
  <c r="G676" i="29"/>
  <c r="G677" i="29"/>
  <c r="G678" i="29"/>
  <c r="G679" i="29"/>
  <c r="G680" i="29"/>
  <c r="G681" i="29"/>
  <c r="G682" i="29"/>
  <c r="G683" i="29"/>
  <c r="G684" i="29"/>
  <c r="G685" i="29"/>
  <c r="G686" i="29"/>
  <c r="G687" i="29"/>
  <c r="G688" i="29"/>
  <c r="G689" i="29"/>
  <c r="G690" i="29"/>
  <c r="G691" i="29"/>
  <c r="G692" i="29"/>
  <c r="G693" i="29"/>
  <c r="G694" i="29"/>
  <c r="G695" i="29"/>
  <c r="G696" i="29"/>
  <c r="G697" i="29"/>
  <c r="G698" i="29"/>
  <c r="G699" i="29"/>
  <c r="G700" i="29"/>
  <c r="G701" i="29"/>
  <c r="G702" i="29"/>
  <c r="G703" i="29"/>
  <c r="G704" i="29"/>
  <c r="G705" i="29"/>
  <c r="G706" i="29"/>
  <c r="G707" i="29"/>
  <c r="G708" i="29"/>
  <c r="G709" i="29"/>
  <c r="G710" i="29"/>
  <c r="G711" i="29"/>
  <c r="G712" i="29"/>
  <c r="G713" i="29"/>
  <c r="G714" i="29"/>
  <c r="G715" i="29"/>
  <c r="G716" i="29"/>
  <c r="G717" i="29"/>
  <c r="G718" i="29"/>
  <c r="G719" i="29"/>
  <c r="G720" i="29"/>
  <c r="G721" i="29"/>
  <c r="G722" i="29"/>
  <c r="G723" i="29"/>
  <c r="G724" i="29"/>
  <c r="G725" i="29"/>
  <c r="G726" i="29"/>
  <c r="G727" i="29"/>
  <c r="G728" i="29"/>
  <c r="G729" i="29"/>
  <c r="G730" i="29"/>
  <c r="G731" i="29"/>
  <c r="G732" i="29"/>
  <c r="G733" i="29"/>
  <c r="G734" i="29"/>
  <c r="G735" i="29"/>
  <c r="G736" i="29"/>
  <c r="G737" i="29"/>
  <c r="G738" i="29"/>
  <c r="G739" i="29"/>
  <c r="G740" i="29"/>
  <c r="G741" i="29"/>
  <c r="G742" i="29"/>
  <c r="G743" i="29"/>
  <c r="G744" i="29"/>
  <c r="G745" i="29"/>
  <c r="G746" i="29"/>
  <c r="G747" i="29"/>
  <c r="G748" i="29"/>
  <c r="G749" i="29"/>
  <c r="G750" i="29"/>
  <c r="G751" i="29"/>
  <c r="G752" i="29"/>
  <c r="G753" i="29"/>
  <c r="G754" i="29"/>
  <c r="G755" i="29"/>
  <c r="G756" i="29"/>
  <c r="G757" i="29"/>
  <c r="G758" i="29"/>
  <c r="G759" i="29"/>
  <c r="G760" i="29"/>
  <c r="G761" i="29"/>
  <c r="G762" i="29"/>
  <c r="G763" i="29"/>
  <c r="G764" i="29"/>
  <c r="G765" i="29"/>
  <c r="G766" i="29"/>
  <c r="G767" i="29"/>
  <c r="G768" i="29"/>
  <c r="G769" i="29"/>
  <c r="G770" i="29"/>
  <c r="G771" i="29"/>
  <c r="G772" i="29"/>
  <c r="G773" i="29"/>
  <c r="G774" i="29"/>
  <c r="G775" i="29"/>
  <c r="G776" i="29"/>
  <c r="G777" i="29"/>
  <c r="G778" i="29"/>
  <c r="G779" i="29"/>
  <c r="G780" i="29"/>
  <c r="G781" i="29"/>
  <c r="G782" i="29"/>
  <c r="G783" i="29"/>
  <c r="G784" i="29"/>
  <c r="G785" i="29"/>
  <c r="G786" i="29"/>
  <c r="G787" i="29"/>
  <c r="G788" i="29"/>
  <c r="G789" i="29"/>
  <c r="G790" i="29"/>
  <c r="G791" i="29"/>
  <c r="G792" i="29"/>
  <c r="G793" i="29"/>
  <c r="G794" i="29"/>
  <c r="G795" i="29"/>
  <c r="G796" i="29"/>
  <c r="G797" i="29"/>
  <c r="G798" i="29"/>
  <c r="G799" i="29"/>
  <c r="G800" i="29"/>
  <c r="G801" i="29"/>
  <c r="G802" i="29"/>
  <c r="G803" i="29"/>
  <c r="G804" i="29"/>
  <c r="G805" i="29"/>
  <c r="G806" i="29"/>
  <c r="G807" i="29"/>
  <c r="G808" i="29"/>
  <c r="G809" i="29"/>
  <c r="G810" i="29"/>
  <c r="G811" i="29"/>
  <c r="G812" i="29"/>
  <c r="G813" i="29"/>
  <c r="G814" i="29"/>
  <c r="G815" i="29"/>
  <c r="G816" i="29"/>
  <c r="G817" i="29"/>
  <c r="G818" i="29"/>
  <c r="G819" i="29"/>
  <c r="G820" i="29"/>
  <c r="G821" i="29"/>
  <c r="G822" i="29"/>
  <c r="G823" i="29"/>
  <c r="G824" i="29"/>
  <c r="G825" i="29"/>
  <c r="G826" i="29"/>
  <c r="G827" i="29"/>
  <c r="G828" i="29"/>
  <c r="G829" i="29"/>
  <c r="G830" i="29"/>
  <c r="G831" i="29"/>
  <c r="G832" i="29"/>
  <c r="G833" i="29"/>
  <c r="G834" i="29"/>
  <c r="G835" i="29"/>
  <c r="G836" i="29"/>
  <c r="G837" i="29"/>
  <c r="G838" i="29"/>
  <c r="G839" i="29"/>
  <c r="G840" i="29"/>
  <c r="G841" i="29"/>
  <c r="G842" i="29"/>
  <c r="G843" i="29"/>
  <c r="G844" i="29"/>
  <c r="G845" i="29"/>
  <c r="G846" i="29"/>
  <c r="G847" i="29"/>
  <c r="G848" i="29"/>
  <c r="G849" i="29"/>
  <c r="G850" i="29"/>
  <c r="G851" i="29"/>
  <c r="G852" i="29"/>
  <c r="G853" i="29"/>
  <c r="G854" i="29"/>
  <c r="G855" i="29"/>
  <c r="G856" i="29"/>
  <c r="G857" i="29"/>
  <c r="G858" i="29"/>
  <c r="G859" i="29"/>
  <c r="G860" i="29"/>
  <c r="G861" i="29"/>
  <c r="G862" i="29"/>
  <c r="G863" i="29"/>
  <c r="G864" i="29"/>
  <c r="G865" i="29"/>
  <c r="G866" i="29"/>
  <c r="G867" i="29"/>
  <c r="G868" i="29"/>
  <c r="G869" i="29"/>
  <c r="G870" i="29"/>
  <c r="G871" i="29"/>
  <c r="G872" i="29"/>
  <c r="G873" i="29"/>
  <c r="G874" i="29"/>
  <c r="G875" i="29"/>
  <c r="G876" i="29"/>
  <c r="G877" i="29"/>
  <c r="G878" i="29"/>
  <c r="G879" i="29"/>
  <c r="G880" i="29"/>
  <c r="G881" i="29"/>
  <c r="G882" i="29"/>
  <c r="G883" i="29"/>
  <c r="G884" i="29"/>
  <c r="G885" i="29"/>
  <c r="G886" i="29"/>
  <c r="G887" i="29"/>
  <c r="G888" i="29"/>
  <c r="G889" i="29"/>
  <c r="G890" i="29"/>
  <c r="G891" i="29"/>
  <c r="G892" i="29"/>
  <c r="G893" i="29"/>
  <c r="G894" i="29"/>
  <c r="G895" i="29"/>
  <c r="G896" i="29"/>
  <c r="G897" i="29"/>
  <c r="G898" i="29"/>
  <c r="G899" i="29"/>
  <c r="G900" i="29"/>
  <c r="G901" i="29"/>
  <c r="G902" i="29"/>
  <c r="G903" i="29"/>
  <c r="G904" i="29"/>
  <c r="G905" i="29"/>
  <c r="G906" i="29"/>
  <c r="G907" i="29"/>
  <c r="G908" i="29"/>
  <c r="G909" i="29"/>
  <c r="G910" i="29"/>
  <c r="G911" i="29"/>
  <c r="G912" i="29"/>
  <c r="G913" i="29"/>
  <c r="G914" i="29"/>
  <c r="G915" i="29"/>
  <c r="G916" i="29"/>
  <c r="G917" i="29"/>
  <c r="G918" i="29"/>
  <c r="G919" i="29"/>
  <c r="G920" i="29"/>
  <c r="G921" i="29"/>
  <c r="G922" i="29"/>
  <c r="G923" i="29"/>
  <c r="G924" i="29"/>
  <c r="G925" i="29"/>
  <c r="G926" i="29"/>
  <c r="G927" i="29"/>
  <c r="G928" i="29"/>
  <c r="G929" i="29"/>
  <c r="G930" i="29"/>
  <c r="G931" i="29"/>
  <c r="G932" i="29"/>
  <c r="G933" i="29"/>
  <c r="G934" i="29"/>
  <c r="G935" i="29"/>
  <c r="G936" i="29"/>
  <c r="G937" i="29"/>
  <c r="G938" i="29"/>
  <c r="G939" i="29"/>
  <c r="G940" i="29"/>
  <c r="G941" i="29"/>
  <c r="G942" i="29"/>
  <c r="G943" i="29"/>
  <c r="G944" i="29"/>
  <c r="G945" i="29"/>
  <c r="G946" i="29"/>
  <c r="G947" i="29"/>
  <c r="G948" i="29"/>
  <c r="G949" i="29"/>
  <c r="G950" i="29"/>
  <c r="G951" i="29"/>
  <c r="G952" i="29"/>
  <c r="G953" i="29"/>
  <c r="G954" i="29"/>
  <c r="G955" i="29"/>
  <c r="G956" i="29"/>
  <c r="G957" i="29"/>
  <c r="G958" i="29"/>
  <c r="G959" i="29"/>
  <c r="G960" i="29"/>
  <c r="G961" i="29"/>
  <c r="G962" i="29"/>
  <c r="G963" i="29"/>
  <c r="G964" i="29"/>
  <c r="G965" i="29"/>
  <c r="G966" i="29"/>
  <c r="G967" i="29"/>
  <c r="G968" i="29"/>
  <c r="G969" i="29"/>
  <c r="G970" i="29"/>
  <c r="G971" i="29"/>
  <c r="G972" i="29"/>
  <c r="G973" i="29"/>
  <c r="G974" i="29"/>
  <c r="G975" i="29"/>
  <c r="G976" i="29"/>
  <c r="G977" i="29"/>
  <c r="G978" i="29"/>
  <c r="G979" i="29"/>
  <c r="G980" i="29"/>
  <c r="G981" i="29"/>
  <c r="G982" i="29"/>
  <c r="G983" i="29"/>
  <c r="G984" i="29"/>
  <c r="G985" i="29"/>
  <c r="G986" i="29"/>
  <c r="G987" i="29"/>
  <c r="G988" i="29"/>
  <c r="G989" i="29"/>
  <c r="G990" i="29"/>
  <c r="G991" i="29"/>
  <c r="G992" i="29"/>
  <c r="G993" i="29"/>
  <c r="G994" i="29"/>
  <c r="G995" i="29"/>
  <c r="G996" i="29"/>
  <c r="G997" i="29"/>
  <c r="G998" i="29"/>
  <c r="G999" i="29"/>
  <c r="G1000" i="29"/>
  <c r="G1001" i="29"/>
  <c r="G1002" i="29"/>
  <c r="G1003" i="29"/>
  <c r="G1004" i="29"/>
  <c r="G1005" i="29"/>
  <c r="G1006" i="29"/>
  <c r="G1007" i="29"/>
  <c r="G1008" i="29"/>
  <c r="G1009" i="29"/>
  <c r="G1010" i="29"/>
  <c r="G1011" i="29"/>
  <c r="G1012" i="29"/>
  <c r="G1013" i="29"/>
  <c r="G1014" i="29"/>
  <c r="G1015" i="29"/>
  <c r="G1016" i="29"/>
  <c r="G1017" i="29"/>
  <c r="G1018" i="29"/>
  <c r="G1019" i="29"/>
  <c r="G1020" i="29"/>
  <c r="G1021" i="29"/>
  <c r="G1022" i="29"/>
  <c r="G1023" i="29"/>
  <c r="G1024" i="29"/>
  <c r="G1025" i="29"/>
  <c r="G1026" i="29"/>
  <c r="G1027" i="29"/>
  <c r="G1028" i="29"/>
  <c r="G1029" i="29"/>
  <c r="G1030" i="29"/>
  <c r="G1031" i="29"/>
  <c r="G1032" i="29"/>
  <c r="G1033" i="29"/>
  <c r="G1034" i="29"/>
  <c r="G1035" i="29"/>
  <c r="G1036" i="29"/>
  <c r="G1037" i="29"/>
  <c r="G1038" i="29"/>
  <c r="G1039" i="29"/>
  <c r="G1040" i="29"/>
  <c r="G1041" i="29"/>
  <c r="G1042" i="29"/>
  <c r="G1043" i="29"/>
  <c r="G1044" i="29"/>
  <c r="G1045" i="29"/>
  <c r="G1046" i="29"/>
  <c r="G1047" i="29"/>
  <c r="G1048" i="29"/>
  <c r="G1049" i="29"/>
  <c r="G1050" i="29"/>
  <c r="G1051" i="29"/>
  <c r="G1052" i="29"/>
  <c r="G1053" i="29"/>
  <c r="G1054" i="29"/>
  <c r="G1055" i="29"/>
  <c r="G1056" i="29"/>
  <c r="G1057" i="29"/>
  <c r="G1058" i="29"/>
  <c r="G1059" i="29"/>
  <c r="G1060" i="29"/>
  <c r="G1061" i="29"/>
  <c r="G1062" i="29"/>
  <c r="G1063" i="29"/>
  <c r="G1064" i="29"/>
  <c r="G5" i="29"/>
  <c r="F26" i="27"/>
  <c r="G26" i="27"/>
  <c r="H26" i="27"/>
  <c r="I26" i="27"/>
  <c r="E26" i="27"/>
  <c r="I25" i="27"/>
  <c r="I27" i="27" s="1"/>
  <c r="J43" i="1"/>
  <c r="G25" i="27"/>
  <c r="H25" i="27"/>
  <c r="F25" i="27"/>
  <c r="E25" i="27"/>
  <c r="F10" i="27"/>
  <c r="G10" i="27"/>
  <c r="H10" i="27"/>
  <c r="I10" i="27"/>
  <c r="E10" i="27"/>
  <c r="E9" i="27"/>
  <c r="F9" i="27"/>
  <c r="F11" i="27" s="1"/>
  <c r="G9" i="27"/>
  <c r="G11" i="27" s="1"/>
  <c r="H9" i="27"/>
  <c r="H11" i="27" s="1"/>
  <c r="I9" i="27"/>
  <c r="I11" i="27" s="1"/>
  <c r="E11" i="27"/>
  <c r="G27" i="27"/>
  <c r="E27" i="27"/>
  <c r="I14" i="27"/>
  <c r="I30" i="27" s="1"/>
  <c r="I36" i="27" s="1"/>
  <c r="H14" i="27"/>
  <c r="H30" i="27" s="1"/>
  <c r="H36" i="27" s="1"/>
  <c r="G14" i="27"/>
  <c r="G30" i="27" s="1"/>
  <c r="G36" i="27" s="1"/>
  <c r="F14" i="27"/>
  <c r="F30" i="27" s="1"/>
  <c r="F36" i="27" s="1"/>
  <c r="E14" i="27"/>
  <c r="E30" i="27" s="1"/>
  <c r="E36" i="27" s="1"/>
  <c r="F20" i="26" a="1"/>
  <c r="G20" i="26" a="1"/>
  <c r="H20" i="26" a="1"/>
  <c r="I20" i="26" a="1"/>
  <c r="E20" i="26" a="1"/>
  <c r="F10" i="26"/>
  <c r="F24" i="26" s="1"/>
  <c r="G10" i="26"/>
  <c r="G24" i="26" s="1"/>
  <c r="H10" i="26"/>
  <c r="H24" i="26" s="1"/>
  <c r="I10" i="26"/>
  <c r="I24" i="26" s="1"/>
  <c r="E10" i="26"/>
  <c r="E24" i="26" s="1"/>
  <c r="B37" i="26"/>
  <c r="B24" i="26"/>
  <c r="B23" i="26"/>
  <c r="B32" i="26" s="1"/>
  <c r="B15" i="26"/>
  <c r="I14" i="26"/>
  <c r="I30" i="26" s="1"/>
  <c r="I36" i="26" s="1"/>
  <c r="H14" i="26"/>
  <c r="H30" i="26" s="1"/>
  <c r="H36" i="26" s="1"/>
  <c r="G14" i="26"/>
  <c r="G30" i="26" s="1"/>
  <c r="G36" i="26" s="1"/>
  <c r="F14" i="26"/>
  <c r="F30" i="26" s="1"/>
  <c r="F36" i="26" s="1"/>
  <c r="E14" i="26"/>
  <c r="E30" i="26" s="1"/>
  <c r="E36" i="26" s="1"/>
  <c r="J47" i="1"/>
  <c r="J46" i="1"/>
  <c r="J44" i="1"/>
  <c r="AC19" i="17"/>
  <c r="AC20" i="17"/>
  <c r="AC21" i="17"/>
  <c r="AC22" i="17"/>
  <c r="AC18" i="17"/>
  <c r="E39" i="21" a="1"/>
  <c r="F39" i="21" a="1"/>
  <c r="G39" i="21" a="1"/>
  <c r="H39" i="21" a="1"/>
  <c r="D39" i="21" a="1"/>
  <c r="E38" i="21"/>
  <c r="F38" i="21"/>
  <c r="G38" i="21"/>
  <c r="H38" i="21"/>
  <c r="D38" i="21"/>
  <c r="E48" i="21"/>
  <c r="F48" i="21"/>
  <c r="G48" i="21"/>
  <c r="H48" i="21"/>
  <c r="E49" i="21"/>
  <c r="F49" i="21"/>
  <c r="G49" i="21"/>
  <c r="H49" i="21"/>
  <c r="D49" i="21"/>
  <c r="D48" i="21"/>
  <c r="E10" i="21"/>
  <c r="F10" i="21"/>
  <c r="G10" i="21"/>
  <c r="H10" i="21"/>
  <c r="D10" i="21"/>
  <c r="H18" i="24"/>
  <c r="H17" i="24"/>
  <c r="H16" i="24"/>
  <c r="H15" i="24"/>
  <c r="H14" i="24"/>
  <c r="H13" i="24"/>
  <c r="F13" i="24"/>
  <c r="O31" i="24" s="1"/>
  <c r="P31" i="24" s="1"/>
  <c r="Q31" i="24" s="1"/>
  <c r="E13" i="24"/>
  <c r="G14" i="24"/>
  <c r="G15" i="24"/>
  <c r="G16" i="24"/>
  <c r="G17" i="24"/>
  <c r="G18" i="24"/>
  <c r="G42" i="22"/>
  <c r="M22" i="25" s="1"/>
  <c r="G44" i="22"/>
  <c r="G39" i="22"/>
  <c r="G38" i="22"/>
  <c r="G37" i="22"/>
  <c r="I8" i="22"/>
  <c r="H8" i="22"/>
  <c r="G8" i="22"/>
  <c r="D35" i="22"/>
  <c r="I28" i="22" s="1"/>
  <c r="D29" i="22"/>
  <c r="D30" i="22" s="1"/>
  <c r="I21" i="22"/>
  <c r="H21" i="22"/>
  <c r="I20" i="22"/>
  <c r="H20" i="22"/>
  <c r="I50" i="22"/>
  <c r="H50" i="22"/>
  <c r="I49" i="22"/>
  <c r="H49" i="22"/>
  <c r="I48" i="22"/>
  <c r="H48" i="22"/>
  <c r="H51" i="22" s="1"/>
  <c r="F50" i="22"/>
  <c r="F49" i="22"/>
  <c r="F48" i="22"/>
  <c r="F51" i="22" s="1"/>
  <c r="G50" i="22"/>
  <c r="G49" i="22"/>
  <c r="G48" i="22"/>
  <c r="G21" i="22"/>
  <c r="G20" i="22"/>
  <c r="H47" i="22"/>
  <c r="I47" i="22" s="1"/>
  <c r="J47" i="22" s="1"/>
  <c r="K47" i="22" s="1"/>
  <c r="L47" i="22" s="1"/>
  <c r="M47" i="22" s="1"/>
  <c r="N47" i="22" s="1"/>
  <c r="K7" i="22"/>
  <c r="L7" i="22" s="1"/>
  <c r="M7" i="22" s="1"/>
  <c r="N7" i="22" s="1"/>
  <c r="G6" i="22"/>
  <c r="H6" i="22" s="1"/>
  <c r="I6" i="22" s="1"/>
  <c r="J6" i="22" s="1"/>
  <c r="K6" i="22" s="1"/>
  <c r="L6" i="22" s="1"/>
  <c r="M6" i="22" s="1"/>
  <c r="N6" i="22" s="1"/>
  <c r="F44" i="14"/>
  <c r="F49" i="14" s="1"/>
  <c r="D21" i="1" s="1"/>
  <c r="G44" i="14"/>
  <c r="G49" i="14" s="1"/>
  <c r="E21" i="1" s="1"/>
  <c r="H44" i="14"/>
  <c r="H49" i="14" s="1"/>
  <c r="F21" i="1" s="1"/>
  <c r="I44" i="14"/>
  <c r="E44" i="14"/>
  <c r="E49" i="14" s="1"/>
  <c r="C21" i="1" s="1"/>
  <c r="F40" i="14"/>
  <c r="G40" i="14"/>
  <c r="H40" i="14"/>
  <c r="I40" i="14"/>
  <c r="J40" i="14" s="1"/>
  <c r="K40" i="14" s="1"/>
  <c r="L40" i="14" s="1"/>
  <c r="F34" i="14"/>
  <c r="G34" i="14"/>
  <c r="H34" i="14"/>
  <c r="I34" i="14"/>
  <c r="D31" i="22" s="1"/>
  <c r="F38" i="14"/>
  <c r="G38" i="14"/>
  <c r="G15" i="22" s="1"/>
  <c r="H38" i="14"/>
  <c r="H15" i="22" s="1"/>
  <c r="I38" i="14"/>
  <c r="I15" i="22" s="1"/>
  <c r="F30" i="14"/>
  <c r="G30" i="14"/>
  <c r="G12" i="22" s="1"/>
  <c r="H30" i="14"/>
  <c r="H12" i="22" s="1"/>
  <c r="I30" i="14"/>
  <c r="I12" i="22" s="1"/>
  <c r="F23" i="14"/>
  <c r="G23" i="14"/>
  <c r="H23" i="14"/>
  <c r="I23" i="14"/>
  <c r="F24" i="14"/>
  <c r="G24" i="14"/>
  <c r="H24" i="14"/>
  <c r="I24" i="14"/>
  <c r="F25" i="14"/>
  <c r="G25" i="14"/>
  <c r="H25" i="14"/>
  <c r="I25" i="14"/>
  <c r="F12" i="14"/>
  <c r="E34" i="21" s="1"/>
  <c r="E42" i="21" s="1"/>
  <c r="G12" i="14"/>
  <c r="F34" i="21" s="1"/>
  <c r="F42" i="21" s="1"/>
  <c r="H12" i="14"/>
  <c r="G34" i="21" s="1"/>
  <c r="G42" i="21" s="1"/>
  <c r="I12" i="14"/>
  <c r="H34" i="21" s="1"/>
  <c r="H42" i="21" s="1"/>
  <c r="F13" i="14"/>
  <c r="G13" i="14"/>
  <c r="H13" i="14"/>
  <c r="I13" i="14"/>
  <c r="F14" i="14"/>
  <c r="G14" i="14"/>
  <c r="H14" i="14"/>
  <c r="I14" i="14"/>
  <c r="F15" i="14"/>
  <c r="G15" i="14"/>
  <c r="H15" i="14"/>
  <c r="I15" i="14"/>
  <c r="E38" i="14"/>
  <c r="E40" i="14"/>
  <c r="E34" i="14"/>
  <c r="E30" i="14"/>
  <c r="E24" i="14"/>
  <c r="E25" i="14"/>
  <c r="E23" i="14"/>
  <c r="E13" i="14"/>
  <c r="E14" i="14"/>
  <c r="E15" i="14"/>
  <c r="E12" i="14"/>
  <c r="D34" i="21" s="1"/>
  <c r="F10" i="14"/>
  <c r="D14" i="1" s="1"/>
  <c r="G10" i="14"/>
  <c r="E14" i="1" s="1"/>
  <c r="H10" i="14"/>
  <c r="F14" i="1" s="1"/>
  <c r="I10" i="14"/>
  <c r="G14" i="1" s="1"/>
  <c r="E10" i="14"/>
  <c r="C14" i="1" s="1"/>
  <c r="F9" i="14"/>
  <c r="G9" i="14"/>
  <c r="H9" i="14"/>
  <c r="I9" i="14"/>
  <c r="E9" i="14"/>
  <c r="D40" i="21" s="1"/>
  <c r="E17" i="14"/>
  <c r="E26" i="14"/>
  <c r="E27" i="14" s="1"/>
  <c r="E31" i="14"/>
  <c r="D23" i="21" s="1"/>
  <c r="E35" i="14"/>
  <c r="F8" i="14"/>
  <c r="G8" i="14" s="1"/>
  <c r="H8" i="14" s="1"/>
  <c r="I8" i="14" s="1"/>
  <c r="J8" i="14" s="1"/>
  <c r="K8" i="14" s="1"/>
  <c r="L8" i="14" s="1"/>
  <c r="A1" i="20"/>
  <c r="B14" i="20"/>
  <c r="C14" i="20"/>
  <c r="D14" i="20"/>
  <c r="E14" i="20"/>
  <c r="F14" i="20"/>
  <c r="G14" i="20"/>
  <c r="H14" i="20"/>
  <c r="I14" i="20"/>
  <c r="J14" i="20"/>
  <c r="K14" i="20"/>
  <c r="L4" i="19"/>
  <c r="L23" i="19" s="1"/>
  <c r="L5" i="19"/>
  <c r="B6" i="19"/>
  <c r="B19" i="19" s="1"/>
  <c r="C6" i="19"/>
  <c r="C19" i="19" s="1"/>
  <c r="D6" i="19"/>
  <c r="D19" i="19" s="1"/>
  <c r="E6" i="19"/>
  <c r="E19" i="19" s="1"/>
  <c r="F6" i="19"/>
  <c r="F19" i="19" s="1"/>
  <c r="G6" i="19"/>
  <c r="H6" i="19"/>
  <c r="H19" i="19" s="1"/>
  <c r="I6" i="19"/>
  <c r="I19" i="19" s="1"/>
  <c r="J6" i="19"/>
  <c r="J19" i="19" s="1"/>
  <c r="K6" i="19"/>
  <c r="K19" i="19" s="1"/>
  <c r="L6" i="19"/>
  <c r="L7" i="19"/>
  <c r="L8" i="19"/>
  <c r="L9" i="19"/>
  <c r="L10" i="19"/>
  <c r="L11" i="19"/>
  <c r="L12" i="19"/>
  <c r="L14" i="19"/>
  <c r="L25" i="19" s="1"/>
  <c r="B14" i="19"/>
  <c r="C14" i="19"/>
  <c r="D14" i="19"/>
  <c r="E14" i="19"/>
  <c r="F14" i="19"/>
  <c r="G14" i="19"/>
  <c r="H14" i="19"/>
  <c r="I14" i="19"/>
  <c r="J14" i="19"/>
  <c r="K14" i="19"/>
  <c r="H23" i="19"/>
  <c r="I23" i="19"/>
  <c r="J23" i="19"/>
  <c r="K23" i="19"/>
  <c r="A1" i="18"/>
  <c r="A1" i="17" s="1"/>
  <c r="B16" i="18"/>
  <c r="C16" i="18"/>
  <c r="D16" i="18"/>
  <c r="E16" i="18"/>
  <c r="F16" i="18"/>
  <c r="G16" i="18"/>
  <c r="H16" i="18"/>
  <c r="I16" i="18"/>
  <c r="J16" i="18"/>
  <c r="K16" i="18"/>
  <c r="B20" i="18"/>
  <c r="C20" i="18"/>
  <c r="D20" i="18"/>
  <c r="E20" i="18"/>
  <c r="F20" i="18"/>
  <c r="G20" i="18"/>
  <c r="H20" i="18"/>
  <c r="I20" i="18"/>
  <c r="J20" i="18"/>
  <c r="K20" i="18"/>
  <c r="B21" i="18"/>
  <c r="C21" i="18"/>
  <c r="D21" i="18"/>
  <c r="E21" i="18"/>
  <c r="F21" i="18"/>
  <c r="G21" i="18"/>
  <c r="H21" i="18"/>
  <c r="I21" i="18"/>
  <c r="J21" i="18"/>
  <c r="K21" i="18"/>
  <c r="B23" i="18"/>
  <c r="C23" i="18"/>
  <c r="D23" i="18"/>
  <c r="E23" i="18"/>
  <c r="F23" i="18"/>
  <c r="G23" i="18"/>
  <c r="H23" i="18"/>
  <c r="I23" i="18"/>
  <c r="J23" i="18"/>
  <c r="K23" i="18"/>
  <c r="C24" i="18"/>
  <c r="D24" i="18"/>
  <c r="E24" i="18"/>
  <c r="F24" i="18"/>
  <c r="G24" i="18"/>
  <c r="H24" i="18"/>
  <c r="I24" i="18"/>
  <c r="J24" i="18"/>
  <c r="K24" i="18"/>
  <c r="B6" i="16"/>
  <c r="E1" i="16"/>
  <c r="K18" i="15"/>
  <c r="K20" i="15" s="1"/>
  <c r="J18" i="15"/>
  <c r="J20" i="15" s="1"/>
  <c r="I18" i="15"/>
  <c r="I20" i="15" s="1"/>
  <c r="H18" i="15"/>
  <c r="H20" i="15" s="1"/>
  <c r="G18" i="15"/>
  <c r="G20" i="15" s="1"/>
  <c r="F18" i="15"/>
  <c r="F20" i="15" s="1"/>
  <c r="E18" i="15"/>
  <c r="E20" i="15" s="1"/>
  <c r="D18" i="15"/>
  <c r="D20" i="15" s="1"/>
  <c r="K15" i="15"/>
  <c r="J15" i="15"/>
  <c r="I15" i="15"/>
  <c r="H15" i="15"/>
  <c r="G15" i="15"/>
  <c r="F15" i="15"/>
  <c r="E15" i="15"/>
  <c r="D15" i="15"/>
  <c r="K12" i="15"/>
  <c r="J12" i="15"/>
  <c r="I12" i="15"/>
  <c r="H12" i="15"/>
  <c r="G12" i="15"/>
  <c r="F12" i="15"/>
  <c r="E12" i="15"/>
  <c r="I51" i="22" l="1"/>
  <c r="I52" i="22" s="1"/>
  <c r="D50" i="28"/>
  <c r="V3" i="29"/>
  <c r="Y3" i="29" s="1"/>
  <c r="D38" i="22" s="1"/>
  <c r="D34" i="22" s="1"/>
  <c r="D41" i="22" s="1"/>
  <c r="F27" i="27"/>
  <c r="D51"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85" i="28"/>
  <c r="H86" i="28"/>
  <c r="H87" i="28"/>
  <c r="H88" i="28"/>
  <c r="H89" i="28"/>
  <c r="H90" i="28"/>
  <c r="H91" i="28"/>
  <c r="H92" i="28"/>
  <c r="H93" i="28"/>
  <c r="H94" i="28"/>
  <c r="H95" i="28"/>
  <c r="H96" i="28"/>
  <c r="H97" i="28"/>
  <c r="H98" i="28"/>
  <c r="H99" i="28"/>
  <c r="H100" i="28"/>
  <c r="H101" i="28"/>
  <c r="H102" i="28"/>
  <c r="H103" i="28"/>
  <c r="H104" i="28"/>
  <c r="H105" i="28"/>
  <c r="H106" i="28"/>
  <c r="H107" i="28"/>
  <c r="H108" i="28"/>
  <c r="H109" i="28"/>
  <c r="H110" i="28"/>
  <c r="H111" i="28"/>
  <c r="H112" i="28"/>
  <c r="H113" i="28"/>
  <c r="H114" i="28"/>
  <c r="H115" i="28"/>
  <c r="H116" i="28"/>
  <c r="H117" i="28"/>
  <c r="H118" i="28"/>
  <c r="H119" i="28"/>
  <c r="H120" i="28"/>
  <c r="H121" i="28"/>
  <c r="H122" i="28"/>
  <c r="H123" i="28"/>
  <c r="H124" i="28"/>
  <c r="H125" i="28"/>
  <c r="H126" i="28"/>
  <c r="H127" i="28"/>
  <c r="H128" i="28"/>
  <c r="H129" i="28"/>
  <c r="H130" i="28"/>
  <c r="H131" i="28"/>
  <c r="H132" i="28"/>
  <c r="H133" i="28"/>
  <c r="H134" i="28"/>
  <c r="H135" i="28"/>
  <c r="H136" i="28"/>
  <c r="H137" i="28"/>
  <c r="H138" i="28"/>
  <c r="H139" i="28"/>
  <c r="H140" i="28"/>
  <c r="H141" i="28"/>
  <c r="H142" i="28"/>
  <c r="H143" i="28"/>
  <c r="H144" i="28"/>
  <c r="H145" i="28"/>
  <c r="H146" i="28"/>
  <c r="H147" i="28"/>
  <c r="H148" i="28"/>
  <c r="H149" i="28"/>
  <c r="H150" i="28"/>
  <c r="H151" i="28"/>
  <c r="H152" i="28"/>
  <c r="H153" i="28"/>
  <c r="H154" i="28"/>
  <c r="H155" i="28"/>
  <c r="H156" i="28"/>
  <c r="H157" i="28"/>
  <c r="H158" i="28"/>
  <c r="H159" i="28"/>
  <c r="H160" i="28"/>
  <c r="H161" i="28"/>
  <c r="H162" i="28"/>
  <c r="H163" i="28"/>
  <c r="H164" i="28"/>
  <c r="H165" i="28"/>
  <c r="H166" i="28"/>
  <c r="H167" i="28"/>
  <c r="H168" i="28"/>
  <c r="H169" i="28"/>
  <c r="H170" i="28"/>
  <c r="H171" i="28"/>
  <c r="H172" i="28"/>
  <c r="H173" i="28"/>
  <c r="H174" i="28"/>
  <c r="H175" i="28"/>
  <c r="H176" i="28"/>
  <c r="H177" i="28"/>
  <c r="H178" i="28"/>
  <c r="H179" i="28"/>
  <c r="H180" i="28"/>
  <c r="H181" i="28"/>
  <c r="H182" i="28"/>
  <c r="H183" i="28"/>
  <c r="H184" i="28"/>
  <c r="H185" i="28"/>
  <c r="H186" i="28"/>
  <c r="H187" i="28"/>
  <c r="H188" i="28"/>
  <c r="H189" i="28"/>
  <c r="H190" i="28"/>
  <c r="H191" i="28"/>
  <c r="H192" i="28"/>
  <c r="H193" i="28"/>
  <c r="H194" i="28"/>
  <c r="H195" i="28"/>
  <c r="H196" i="28"/>
  <c r="H197" i="28"/>
  <c r="H198" i="28"/>
  <c r="H199" i="28"/>
  <c r="H200" i="28"/>
  <c r="H201" i="28"/>
  <c r="H202" i="28"/>
  <c r="H203" i="28"/>
  <c r="H204" i="28"/>
  <c r="H205" i="28"/>
  <c r="H206" i="28"/>
  <c r="H207" i="28"/>
  <c r="H208" i="28"/>
  <c r="H209" i="28"/>
  <c r="H210" i="28"/>
  <c r="H211" i="28"/>
  <c r="H212" i="28"/>
  <c r="H213" i="28"/>
  <c r="H214" i="28"/>
  <c r="H215" i="28"/>
  <c r="H216" i="28"/>
  <c r="H217" i="28"/>
  <c r="H218" i="28"/>
  <c r="H219" i="28"/>
  <c r="H220" i="28"/>
  <c r="H221" i="28"/>
  <c r="H222" i="28"/>
  <c r="H223" i="28"/>
  <c r="H224" i="28"/>
  <c r="H225" i="28"/>
  <c r="H226" i="28"/>
  <c r="H227" i="28"/>
  <c r="H228" i="28"/>
  <c r="H229" i="28"/>
  <c r="H230" i="28"/>
  <c r="H231" i="28"/>
  <c r="H232" i="28"/>
  <c r="H233" i="28"/>
  <c r="H234" i="28"/>
  <c r="H235" i="28"/>
  <c r="H236" i="28"/>
  <c r="H237" i="28"/>
  <c r="H238" i="28"/>
  <c r="H239" i="28"/>
  <c r="H240" i="28"/>
  <c r="H241" i="28"/>
  <c r="H242" i="28"/>
  <c r="H243" i="28"/>
  <c r="H244" i="28"/>
  <c r="H245" i="28"/>
  <c r="H246" i="28"/>
  <c r="H247" i="28"/>
  <c r="H248" i="28"/>
  <c r="H249" i="28"/>
  <c r="H250" i="28"/>
  <c r="H251" i="28"/>
  <c r="H252" i="28"/>
  <c r="H253" i="28"/>
  <c r="H254" i="28"/>
  <c r="H255" i="28"/>
  <c r="H256" i="28"/>
  <c r="H257" i="28"/>
  <c r="H258" i="28"/>
  <c r="H259" i="28"/>
  <c r="H260" i="28"/>
  <c r="H261" i="28"/>
  <c r="H262" i="28"/>
  <c r="H263" i="28"/>
  <c r="H264" i="28"/>
  <c r="H265" i="28"/>
  <c r="H266" i="28"/>
  <c r="H267" i="28"/>
  <c r="H268" i="28"/>
  <c r="H269" i="28"/>
  <c r="H270" i="28"/>
  <c r="H271" i="28"/>
  <c r="H272" i="28"/>
  <c r="H273" i="28"/>
  <c r="H274" i="28"/>
  <c r="H275" i="28"/>
  <c r="H276" i="28"/>
  <c r="H277" i="28"/>
  <c r="H278" i="28"/>
  <c r="H279" i="28"/>
  <c r="H280" i="28"/>
  <c r="H281" i="28"/>
  <c r="H282" i="28"/>
  <c r="H283" i="28"/>
  <c r="H284" i="28"/>
  <c r="H285" i="28"/>
  <c r="H286" i="28"/>
  <c r="H287" i="28"/>
  <c r="H288" i="28"/>
  <c r="H289" i="28"/>
  <c r="H290" i="28"/>
  <c r="H291" i="28"/>
  <c r="H292" i="28"/>
  <c r="H293" i="28"/>
  <c r="H294" i="28"/>
  <c r="H295" i="28"/>
  <c r="H296" i="28"/>
  <c r="H297" i="28"/>
  <c r="H298" i="28"/>
  <c r="H299" i="28"/>
  <c r="H300" i="28"/>
  <c r="H301" i="28"/>
  <c r="H302" i="28"/>
  <c r="H303" i="28"/>
  <c r="H304" i="28"/>
  <c r="H305" i="28"/>
  <c r="H306" i="28"/>
  <c r="H307" i="28"/>
  <c r="H308" i="28"/>
  <c r="H309" i="28"/>
  <c r="H310" i="28"/>
  <c r="H311" i="28"/>
  <c r="H312" i="28"/>
  <c r="H313" i="28"/>
  <c r="H314" i="28"/>
  <c r="H315" i="28"/>
  <c r="H316" i="28"/>
  <c r="H317" i="28"/>
  <c r="H318" i="28"/>
  <c r="H319" i="28"/>
  <c r="H320" i="28"/>
  <c r="H321" i="28"/>
  <c r="H322" i="28"/>
  <c r="H323" i="28"/>
  <c r="H324" i="28"/>
  <c r="H325" i="28"/>
  <c r="H326" i="28"/>
  <c r="H327" i="28"/>
  <c r="H328" i="28"/>
  <c r="H329" i="28"/>
  <c r="H330" i="28"/>
  <c r="H331" i="28"/>
  <c r="H332" i="28"/>
  <c r="H333" i="28"/>
  <c r="H334" i="28"/>
  <c r="H335" i="28"/>
  <c r="H336" i="28"/>
  <c r="H337" i="28"/>
  <c r="H338" i="28"/>
  <c r="H339" i="28"/>
  <c r="H340" i="28"/>
  <c r="H341" i="28"/>
  <c r="H342" i="28"/>
  <c r="H343" i="28"/>
  <c r="H344" i="28"/>
  <c r="H345" i="28"/>
  <c r="H346" i="28"/>
  <c r="H347" i="28"/>
  <c r="H348" i="28"/>
  <c r="H349" i="28"/>
  <c r="H350" i="28"/>
  <c r="H351" i="28"/>
  <c r="H352" i="28"/>
  <c r="H353" i="28"/>
  <c r="H354" i="28"/>
  <c r="H355" i="28"/>
  <c r="H356" i="28"/>
  <c r="H357" i="28"/>
  <c r="H358" i="28"/>
  <c r="H359" i="28"/>
  <c r="H360" i="28"/>
  <c r="H361" i="28"/>
  <c r="H362" i="28"/>
  <c r="H363" i="28"/>
  <c r="H364" i="28"/>
  <c r="H365" i="28"/>
  <c r="H366" i="28"/>
  <c r="H367" i="28"/>
  <c r="H368" i="28"/>
  <c r="H369" i="28"/>
  <c r="H370" i="28"/>
  <c r="H371" i="28"/>
  <c r="H372" i="28"/>
  <c r="H373" i="28"/>
  <c r="H374" i="28"/>
  <c r="H375" i="28"/>
  <c r="H376" i="28"/>
  <c r="H377" i="28"/>
  <c r="H378" i="28"/>
  <c r="H379" i="28"/>
  <c r="H380" i="28"/>
  <c r="H381" i="28"/>
  <c r="H382" i="28"/>
  <c r="H383" i="28"/>
  <c r="H384" i="28"/>
  <c r="H385" i="28"/>
  <c r="H386" i="28"/>
  <c r="H387" i="28"/>
  <c r="H388" i="28"/>
  <c r="H389" i="28"/>
  <c r="H390" i="28"/>
  <c r="H391" i="28"/>
  <c r="H392" i="28"/>
  <c r="H393" i="28"/>
  <c r="H394" i="28"/>
  <c r="H395" i="28"/>
  <c r="H396" i="28"/>
  <c r="H397" i="28"/>
  <c r="H398" i="28"/>
  <c r="H399" i="28"/>
  <c r="H400" i="28"/>
  <c r="H401" i="28"/>
  <c r="H402" i="28"/>
  <c r="H403" i="28"/>
  <c r="H404" i="28"/>
  <c r="H405" i="28"/>
  <c r="H406" i="28"/>
  <c r="H407" i="28"/>
  <c r="H408" i="28"/>
  <c r="H409" i="28"/>
  <c r="H410" i="28"/>
  <c r="H411" i="28"/>
  <c r="H412" i="28"/>
  <c r="H413" i="28"/>
  <c r="H414" i="28"/>
  <c r="H415" i="28"/>
  <c r="H416" i="28"/>
  <c r="H417" i="28"/>
  <c r="H418" i="28"/>
  <c r="H419" i="28"/>
  <c r="H420" i="28"/>
  <c r="H421" i="28"/>
  <c r="H422" i="28"/>
  <c r="H423" i="28"/>
  <c r="H424" i="28"/>
  <c r="H425" i="28"/>
  <c r="H426" i="28"/>
  <c r="H427" i="28"/>
  <c r="H428" i="28"/>
  <c r="H429" i="28"/>
  <c r="H430" i="28"/>
  <c r="H431" i="28"/>
  <c r="H432" i="28"/>
  <c r="H433" i="28"/>
  <c r="H434" i="28"/>
  <c r="H435" i="28"/>
  <c r="H436" i="28"/>
  <c r="H437" i="28"/>
  <c r="H438" i="28"/>
  <c r="H439" i="28"/>
  <c r="H440" i="28"/>
  <c r="H441" i="28"/>
  <c r="H442" i="28"/>
  <c r="H443" i="28"/>
  <c r="H444" i="28"/>
  <c r="H445" i="28"/>
  <c r="H446" i="28"/>
  <c r="H447" i="28"/>
  <c r="H448" i="28"/>
  <c r="H449" i="28"/>
  <c r="H450" i="28"/>
  <c r="H451" i="28"/>
  <c r="H452" i="28"/>
  <c r="H453" i="28"/>
  <c r="H454" i="28"/>
  <c r="H455" i="28"/>
  <c r="H456" i="28"/>
  <c r="H457" i="28"/>
  <c r="H458" i="28"/>
  <c r="H459" i="28"/>
  <c r="H460" i="28"/>
  <c r="H461" i="28"/>
  <c r="H462" i="28"/>
  <c r="H463" i="28"/>
  <c r="H464" i="28"/>
  <c r="H465" i="28"/>
  <c r="H466" i="28"/>
  <c r="H467" i="28"/>
  <c r="H468" i="28"/>
  <c r="H469" i="28"/>
  <c r="H470" i="28"/>
  <c r="H471" i="28"/>
  <c r="H472" i="28"/>
  <c r="H473" i="28"/>
  <c r="H474" i="28"/>
  <c r="H475" i="28"/>
  <c r="H476" i="28"/>
  <c r="H477" i="28"/>
  <c r="H478" i="28"/>
  <c r="H479" i="28"/>
  <c r="H480" i="28"/>
  <c r="H481" i="28"/>
  <c r="H482" i="28"/>
  <c r="H483" i="28"/>
  <c r="H484" i="28"/>
  <c r="H485" i="28"/>
  <c r="H486" i="28"/>
  <c r="H487" i="28"/>
  <c r="H488" i="28"/>
  <c r="H489" i="28"/>
  <c r="H490" i="28"/>
  <c r="H491" i="28"/>
  <c r="H492" i="28"/>
  <c r="H493" i="28"/>
  <c r="H494" i="28"/>
  <c r="H495" i="28"/>
  <c r="H496" i="28"/>
  <c r="H497" i="28"/>
  <c r="H498" i="28"/>
  <c r="H499" i="28"/>
  <c r="H500" i="28"/>
  <c r="H501" i="28"/>
  <c r="H502" i="28"/>
  <c r="H503" i="28"/>
  <c r="H504" i="28"/>
  <c r="H505" i="28"/>
  <c r="H506" i="28"/>
  <c r="H507" i="28"/>
  <c r="H508" i="28"/>
  <c r="H9" i="28"/>
  <c r="H27" i="27"/>
  <c r="H10" i="28"/>
  <c r="H11" i="28"/>
  <c r="H12" i="28"/>
  <c r="H13" i="28"/>
  <c r="H14" i="28"/>
  <c r="H15" i="28"/>
  <c r="H16" i="28"/>
  <c r="H17" i="28"/>
  <c r="H18"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D34" i="28"/>
  <c r="D58" i="28"/>
  <c r="I34" i="22"/>
  <c r="M24" i="25"/>
  <c r="J45" i="1"/>
  <c r="K38" i="21"/>
  <c r="J38" i="21"/>
  <c r="K39" i="21"/>
  <c r="J39" i="21"/>
  <c r="D13" i="1"/>
  <c r="E40" i="21"/>
  <c r="E13" i="1"/>
  <c r="F40" i="21"/>
  <c r="F13" i="1"/>
  <c r="G40" i="21"/>
  <c r="G13" i="1"/>
  <c r="H40" i="21"/>
  <c r="I16" i="24"/>
  <c r="Q16" i="24"/>
  <c r="C13" i="1"/>
  <c r="D26" i="28"/>
  <c r="D25" i="28"/>
  <c r="D22" i="28"/>
  <c r="D21" i="28"/>
  <c r="D20" i="28"/>
  <c r="D19" i="28"/>
  <c r="D18" i="28"/>
  <c r="D17" i="28"/>
  <c r="D16" i="28"/>
  <c r="D15" i="28"/>
  <c r="D14" i="28"/>
  <c r="D13" i="28"/>
  <c r="D12" i="28"/>
  <c r="D11" i="28"/>
  <c r="D10" i="28"/>
  <c r="D9" i="28"/>
  <c r="L10" i="14"/>
  <c r="J10" i="14"/>
  <c r="K10" i="14"/>
  <c r="E35" i="21"/>
  <c r="E36" i="21"/>
  <c r="F31" i="27"/>
  <c r="E37" i="21"/>
  <c r="F16" i="26"/>
  <c r="F19" i="26" s="1"/>
  <c r="E47" i="21"/>
  <c r="G9" i="22"/>
  <c r="G13" i="22" s="1"/>
  <c r="G31" i="27"/>
  <c r="G16" i="26"/>
  <c r="G19" i="26" s="1"/>
  <c r="F37" i="21"/>
  <c r="F36" i="21"/>
  <c r="F44" i="21" s="1"/>
  <c r="F35" i="21"/>
  <c r="F43" i="21" s="1"/>
  <c r="F47" i="21"/>
  <c r="H9" i="22"/>
  <c r="H13" i="22" s="1"/>
  <c r="H31" i="27"/>
  <c r="G36" i="21"/>
  <c r="G44" i="21" s="1"/>
  <c r="G37" i="21"/>
  <c r="G35" i="21"/>
  <c r="G43" i="21" s="1"/>
  <c r="G47" i="21"/>
  <c r="H16" i="26"/>
  <c r="H19" i="26" s="1"/>
  <c r="I31" i="27"/>
  <c r="H37" i="21"/>
  <c r="H35" i="21"/>
  <c r="H43" i="21" s="1"/>
  <c r="H36" i="21"/>
  <c r="H44" i="21" s="1"/>
  <c r="H47" i="21"/>
  <c r="I16" i="26"/>
  <c r="I19" i="26" s="1"/>
  <c r="E31" i="27"/>
  <c r="D37" i="21"/>
  <c r="D36" i="21"/>
  <c r="D44" i="21" s="1"/>
  <c r="D47" i="21"/>
  <c r="E16" i="26"/>
  <c r="E19" i="26" s="1"/>
  <c r="D35" i="21"/>
  <c r="G19" i="19"/>
  <c r="D12" i="21"/>
  <c r="D11" i="21"/>
  <c r="D24" i="28"/>
  <c r="D23" i="28"/>
  <c r="I32" i="27"/>
  <c r="I16" i="27"/>
  <c r="H32" i="27"/>
  <c r="H16" i="27"/>
  <c r="G32" i="27"/>
  <c r="G16" i="27"/>
  <c r="F32" i="27"/>
  <c r="F16" i="27"/>
  <c r="E32" i="27"/>
  <c r="E16" i="27"/>
  <c r="I23" i="26"/>
  <c r="I25" i="26" s="1"/>
  <c r="I32" i="26"/>
  <c r="I42" i="26" s="1"/>
  <c r="H32" i="26"/>
  <c r="H42" i="26" s="1"/>
  <c r="H23" i="26"/>
  <c r="H25" i="26" s="1"/>
  <c r="G23" i="26"/>
  <c r="G25" i="26" s="1"/>
  <c r="G32" i="26"/>
  <c r="G42" i="26" s="1"/>
  <c r="F23" i="26"/>
  <c r="F25" i="26" s="1"/>
  <c r="F32" i="26"/>
  <c r="F42" i="26" s="1"/>
  <c r="E23" i="26"/>
  <c r="E25" i="26" s="1"/>
  <c r="E32" i="26"/>
  <c r="E42" i="26" s="1"/>
  <c r="C28" i="1"/>
  <c r="K31" i="21"/>
  <c r="J31" i="21"/>
  <c r="J10" i="21"/>
  <c r="K10" i="21"/>
  <c r="J48" i="21"/>
  <c r="K48" i="21"/>
  <c r="J49" i="21"/>
  <c r="K49" i="21"/>
  <c r="D43" i="21"/>
  <c r="J34" i="21"/>
  <c r="K34" i="21"/>
  <c r="D42" i="21"/>
  <c r="J42" i="21" s="1"/>
  <c r="G51" i="22"/>
  <c r="J8" i="22"/>
  <c r="K8" i="22"/>
  <c r="L8" i="22"/>
  <c r="M8" i="22"/>
  <c r="N8" i="22"/>
  <c r="G13" i="24"/>
  <c r="I13" i="24" s="1"/>
  <c r="F35" i="14"/>
  <c r="G35" i="14"/>
  <c r="H35" i="14"/>
  <c r="F31" i="14"/>
  <c r="E23" i="21" s="1"/>
  <c r="G31" i="14"/>
  <c r="H31" i="14"/>
  <c r="G23" i="21" s="1"/>
  <c r="I15" i="24"/>
  <c r="Q15" i="24"/>
  <c r="N8" i="19"/>
  <c r="M8" i="19"/>
  <c r="F26" i="14"/>
  <c r="F27" i="14" s="1"/>
  <c r="G26" i="14"/>
  <c r="G27" i="14" s="1"/>
  <c r="H26" i="14"/>
  <c r="H27" i="14" s="1"/>
  <c r="I26" i="14"/>
  <c r="I27" i="14" s="1"/>
  <c r="G17" i="14"/>
  <c r="H17" i="14"/>
  <c r="I17" i="14"/>
  <c r="F17" i="14"/>
  <c r="I14" i="24"/>
  <c r="Q14" i="24"/>
  <c r="I17" i="24"/>
  <c r="Q17" i="24"/>
  <c r="M11" i="19"/>
  <c r="N11" i="19"/>
  <c r="I18" i="24"/>
  <c r="Q18" i="24"/>
  <c r="M9" i="19"/>
  <c r="N9" i="19"/>
  <c r="Q29" i="24"/>
  <c r="O29" i="24"/>
  <c r="P29" i="24" s="1"/>
  <c r="D36" i="22"/>
  <c r="L19" i="19"/>
  <c r="K25" i="19"/>
  <c r="M25" i="19" s="1"/>
  <c r="M14" i="19" s="1"/>
  <c r="I49" i="14"/>
  <c r="J44" i="14"/>
  <c r="K44" i="14" s="1"/>
  <c r="L44" i="14" s="1"/>
  <c r="G18" i="22"/>
  <c r="H18" i="22"/>
  <c r="I31" i="14"/>
  <c r="H23" i="21" s="1"/>
  <c r="I18" i="22"/>
  <c r="I9" i="22"/>
  <c r="I13" i="22" s="1"/>
  <c r="I35" i="14"/>
  <c r="E18" i="14"/>
  <c r="D22" i="21" s="1"/>
  <c r="E20" i="14"/>
  <c r="N23" i="19"/>
  <c r="N4" i="19" s="1"/>
  <c r="M23" i="19"/>
  <c r="M4" i="19" s="1"/>
  <c r="H25" i="19"/>
  <c r="I25" i="19"/>
  <c r="J25" i="19"/>
  <c r="K24" i="19"/>
  <c r="K21" i="15"/>
  <c r="K23" i="15" s="1"/>
  <c r="J21" i="15"/>
  <c r="J23" i="15" s="1"/>
  <c r="I21" i="15"/>
  <c r="I23" i="15" s="1"/>
  <c r="H21" i="15"/>
  <c r="H23" i="15" s="1"/>
  <c r="G21" i="15"/>
  <c r="G23" i="15" s="1"/>
  <c r="F21" i="15"/>
  <c r="F23" i="15" s="1"/>
  <c r="E21" i="15"/>
  <c r="E23" i="15" s="1"/>
  <c r="D21" i="15"/>
  <c r="D23" i="15" s="1"/>
  <c r="H24" i="19" l="1"/>
  <c r="I24" i="19"/>
  <c r="J24" i="19"/>
  <c r="M40" i="22"/>
  <c r="N40" i="22" s="1"/>
  <c r="K40" i="22"/>
  <c r="J40" i="22" s="1"/>
  <c r="N20" i="28"/>
  <c r="N19" i="28"/>
  <c r="N18" i="28"/>
  <c r="N17" i="28"/>
  <c r="L26" i="28"/>
  <c r="M26" i="28" s="1"/>
  <c r="N26" i="28" s="1"/>
  <c r="L24" i="28"/>
  <c r="M24" i="28" s="1"/>
  <c r="N24" i="28" s="1"/>
  <c r="L25" i="28"/>
  <c r="M25" i="28" s="1"/>
  <c r="N25" i="28" s="1"/>
  <c r="H45" i="21"/>
  <c r="C44" i="1"/>
  <c r="J48" i="1"/>
  <c r="P16" i="24"/>
  <c r="O16" i="24"/>
  <c r="E33" i="27"/>
  <c r="F45" i="21"/>
  <c r="G45" i="21"/>
  <c r="I21" i="26"/>
  <c r="I38" i="26"/>
  <c r="I41" i="26" s="1"/>
  <c r="I43" i="26" s="1"/>
  <c r="E38" i="26"/>
  <c r="E41" i="26" s="1"/>
  <c r="E43" i="26" s="1"/>
  <c r="E21" i="26"/>
  <c r="I33" i="27"/>
  <c r="H33" i="27"/>
  <c r="G33" i="27"/>
  <c r="F33" i="27"/>
  <c r="E43" i="21"/>
  <c r="K35" i="21"/>
  <c r="J35" i="21"/>
  <c r="E44" i="21"/>
  <c r="J36" i="21"/>
  <c r="K36" i="21"/>
  <c r="J37" i="21"/>
  <c r="K37" i="21"/>
  <c r="F38" i="26"/>
  <c r="F41" i="26" s="1"/>
  <c r="F43" i="26" s="1"/>
  <c r="F21" i="26"/>
  <c r="J40" i="21"/>
  <c r="K40" i="21"/>
  <c r="J47" i="21"/>
  <c r="K47" i="21"/>
  <c r="G38" i="26"/>
  <c r="G41" i="26" s="1"/>
  <c r="G43" i="26" s="1"/>
  <c r="G21" i="26"/>
  <c r="H21" i="26"/>
  <c r="H38" i="26"/>
  <c r="H41" i="26" s="1"/>
  <c r="H43" i="26" s="1"/>
  <c r="K35" i="14"/>
  <c r="L35" i="14"/>
  <c r="J35" i="14"/>
  <c r="F23" i="21"/>
  <c r="K31" i="14"/>
  <c r="L31" i="14"/>
  <c r="J31" i="14"/>
  <c r="K27" i="14"/>
  <c r="L27" i="14"/>
  <c r="J27" i="14"/>
  <c r="C46" i="1"/>
  <c r="G21" i="1"/>
  <c r="N13" i="22"/>
  <c r="M13" i="22"/>
  <c r="L13" i="22"/>
  <c r="K13" i="22"/>
  <c r="J13" i="22"/>
  <c r="I21" i="27"/>
  <c r="H21" i="27"/>
  <c r="G21" i="27"/>
  <c r="F21" i="27"/>
  <c r="E21" i="27"/>
  <c r="D45" i="21"/>
  <c r="K42" i="21"/>
  <c r="G52" i="22"/>
  <c r="H52" i="22"/>
  <c r="P15" i="24"/>
  <c r="O15" i="24"/>
  <c r="G20" i="14"/>
  <c r="G18" i="14"/>
  <c r="H18" i="14"/>
  <c r="G22" i="21" s="1"/>
  <c r="H20" i="14"/>
  <c r="I18" i="14"/>
  <c r="H22" i="21" s="1"/>
  <c r="I20" i="14"/>
  <c r="F20" i="14"/>
  <c r="F18" i="14"/>
  <c r="E22" i="21" s="1"/>
  <c r="J9" i="14"/>
  <c r="O14" i="24"/>
  <c r="P14" i="24"/>
  <c r="P17" i="24"/>
  <c r="O17" i="24"/>
  <c r="P18" i="24"/>
  <c r="O18" i="24"/>
  <c r="Q20" i="24"/>
  <c r="Q21" i="24"/>
  <c r="Q22" i="24"/>
  <c r="Q23" i="24"/>
  <c r="Q24" i="24"/>
  <c r="Q25" i="24"/>
  <c r="O13" i="24"/>
  <c r="J9" i="22"/>
  <c r="L24" i="19"/>
  <c r="I22" i="22"/>
  <c r="I53" i="22"/>
  <c r="E21" i="14"/>
  <c r="E28" i="14"/>
  <c r="D30" i="21" s="1"/>
  <c r="N25" i="19"/>
  <c r="N14" i="19" s="1"/>
  <c r="G22" i="22" l="1"/>
  <c r="G53" i="22"/>
  <c r="K43" i="21"/>
  <c r="J43" i="21"/>
  <c r="E45" i="21"/>
  <c r="K44" i="21"/>
  <c r="J44" i="21"/>
  <c r="K23" i="21"/>
  <c r="J23" i="21"/>
  <c r="F22" i="21"/>
  <c r="K18" i="14"/>
  <c r="L18" i="14"/>
  <c r="J18" i="14"/>
  <c r="J12" i="22"/>
  <c r="J18" i="22" s="1"/>
  <c r="C15" i="1"/>
  <c r="D16" i="21"/>
  <c r="H22" i="22"/>
  <c r="H53" i="22"/>
  <c r="K9" i="14"/>
  <c r="L9" i="14" s="1"/>
  <c r="J30" i="14"/>
  <c r="J26" i="14"/>
  <c r="G21" i="14"/>
  <c r="G28" i="14"/>
  <c r="H21" i="14"/>
  <c r="H28" i="14"/>
  <c r="I28" i="14"/>
  <c r="I21" i="14"/>
  <c r="F21" i="14"/>
  <c r="F28" i="14"/>
  <c r="M24" i="19"/>
  <c r="M6" i="19" s="1"/>
  <c r="N24" i="19"/>
  <c r="N6" i="19" s="1"/>
  <c r="O20" i="24"/>
  <c r="O21" i="24"/>
  <c r="O22" i="24"/>
  <c r="O23" i="24"/>
  <c r="O28" i="24" s="1"/>
  <c r="O30" i="24" s="1"/>
  <c r="O24" i="24"/>
  <c r="O25" i="24"/>
  <c r="P20" i="24"/>
  <c r="P21" i="24"/>
  <c r="P22" i="24"/>
  <c r="P23" i="24"/>
  <c r="P24" i="24"/>
  <c r="P25" i="24"/>
  <c r="J20" i="22"/>
  <c r="K9" i="22"/>
  <c r="J34" i="14"/>
  <c r="E32" i="14"/>
  <c r="E29" i="14"/>
  <c r="J53" i="22" l="1"/>
  <c r="O32" i="24"/>
  <c r="O33" i="24" s="1"/>
  <c r="L8" i="25"/>
  <c r="L9" i="25" s="1"/>
  <c r="J45" i="21"/>
  <c r="K45" i="21"/>
  <c r="K22" i="21"/>
  <c r="J22" i="21"/>
  <c r="E15" i="1"/>
  <c r="F16" i="21"/>
  <c r="F30" i="21"/>
  <c r="F11" i="21"/>
  <c r="F15" i="1"/>
  <c r="G16" i="21"/>
  <c r="G30" i="21"/>
  <c r="G11" i="21"/>
  <c r="H30" i="21"/>
  <c r="H11" i="21"/>
  <c r="G15" i="1"/>
  <c r="H16" i="21"/>
  <c r="D15" i="1"/>
  <c r="E16" i="21"/>
  <c r="E30" i="21"/>
  <c r="E11" i="21"/>
  <c r="K12" i="22"/>
  <c r="K18" i="22" s="1"/>
  <c r="E20" i="27"/>
  <c r="E22" i="27" s="1"/>
  <c r="D32" i="21"/>
  <c r="D26" i="21"/>
  <c r="C16" i="1"/>
  <c r="D17" i="21"/>
  <c r="K17" i="14"/>
  <c r="K20" i="14" s="1"/>
  <c r="K21" i="14" s="1"/>
  <c r="M5" i="19"/>
  <c r="M10" i="19"/>
  <c r="M12" i="19" s="1"/>
  <c r="M15" i="19" s="1"/>
  <c r="L30" i="14"/>
  <c r="K30" i="14"/>
  <c r="J17" i="14"/>
  <c r="J20" i="14" s="1"/>
  <c r="J21" i="14" s="1"/>
  <c r="L17" i="14"/>
  <c r="L20" i="14" s="1"/>
  <c r="L21" i="14" s="1"/>
  <c r="L13" i="24"/>
  <c r="I29" i="14"/>
  <c r="I32" i="14"/>
  <c r="I10" i="22"/>
  <c r="L26" i="14"/>
  <c r="K26" i="14"/>
  <c r="G29" i="14"/>
  <c r="G32" i="14"/>
  <c r="G10" i="22"/>
  <c r="H10" i="22"/>
  <c r="H29" i="14"/>
  <c r="H32" i="14"/>
  <c r="F29" i="14"/>
  <c r="F32" i="14"/>
  <c r="N5" i="19"/>
  <c r="N10" i="19"/>
  <c r="N12" i="19" s="1"/>
  <c r="N15" i="19" s="1"/>
  <c r="L9" i="22"/>
  <c r="K20" i="22"/>
  <c r="K34" i="14"/>
  <c r="L34" i="14"/>
  <c r="E36" i="14"/>
  <c r="E33" i="14"/>
  <c r="J51" i="22" l="1"/>
  <c r="J52" i="22" s="1"/>
  <c r="J22" i="22" s="1"/>
  <c r="K53" i="22"/>
  <c r="K16" i="21"/>
  <c r="J16" i="21"/>
  <c r="K30" i="21"/>
  <c r="J30" i="21"/>
  <c r="K11" i="21"/>
  <c r="J11" i="21"/>
  <c r="C25" i="1"/>
  <c r="G16" i="1"/>
  <c r="H17" i="21"/>
  <c r="I20" i="27"/>
  <c r="I22" i="27" s="1"/>
  <c r="H32" i="21"/>
  <c r="H26" i="21"/>
  <c r="G25" i="1" s="1"/>
  <c r="I14" i="22"/>
  <c r="I17" i="22" s="1"/>
  <c r="I19" i="22" s="1"/>
  <c r="I23" i="22" s="1"/>
  <c r="I11" i="22"/>
  <c r="L29" i="14"/>
  <c r="K29" i="14"/>
  <c r="E16" i="1"/>
  <c r="F17" i="21"/>
  <c r="J29" i="14"/>
  <c r="G20" i="27"/>
  <c r="G22" i="27" s="1"/>
  <c r="F26" i="21"/>
  <c r="E25" i="1" s="1"/>
  <c r="F32" i="21"/>
  <c r="G14" i="22"/>
  <c r="G17" i="22" s="1"/>
  <c r="G19" i="22" s="1"/>
  <c r="G23" i="22" s="1"/>
  <c r="G11" i="22"/>
  <c r="H14" i="22"/>
  <c r="H17" i="22" s="1"/>
  <c r="H19" i="22" s="1"/>
  <c r="H23" i="22" s="1"/>
  <c r="H11" i="22"/>
  <c r="F16" i="1"/>
  <c r="G17" i="21"/>
  <c r="G32" i="21"/>
  <c r="H20" i="27"/>
  <c r="H22" i="27" s="1"/>
  <c r="G26" i="21"/>
  <c r="F25" i="1" s="1"/>
  <c r="E17" i="21"/>
  <c r="D16" i="1"/>
  <c r="E32" i="21"/>
  <c r="E26" i="21"/>
  <c r="F20" i="27"/>
  <c r="F22" i="27" s="1"/>
  <c r="L12" i="22"/>
  <c r="L18" i="22" s="1"/>
  <c r="C17" i="1"/>
  <c r="D18" i="21"/>
  <c r="D24" i="21"/>
  <c r="K51" i="22"/>
  <c r="K52" i="22" s="1"/>
  <c r="K22" i="22" s="1"/>
  <c r="L53" i="22"/>
  <c r="P13" i="24"/>
  <c r="P28" i="24"/>
  <c r="P30" i="24" s="1"/>
  <c r="I33" i="14"/>
  <c r="I36" i="14"/>
  <c r="H36" i="14"/>
  <c r="H33" i="14"/>
  <c r="F36" i="14"/>
  <c r="E12" i="21" s="1"/>
  <c r="F33" i="14"/>
  <c r="G36" i="14"/>
  <c r="G33" i="14"/>
  <c r="L20" i="22"/>
  <c r="M9" i="22"/>
  <c r="E41" i="14"/>
  <c r="E39" i="14"/>
  <c r="E37" i="14"/>
  <c r="D19" i="21" s="1"/>
  <c r="P32" i="24" l="1"/>
  <c r="P33" i="24" s="1"/>
  <c r="M8" i="25"/>
  <c r="M9" i="25" s="1"/>
  <c r="H12" i="21"/>
  <c r="G12" i="21"/>
  <c r="J11" i="22"/>
  <c r="J10" i="22" s="1"/>
  <c r="J14" i="22" s="1"/>
  <c r="K11" i="22"/>
  <c r="K10" i="22" s="1"/>
  <c r="K14" i="22" s="1"/>
  <c r="L11" i="22"/>
  <c r="L10" i="22" s="1"/>
  <c r="L14" i="22" s="1"/>
  <c r="M11" i="22"/>
  <c r="M10" i="22" s="1"/>
  <c r="N11" i="22"/>
  <c r="J17" i="21"/>
  <c r="K17" i="21"/>
  <c r="K32" i="21"/>
  <c r="J32" i="21"/>
  <c r="D25" i="1"/>
  <c r="J26" i="21"/>
  <c r="K26" i="21"/>
  <c r="G17" i="1"/>
  <c r="H24" i="21"/>
  <c r="H18" i="21"/>
  <c r="G24" i="21"/>
  <c r="G18" i="21"/>
  <c r="F17" i="1"/>
  <c r="E24" i="21"/>
  <c r="E18" i="21"/>
  <c r="D17" i="1"/>
  <c r="G41" i="14"/>
  <c r="F12" i="21"/>
  <c r="F24" i="21"/>
  <c r="F18" i="21"/>
  <c r="E17" i="1"/>
  <c r="K33" i="14"/>
  <c r="L33" i="14"/>
  <c r="J33" i="14"/>
  <c r="M12" i="22"/>
  <c r="M18" i="22" s="1"/>
  <c r="E9" i="26"/>
  <c r="D28" i="21"/>
  <c r="C26" i="1"/>
  <c r="C27" i="1"/>
  <c r="M53" i="22"/>
  <c r="L51" i="22"/>
  <c r="L52" i="22" s="1"/>
  <c r="L22" i="22" s="1"/>
  <c r="I37" i="14"/>
  <c r="H19" i="21" s="1"/>
  <c r="I39" i="14"/>
  <c r="I16" i="22" s="1"/>
  <c r="I41" i="14"/>
  <c r="H37" i="14"/>
  <c r="G19" i="21" s="1"/>
  <c r="H39" i="14"/>
  <c r="H16" i="22" s="1"/>
  <c r="H41" i="14"/>
  <c r="F37" i="14"/>
  <c r="E19" i="21" s="1"/>
  <c r="F39" i="14"/>
  <c r="F41" i="14"/>
  <c r="G37" i="14"/>
  <c r="G39" i="14"/>
  <c r="N9" i="22"/>
  <c r="M20" i="22"/>
  <c r="E46" i="14"/>
  <c r="C19" i="1" s="1"/>
  <c r="E50" i="14"/>
  <c r="E42" i="14"/>
  <c r="M14" i="22" l="1"/>
  <c r="G50" i="14"/>
  <c r="G46" i="14"/>
  <c r="E19" i="1" s="1"/>
  <c r="G42" i="14"/>
  <c r="E26" i="1"/>
  <c r="E27" i="1"/>
  <c r="F28" i="21"/>
  <c r="G9" i="26"/>
  <c r="E11" i="26"/>
  <c r="E15" i="26"/>
  <c r="K24" i="21"/>
  <c r="J24" i="21"/>
  <c r="K18" i="21"/>
  <c r="J18" i="21"/>
  <c r="J12" i="21"/>
  <c r="K12" i="21"/>
  <c r="G27" i="1"/>
  <c r="H28" i="21"/>
  <c r="G26" i="1"/>
  <c r="I9" i="26"/>
  <c r="H9" i="26"/>
  <c r="F26" i="1"/>
  <c r="F27" i="1"/>
  <c r="G28" i="21"/>
  <c r="F9" i="26"/>
  <c r="D26" i="1"/>
  <c r="D27" i="1"/>
  <c r="E28" i="21"/>
  <c r="J37" i="14"/>
  <c r="F19" i="21"/>
  <c r="K37" i="14"/>
  <c r="L37" i="14"/>
  <c r="G16" i="22"/>
  <c r="L39" i="14"/>
  <c r="J39" i="14"/>
  <c r="K39" i="14"/>
  <c r="N12" i="22"/>
  <c r="N18" i="22" s="1"/>
  <c r="N10" i="22"/>
  <c r="E52" i="14"/>
  <c r="D14" i="21"/>
  <c r="D20" i="21"/>
  <c r="D13" i="21"/>
  <c r="C18" i="1"/>
  <c r="N53" i="22"/>
  <c r="N51" i="22" s="1"/>
  <c r="M51" i="22"/>
  <c r="M52" i="22" s="1"/>
  <c r="M22" i="22" s="1"/>
  <c r="H50" i="14"/>
  <c r="H46" i="14"/>
  <c r="H42" i="14"/>
  <c r="F50" i="14"/>
  <c r="F42" i="14"/>
  <c r="F46" i="14"/>
  <c r="D19" i="1" s="1"/>
  <c r="M13" i="24"/>
  <c r="I42" i="14"/>
  <c r="I50" i="14"/>
  <c r="H14" i="21" s="1"/>
  <c r="I46" i="14"/>
  <c r="N20" i="22"/>
  <c r="E47" i="14"/>
  <c r="C20" i="1" s="1"/>
  <c r="N14" i="22" l="1"/>
  <c r="F13" i="21"/>
  <c r="E18" i="1"/>
  <c r="F20" i="21"/>
  <c r="F14" i="21"/>
  <c r="G52" i="14"/>
  <c r="J28" i="21"/>
  <c r="K28" i="21"/>
  <c r="G15" i="26"/>
  <c r="G11" i="26"/>
  <c r="E17" i="26"/>
  <c r="E27" i="26" s="1"/>
  <c r="E31" i="26"/>
  <c r="I15" i="26"/>
  <c r="I11" i="26"/>
  <c r="H11" i="26"/>
  <c r="H15" i="26"/>
  <c r="F15" i="26"/>
  <c r="F11" i="26"/>
  <c r="N16" i="22"/>
  <c r="M16" i="22"/>
  <c r="M15" i="22" s="1"/>
  <c r="M17" i="22" s="1"/>
  <c r="M19" i="22" s="1"/>
  <c r="M23" i="22" s="1"/>
  <c r="M25" i="22" s="1"/>
  <c r="L16" i="22"/>
  <c r="L15" i="22" s="1"/>
  <c r="K16" i="22"/>
  <c r="K15" i="22" s="1"/>
  <c r="J16" i="22"/>
  <c r="J15" i="22" s="1"/>
  <c r="J17" i="22" s="1"/>
  <c r="J19" i="22" s="1"/>
  <c r="J23" i="22" s="1"/>
  <c r="J25" i="22" s="1"/>
  <c r="E15" i="27"/>
  <c r="E17" i="27" s="1"/>
  <c r="E37" i="27" s="1"/>
  <c r="E38" i="27" s="1"/>
  <c r="D27" i="21"/>
  <c r="K19" i="21"/>
  <c r="J19" i="21"/>
  <c r="H52" i="14"/>
  <c r="G14" i="21"/>
  <c r="H47" i="14"/>
  <c r="F20" i="1" s="1"/>
  <c r="F19" i="1"/>
  <c r="F18" i="1"/>
  <c r="G20" i="21"/>
  <c r="G13" i="21"/>
  <c r="F52" i="14"/>
  <c r="E14" i="21"/>
  <c r="D18" i="1"/>
  <c r="E20" i="21"/>
  <c r="E13" i="21"/>
  <c r="G18" i="1"/>
  <c r="H20" i="21"/>
  <c r="H13" i="21"/>
  <c r="C47" i="1"/>
  <c r="G19" i="1"/>
  <c r="N52" i="22"/>
  <c r="N22" i="22" s="1"/>
  <c r="Q13" i="24"/>
  <c r="Q30" i="24"/>
  <c r="N8" i="25" s="1"/>
  <c r="N9" i="25" s="1"/>
  <c r="J42" i="14"/>
  <c r="K42" i="14" s="1"/>
  <c r="L42" i="14" s="1"/>
  <c r="I47" i="14"/>
  <c r="G20" i="1" s="1"/>
  <c r="G47" i="14"/>
  <c r="E20" i="1" s="1"/>
  <c r="F47" i="14"/>
  <c r="D20" i="1" s="1"/>
  <c r="I52" i="14"/>
  <c r="J50" i="14"/>
  <c r="N15" i="22" l="1"/>
  <c r="N17" i="22" s="1"/>
  <c r="N19" i="22" s="1"/>
  <c r="N23" i="22" s="1"/>
  <c r="K20" i="21"/>
  <c r="J20" i="21"/>
  <c r="G15" i="27"/>
  <c r="G17" i="27" s="1"/>
  <c r="G37" i="27" s="1"/>
  <c r="G38" i="27" s="1"/>
  <c r="F27" i="21"/>
  <c r="J13" i="21"/>
  <c r="K13" i="21"/>
  <c r="G31" i="26"/>
  <c r="G17" i="26"/>
  <c r="G27" i="26" s="1"/>
  <c r="E33" i="26"/>
  <c r="E37" i="26"/>
  <c r="E39" i="26" s="1"/>
  <c r="E45" i="26" s="1"/>
  <c r="I31" i="26"/>
  <c r="I17" i="26"/>
  <c r="I27" i="26" s="1"/>
  <c r="H17" i="26"/>
  <c r="H27" i="26" s="1"/>
  <c r="H31" i="26"/>
  <c r="F17" i="26"/>
  <c r="F27" i="26" s="1"/>
  <c r="F31" i="26"/>
  <c r="D29" i="21"/>
  <c r="C24" i="1"/>
  <c r="H15" i="27"/>
  <c r="H17" i="27" s="1"/>
  <c r="H37" i="27" s="1"/>
  <c r="H38" i="27" s="1"/>
  <c r="G27" i="21"/>
  <c r="E27" i="21"/>
  <c r="F15" i="27"/>
  <c r="F17" i="27" s="1"/>
  <c r="F37" i="27" s="1"/>
  <c r="F38" i="27" s="1"/>
  <c r="K14" i="21"/>
  <c r="J14" i="21"/>
  <c r="I15" i="27"/>
  <c r="I17" i="27" s="1"/>
  <c r="I37" i="27" s="1"/>
  <c r="I38" i="27" s="1"/>
  <c r="H27" i="21"/>
  <c r="Q32" i="24"/>
  <c r="Q33" i="24" s="1"/>
  <c r="Q28" i="24"/>
  <c r="K50" i="14"/>
  <c r="J52" i="14"/>
  <c r="F29" i="21" l="1"/>
  <c r="E24" i="1"/>
  <c r="G37" i="26"/>
  <c r="G39" i="26" s="1"/>
  <c r="G45" i="26" s="1"/>
  <c r="G33" i="26"/>
  <c r="I37" i="26"/>
  <c r="I39" i="26" s="1"/>
  <c r="I45" i="26" s="1"/>
  <c r="I33" i="26"/>
  <c r="H33" i="26"/>
  <c r="H37" i="26"/>
  <c r="H39" i="26" s="1"/>
  <c r="H45" i="26" s="1"/>
  <c r="F33" i="26"/>
  <c r="F37" i="26"/>
  <c r="F39" i="26" s="1"/>
  <c r="F45" i="26" s="1"/>
  <c r="G29" i="21"/>
  <c r="F24" i="1"/>
  <c r="E29" i="21"/>
  <c r="D24" i="1"/>
  <c r="H29" i="21"/>
  <c r="G24" i="1"/>
  <c r="J27" i="21"/>
  <c r="K27" i="21"/>
  <c r="G31" i="22"/>
  <c r="G32" i="22" s="1"/>
  <c r="N25" i="22"/>
  <c r="K52" i="14"/>
  <c r="L50" i="14"/>
  <c r="L52" i="14" s="1"/>
  <c r="J29" i="21" l="1"/>
  <c r="K29" i="21"/>
  <c r="J28" i="14"/>
  <c r="J32" i="14" s="1"/>
  <c r="J36" i="14" s="1"/>
  <c r="J38" i="14" s="1"/>
  <c r="J41" i="14" s="1"/>
  <c r="K28" i="14" l="1"/>
  <c r="K32" i="14" s="1"/>
  <c r="K36" i="14" s="1"/>
  <c r="K38" i="14" s="1"/>
  <c r="L28" i="14"/>
  <c r="L32" i="14" s="1"/>
  <c r="L36" i="14" s="1"/>
  <c r="J49" i="14"/>
  <c r="J46" i="14"/>
  <c r="K41" i="14" l="1"/>
  <c r="K17" i="22"/>
  <c r="K19" i="22" s="1"/>
  <c r="K23" i="22" s="1"/>
  <c r="K25" i="22" s="1"/>
  <c r="L38" i="14"/>
  <c r="J47" i="14"/>
  <c r="K49" i="14" l="1"/>
  <c r="K46" i="14"/>
  <c r="K47" i="14" s="1"/>
  <c r="L41" i="14"/>
  <c r="L17" i="22"/>
  <c r="L19" i="22" s="1"/>
  <c r="L23" i="22" s="1"/>
  <c r="L25" i="22" s="1"/>
  <c r="G27" i="22" s="1"/>
  <c r="G35" i="22" s="1"/>
  <c r="G41" i="22" s="1"/>
  <c r="M21" i="25" s="1"/>
  <c r="L49" i="14" l="1"/>
  <c r="L46" i="14"/>
  <c r="L47" i="14" s="1"/>
  <c r="G43" i="22"/>
  <c r="I40" i="22" s="1"/>
  <c r="I31" i="22"/>
  <c r="M23" i="25" l="1"/>
  <c r="I37" i="22"/>
  <c r="G45" i="22"/>
  <c r="M25" i="2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<sst xmlns="http://schemas.openxmlformats.org/spreadsheetml/2006/main" count="716" uniqueCount="484">
  <si>
    <t>Ticker</t>
  </si>
  <si>
    <t>INR (Crs)</t>
  </si>
  <si>
    <t>Key Financial Metrics</t>
  </si>
  <si>
    <t>Mar-22</t>
  </si>
  <si>
    <t>Mar-23</t>
  </si>
  <si>
    <t>Mar-24</t>
  </si>
  <si>
    <t>Mar-25</t>
  </si>
  <si>
    <t>Mar-26</t>
  </si>
  <si>
    <t>Share Price</t>
  </si>
  <si>
    <t>Total Sales</t>
  </si>
  <si>
    <t>Sales Growth (y-o-y)</t>
  </si>
  <si>
    <t>Gross Profit Margins (%)</t>
  </si>
  <si>
    <t>EBITDA Margins (%)</t>
  </si>
  <si>
    <t>EBIT Margins (%)</t>
  </si>
  <si>
    <t>Net Profit Margins (%)</t>
  </si>
  <si>
    <t>Earnings Per Share (In Rs)</t>
  </si>
  <si>
    <t>EPS Growth (y-o-y)</t>
  </si>
  <si>
    <t>Dividend Per Share (In Rs)</t>
  </si>
  <si>
    <t>Key Financial Ratios</t>
  </si>
  <si>
    <t>Volume</t>
  </si>
  <si>
    <t>Return on Equity</t>
  </si>
  <si>
    <t>Return on Capital Employed</t>
  </si>
  <si>
    <t>CFO to NP</t>
  </si>
  <si>
    <t>Debt to Profit</t>
  </si>
  <si>
    <t>Debt to Equity</t>
  </si>
  <si>
    <t>% Holding</t>
  </si>
  <si>
    <t>Shareholding Pattern</t>
  </si>
  <si>
    <t>Capital Structure</t>
  </si>
  <si>
    <t>Number of Shares o/s</t>
  </si>
  <si>
    <t>Market Capitalization</t>
  </si>
  <si>
    <t>Less : Cash &amp; Equivalents</t>
  </si>
  <si>
    <t>Add : Total Debt</t>
  </si>
  <si>
    <t>Enterprise Value</t>
  </si>
  <si>
    <t>Recent Updates</t>
  </si>
  <si>
    <t>Source : Screener.in &amp; Capitalmarket.com</t>
  </si>
  <si>
    <t>Made by Shivansh Chandra</t>
  </si>
  <si>
    <t>No. Shares (In Crs)</t>
  </si>
  <si>
    <t>Company Snapshot</t>
  </si>
  <si>
    <t>CMP</t>
  </si>
  <si>
    <t>Market Cap</t>
  </si>
  <si>
    <t>52 Wk High/Low</t>
  </si>
  <si>
    <t>Div Yield</t>
  </si>
  <si>
    <t>P/E</t>
  </si>
  <si>
    <t>Industry P/E</t>
  </si>
  <si>
    <t>CAGR</t>
  </si>
  <si>
    <t>B</t>
  </si>
  <si>
    <t>usiness</t>
  </si>
  <si>
    <t>Business Description</t>
  </si>
  <si>
    <t>Revenue Model</t>
  </si>
  <si>
    <t>Industry Overview</t>
  </si>
  <si>
    <t>Positioning</t>
  </si>
  <si>
    <t>Growth Strategies</t>
  </si>
  <si>
    <t>Capex Plans</t>
  </si>
  <si>
    <t>Recent Developments</t>
  </si>
  <si>
    <t>Corporate History</t>
  </si>
  <si>
    <t>Management Analysis</t>
  </si>
  <si>
    <t>Name</t>
  </si>
  <si>
    <t>Education</t>
  </si>
  <si>
    <t>Insights</t>
  </si>
  <si>
    <t>M</t>
  </si>
  <si>
    <t>anagement</t>
  </si>
  <si>
    <t>Years</t>
  </si>
  <si>
    <t>Trend</t>
  </si>
  <si>
    <t>Mean</t>
  </si>
  <si>
    <t>Median</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</si>
  <si>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</si>
  <si>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</si>
  <si>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</si>
  <si>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</si>
  <si>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</si>
  <si>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</si>
  <si>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</si>
  <si>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</si>
  <si>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</si>
  <si>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</si>
  <si>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</si>
  <si>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</si>
  <si>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Retained Earnings%</t>
  </si>
  <si>
    <t>Return on Equity%</t>
  </si>
  <si>
    <t>Self Sustained Growth Rate</t>
  </si>
  <si>
    <t>Interest Coverage Ratio</t>
  </si>
  <si>
    <t>Debtor Turnover Ratio</t>
  </si>
  <si>
    <t>Creditor Turnover Ratio</t>
  </si>
  <si>
    <t>Inventory Turnover</t>
  </si>
  <si>
    <t>Fixed Asset Turnover</t>
  </si>
  <si>
    <t>Debtor Days</t>
  </si>
  <si>
    <t>Payable Days</t>
  </si>
  <si>
    <t>Inventory Days</t>
  </si>
  <si>
    <t>Cash Conversion Cycle (in days)</t>
  </si>
  <si>
    <t>CFO/Sales</t>
  </si>
  <si>
    <t>CFO/Total Assets</t>
  </si>
  <si>
    <t>CFO/Total Debt</t>
  </si>
  <si>
    <t>Period</t>
  </si>
  <si>
    <t>Year</t>
  </si>
  <si>
    <t>Growth</t>
  </si>
  <si>
    <t>Revenue</t>
  </si>
  <si>
    <t>EBITDA</t>
  </si>
  <si>
    <t>Less: Depreciation &amp; Ammortisation</t>
  </si>
  <si>
    <t>EBIT</t>
  </si>
  <si>
    <t>Less: Tax</t>
  </si>
  <si>
    <t>EBIT(1-Tax)</t>
  </si>
  <si>
    <t>Add: Depreciation &amp; Ammortisation</t>
  </si>
  <si>
    <t>NOPAT</t>
  </si>
  <si>
    <t>Less: Capex</t>
  </si>
  <si>
    <t>Add: Reinvestment</t>
  </si>
  <si>
    <t>Less: Net Change in Working Capital</t>
  </si>
  <si>
    <t>Free Cash Flow to the Firm</t>
  </si>
  <si>
    <t>Discount Rate (r)</t>
  </si>
  <si>
    <t>PV of Free Cash Flows</t>
  </si>
  <si>
    <t>WACC</t>
  </si>
  <si>
    <t>Sum of PV of  FCFF</t>
  </si>
  <si>
    <t>Market Cap. In Cr.</t>
  </si>
  <si>
    <t>Terminal Value</t>
  </si>
  <si>
    <t>Terminal Growth Rate</t>
  </si>
  <si>
    <t>Intrinsic Value DCF</t>
  </si>
  <si>
    <t>Cost of Debt</t>
  </si>
  <si>
    <t>Debt</t>
  </si>
  <si>
    <t>% Debt</t>
  </si>
  <si>
    <t>Current Market Price</t>
  </si>
  <si>
    <t>Enterprise Value 1 + 2</t>
  </si>
  <si>
    <t>Tax Rate</t>
  </si>
  <si>
    <t xml:space="preserve">Enterprise Value </t>
  </si>
  <si>
    <t>Add: Cash</t>
  </si>
  <si>
    <t xml:space="preserve">Implied Share Price </t>
  </si>
  <si>
    <t>Cost of Equity</t>
  </si>
  <si>
    <t>Add: Other Non Operating Assets</t>
  </si>
  <si>
    <t>Equity</t>
  </si>
  <si>
    <t>Less: Debt</t>
  </si>
  <si>
    <t>% Equity</t>
  </si>
  <si>
    <t>Less: Minority Interest</t>
  </si>
  <si>
    <t>Risk Free Rate</t>
  </si>
  <si>
    <t>Beta</t>
  </si>
  <si>
    <t>Equity Value (DCF)</t>
  </si>
  <si>
    <t>Market Return</t>
  </si>
  <si>
    <t>No of shares</t>
  </si>
  <si>
    <t xml:space="preserve">  </t>
  </si>
  <si>
    <t>Value Per Share</t>
  </si>
  <si>
    <t>OV/UV By</t>
  </si>
  <si>
    <t>Change in Working Capital Calculation</t>
  </si>
  <si>
    <t>Debtors/Receivables</t>
  </si>
  <si>
    <t>-</t>
  </si>
  <si>
    <t>Payables</t>
  </si>
  <si>
    <t>(Others) +</t>
  </si>
  <si>
    <t>Working Capital</t>
  </si>
  <si>
    <t>Working Capital % Sales</t>
  </si>
  <si>
    <t>Working Capital = Debtors + Inventories -  payables</t>
  </si>
  <si>
    <t>PV of TV</t>
  </si>
  <si>
    <t>F</t>
  </si>
  <si>
    <t>inancials</t>
  </si>
  <si>
    <t>Quarterly Performance</t>
  </si>
  <si>
    <t>Interest</t>
  </si>
  <si>
    <t>Depreciation</t>
  </si>
  <si>
    <t>Profit before tax</t>
  </si>
  <si>
    <t>Tax %</t>
  </si>
  <si>
    <t>Sales</t>
  </si>
  <si>
    <t>FY25</t>
  </si>
  <si>
    <t>FY26</t>
  </si>
  <si>
    <t>Expenses</t>
  </si>
  <si>
    <t>Other Income</t>
  </si>
  <si>
    <t>Net Profit</t>
  </si>
  <si>
    <t>Q1</t>
  </si>
  <si>
    <t>Q2</t>
  </si>
  <si>
    <t>Q3</t>
  </si>
  <si>
    <t>Q4</t>
  </si>
  <si>
    <t>Interpretation</t>
  </si>
  <si>
    <t>Growth %</t>
  </si>
  <si>
    <t>EBT</t>
  </si>
  <si>
    <t>Tax</t>
  </si>
  <si>
    <t>Sales Growth%</t>
  </si>
  <si>
    <t>P/L Statement</t>
  </si>
  <si>
    <t>COMPANY NAME</t>
  </si>
  <si>
    <t>RAINBOW CHILDRENS MEDICARE LTD</t>
  </si>
  <si>
    <t>LATEST VERSION</t>
  </si>
  <si>
    <t>PLEASE DO NOT MAKE ANY CHANGES TO THIS SHEET</t>
  </si>
  <si>
    <t>CURRENT VERSION</t>
  </si>
  <si>
    <t>META</t>
  </si>
  <si>
    <t>Number of shares</t>
  </si>
  <si>
    <t>Face Value</t>
  </si>
  <si>
    <t>Current Price</t>
  </si>
  <si>
    <t>PROFIT &amp; LOSS</t>
  </si>
  <si>
    <t>Report Date</t>
  </si>
  <si>
    <t>Raw Material Cost</t>
  </si>
  <si>
    <t>Change in Inventory</t>
  </si>
  <si>
    <t>Power and Fuel</t>
  </si>
  <si>
    <t>Other Mfr. Exp</t>
  </si>
  <si>
    <t>Employee Cost</t>
  </si>
  <si>
    <t>Selling and admin</t>
  </si>
  <si>
    <t>Other Expenses</t>
  </si>
  <si>
    <t>Net profit</t>
  </si>
  <si>
    <t>Dividend Amount</t>
  </si>
  <si>
    <t>Quarters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</si>
  <si>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</si>
  <si>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</si>
  <si>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</si>
  <si>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</si>
  <si>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</si>
  <si>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</si>
  <si>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</si>
  <si>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</si>
  <si>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</si>
  <si>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</si>
  <si>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</si>
  <si>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</si>
  <si>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</si>
  <si>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</si>
  <si>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</si>
  <si>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</si>
  <si>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</si>
  <si>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</si>
  <si>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</si>
  <si>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</si>
  <si>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</si>
  <si>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</si>
  <si>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</si>
  <si>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</si>
  <si>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</si>
  <si>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CFO/OP</t>
  </si>
  <si>
    <t>Free Cash Flow</t>
  </si>
  <si>
    <t>Other financing items</t>
  </si>
  <si>
    <t>Financial liabilities</t>
  </si>
  <si>
    <t>Dividends paid</t>
  </si>
  <si>
    <t>Interest paid fin</t>
  </si>
  <si>
    <t>Repayment of borrowings</t>
  </si>
  <si>
    <t>Proceeds from borrowings</t>
  </si>
  <si>
    <t>Proceeds from shares</t>
  </si>
  <si>
    <t>Cash from Financing Activity -</t>
  </si>
  <si>
    <t>Other investing items</t>
  </si>
  <si>
    <t>Inter corporate deposits</t>
  </si>
  <si>
    <t>Acquisition of companies</t>
  </si>
  <si>
    <t>Dividends received</t>
  </si>
  <si>
    <t>Interest received</t>
  </si>
  <si>
    <t>Investments sold</t>
  </si>
  <si>
    <t>Investments purchased</t>
  </si>
  <si>
    <t>Fixed assets sold</t>
  </si>
  <si>
    <t>Fixed assets purchased</t>
  </si>
  <si>
    <t>Cash from Investing Activity -</t>
  </si>
  <si>
    <t>Other operating items</t>
  </si>
  <si>
    <t>Direct taxes</t>
  </si>
  <si>
    <t>Interest paid</t>
  </si>
  <si>
    <t>Working capital changes</t>
  </si>
  <si>
    <t>Other WC items</t>
  </si>
  <si>
    <t>Profit from operations</t>
  </si>
  <si>
    <t>Cash from Operating Activity -</t>
  </si>
  <si>
    <t>Narration</t>
  </si>
  <si>
    <t>SCREENER.IN</t>
  </si>
  <si>
    <t>Total Assets</t>
  </si>
  <si>
    <t>Other asset items</t>
  </si>
  <si>
    <t>Loans n Advances</t>
  </si>
  <si>
    <t>Cash Equivalents</t>
  </si>
  <si>
    <t>Trade receivables +</t>
  </si>
  <si>
    <t>Inventories</t>
  </si>
  <si>
    <t>Other Assets -</t>
  </si>
  <si>
    <t>CWIP</t>
  </si>
  <si>
    <t>Accumulated Depreciation</t>
  </si>
  <si>
    <t>Gross Block</t>
  </si>
  <si>
    <t>Other fixed assets</t>
  </si>
  <si>
    <t>Intangible Assets</t>
  </si>
  <si>
    <t>Vehicles</t>
  </si>
  <si>
    <t>Furniture n fittings</t>
  </si>
  <si>
    <t>Return on Capital Emp</t>
  </si>
  <si>
    <t>Computers</t>
  </si>
  <si>
    <t>Equipments</t>
  </si>
  <si>
    <t>Plant Machinery</t>
  </si>
  <si>
    <t>Building</t>
  </si>
  <si>
    <t>Land</t>
  </si>
  <si>
    <t>Fixed Assets -</t>
  </si>
  <si>
    <t>Total Liabilities</t>
  </si>
  <si>
    <t>Debtors</t>
  </si>
  <si>
    <t>Other liability items</t>
  </si>
  <si>
    <t>Advance from Customers</t>
  </si>
  <si>
    <t>Trade Payables</t>
  </si>
  <si>
    <t>Non controlling int</t>
  </si>
  <si>
    <t>Other Liabilities -</t>
  </si>
  <si>
    <t>Other Borrowings</t>
  </si>
  <si>
    <t>Preference Capital</t>
  </si>
  <si>
    <t>Lease Liabilities</t>
  </si>
  <si>
    <t>Short term Borrowings</t>
  </si>
  <si>
    <t>Long term Borrowings</t>
  </si>
  <si>
    <t>Borrowings -</t>
  </si>
  <si>
    <t>Equity Capital</t>
  </si>
  <si>
    <t>Price to Earning</t>
  </si>
  <si>
    <t>OPM</t>
  </si>
  <si>
    <t>Sales Growth</t>
  </si>
  <si>
    <t>WORST</t>
  </si>
  <si>
    <t>BEST</t>
  </si>
  <si>
    <t>RECENT</t>
  </si>
  <si>
    <t>3 YEARS</t>
  </si>
  <si>
    <t>5 YEARS</t>
  </si>
  <si>
    <t>7 YEARS</t>
  </si>
  <si>
    <t>10 YEARS</t>
  </si>
  <si>
    <t>TRENDS:</t>
  </si>
  <si>
    <t>Dividend Payout</t>
  </si>
  <si>
    <t>RATIOS:</t>
  </si>
  <si>
    <t>Price</t>
  </si>
  <si>
    <t>Price to earning</t>
  </si>
  <si>
    <t>EPS</t>
  </si>
  <si>
    <t>Worst Case</t>
  </si>
  <si>
    <t>Best Case</t>
  </si>
  <si>
    <t>Trailing</t>
  </si>
  <si>
    <t xml:space="preserve"> </t>
  </si>
  <si>
    <t/>
  </si>
  <si>
    <t>Income Statement (₹ Cr)</t>
  </si>
  <si>
    <t>COGS</t>
  </si>
  <si>
    <t>Total COGS</t>
  </si>
  <si>
    <t>COGS % of Sales</t>
  </si>
  <si>
    <t>Gross Profit</t>
  </si>
  <si>
    <t>Gross Margin % Sales</t>
  </si>
  <si>
    <t>SG&amp;A</t>
  </si>
  <si>
    <t>Total OpEx</t>
  </si>
  <si>
    <t>OpEx % Sales</t>
  </si>
  <si>
    <t>EBITDA Margin % Sales</t>
  </si>
  <si>
    <t>D&amp;A</t>
  </si>
  <si>
    <t>D&amp;A as % Sales</t>
  </si>
  <si>
    <t>EBIT Margin % Sales</t>
  </si>
  <si>
    <t>Interest % Sales</t>
  </si>
  <si>
    <t>EBT % Sales</t>
  </si>
  <si>
    <t>Tax % EBT</t>
  </si>
  <si>
    <t>Net Profit Margin %</t>
  </si>
  <si>
    <t>Earnings Per Share</t>
  </si>
  <si>
    <t>EPS Growth %</t>
  </si>
  <si>
    <t>Dividend Per Share</t>
  </si>
  <si>
    <t>Dividend Payout Ratio</t>
  </si>
  <si>
    <t>Retained Earnings</t>
  </si>
  <si>
    <t>Ratios Analysis Rainbow Hospitals</t>
  </si>
  <si>
    <t>Net Change in Working Capital</t>
  </si>
  <si>
    <t>Relative Valuation</t>
  </si>
  <si>
    <t>Market Data</t>
  </si>
  <si>
    <t>Financials</t>
  </si>
  <si>
    <t>Valuation</t>
  </si>
  <si>
    <t>Company</t>
  </si>
  <si>
    <t>Share 
Price</t>
  </si>
  <si>
    <t>Shares Outstanding</t>
  </si>
  <si>
    <t>Equity Value</t>
  </si>
  <si>
    <t>Net Debt</t>
  </si>
  <si>
    <t>Enterprise 
Value</t>
  </si>
  <si>
    <t>Net Income</t>
  </si>
  <si>
    <t>EV/Revenue</t>
  </si>
  <si>
    <t>EV/EBITDA</t>
  </si>
  <si>
    <t>x</t>
  </si>
  <si>
    <t>Max Health</t>
  </si>
  <si>
    <t>High</t>
  </si>
  <si>
    <t>75th Percentile</t>
  </si>
  <si>
    <t>Average</t>
  </si>
  <si>
    <t>25th Percentile</t>
  </si>
  <si>
    <t>Low</t>
  </si>
  <si>
    <t>Implied Enterprise Value</t>
  </si>
  <si>
    <t>Implied Market Value</t>
  </si>
  <si>
    <t>Implied Value Per Share</t>
  </si>
  <si>
    <t>Medanta</t>
  </si>
  <si>
    <t>Relative Valuation method 22/08/26 Healthcare</t>
  </si>
  <si>
    <t>Rainbow Hosp.</t>
  </si>
  <si>
    <t>Max</t>
  </si>
  <si>
    <t>Apollo</t>
  </si>
  <si>
    <t>Fortis</t>
  </si>
  <si>
    <t>Aster DM</t>
  </si>
  <si>
    <t>RAINBOW</t>
  </si>
  <si>
    <t>MAXHEALTH</t>
  </si>
  <si>
    <t>APOLLOHOSP</t>
  </si>
  <si>
    <t>FORTIS</t>
  </si>
  <si>
    <t>ASTERDM</t>
  </si>
  <si>
    <t>MEDANTA</t>
  </si>
  <si>
    <t>Strength</t>
  </si>
  <si>
    <t>Weakness</t>
  </si>
  <si>
    <t>Opportunities</t>
  </si>
  <si>
    <t>V</t>
  </si>
  <si>
    <t>aluations</t>
  </si>
  <si>
    <t>Returns        Abs.</t>
  </si>
  <si>
    <t>EBITDA Margin%</t>
  </si>
  <si>
    <t>Depreciation % Sales</t>
  </si>
  <si>
    <t>Current Ratio</t>
  </si>
  <si>
    <t>Acid Test Ratio</t>
  </si>
  <si>
    <t>Debt servicing ratio</t>
  </si>
  <si>
    <t>Debt/Equity Ratio</t>
  </si>
  <si>
    <t>Rainbow Children’s Medicare Ltd is India’s leading pure-play multi-specialty pediatric and perinatal hospital chain (founded 1999 by Dr. Ramesh Kancharla). It operates under three brands: Rainbow Children’s Hospital (pediatrics, NICU, PICU, quaternary care), BirthRight by Rainbow (maternity &amp; fetal medicine) and Rainbow Fertility (IVF/ART). The company follows a full-time consultant-led, protocol-driven “One Rainbow” clinical model with a hub-and-spoke network. As of Mar 2026 it has 23+ hospitals + clinics across 6 states with ~2,375 capacity beds (~1/3 critical care).</t>
  </si>
  <si>
    <t>business description</t>
  </si>
  <si>
    <t>revenue model</t>
  </si>
  <si>
    <t>Primarily fee-for-service hospital revenues (IP + OP + diagnostics + pharmacy). High-acuity mix (NICU/PICU/transplants/complex surgeries) drives superior ARPOB. Maternity (~30%) and IVF add volume. Strong cash conversion; minimal government business.</t>
  </si>
  <si>
    <t>industry overview</t>
  </si>
  <si>
    <t>Indian pediatric healthcare market expected to grow at 12–14% CAGR to ₹3,200–3,500 Bn by FY30. NICU segment 11.5–13.5% CAGR. Maternity market ~₹540 Bn growing at 9–10%. Drivers: rising incomes, insurance penetration, high-risk pregnancies, congenital disorders, medical tourism. India still severely under-penetrated in specialized pediatric beds.</t>
  </si>
  <si>
    <t>positioning</t>
  </si>
  <si>
    <t>ARPOB</t>
  </si>
  <si>
    <t>FY 2024</t>
  </si>
  <si>
    <t>FY 2025</t>
  </si>
  <si>
    <t>FY 2026</t>
  </si>
  <si>
    <t>FY2023</t>
  </si>
  <si>
    <t>FY 2022</t>
  </si>
  <si>
    <t>FY 2021</t>
  </si>
  <si>
    <t>Change</t>
  </si>
  <si>
    <t>Only listed pure-play children’s hospital group in Asia-Pacific. Differentiated by clinical outcomes (e.g. 94% liver transplant success, high survival of &lt;1 kg babies), full-time doctors, standardized protocols, child-centric infrastructure and integrated mother-to-child care under one roof. Commands premium ARPOB vs multi-specialty peers.</t>
  </si>
  <si>
    <t>capex plans</t>
  </si>
  <si>
    <t>Share price as on 25-Aug-26</t>
  </si>
  <si>
    <t>FY26: ~?2,170 Mn invested; net block +?792 Mn to ?8,924 Mn; CWIP ?758 Mn (Gurugram, Pune, Hennur). Strong cash (~?5,942 Mn in cash/FDs/MFs). 5-year ambition: Add &gt;2,500 beds to ~5,000 total; invest ~?2,200 Cr (mostly internal accruals). Upcoming: Coimbatore (~130 beds, H2 FY28), Gurugram (Sector 44 hub ~325 + Sector 56 spoke ~125), Pune (~150), Seegehalli Bengaluru spoke (~80), more spokes. Asset-light leases preferred.</t>
  </si>
  <si>
    <t>Threats</t>
  </si>
  <si>
    <t>DR. Ramesh Kancharla</t>
  </si>
  <si>
    <t>Dr. Dinesh Kumar Chirla</t>
  </si>
  <si>
    <t>Abrarali Dalal</t>
  </si>
  <si>
    <t>Vikas Maheshwari</t>
  </si>
  <si>
    <t>Dr. Adarsh Kancharla</t>
  </si>
  <si>
    <t>Ms. Shreya Mitra</t>
  </si>
  <si>
    <t>R</t>
  </si>
  <si>
    <t>isks</t>
  </si>
  <si>
    <t>Return on Equity (ROE)</t>
  </si>
  <si>
    <t>Average Shareholder Equity</t>
  </si>
  <si>
    <t>ROE - Dupont Equation</t>
  </si>
  <si>
    <t>Net Profit Margin (A)</t>
  </si>
  <si>
    <t>Average Total Asset</t>
  </si>
  <si>
    <t>Asset Turnover Ratio (B)</t>
  </si>
  <si>
    <t>Equity Multiplier (C)</t>
  </si>
  <si>
    <t>Return on Equity (A*B*C)</t>
  </si>
  <si>
    <t>Return on Asset</t>
  </si>
  <si>
    <t>ROA - Dupont Equation</t>
  </si>
  <si>
    <t>Return on Asset (A*B)</t>
  </si>
  <si>
    <t>Asset Turnover Ratio</t>
  </si>
  <si>
    <t>Working Capital / Total Assets</t>
  </si>
  <si>
    <t>Working Capital / Total Assets (A)</t>
  </si>
  <si>
    <t>Retained Earnings / Total Assets</t>
  </si>
  <si>
    <t>Retained Earnings / Total Assets (B)</t>
  </si>
  <si>
    <t>EBIT / Total Assets</t>
  </si>
  <si>
    <t>EBIT/Total Assets (C)</t>
  </si>
  <si>
    <t>Long Term Liabilities</t>
  </si>
  <si>
    <t>Sales / Total Assets</t>
  </si>
  <si>
    <t>Return on Asset (E)</t>
  </si>
  <si>
    <t>Altman's Z Score</t>
  </si>
  <si>
    <t>Final Score</t>
  </si>
  <si>
    <t>Financial Stability</t>
  </si>
  <si>
    <t>Market Cap / Liabilities (D)</t>
  </si>
  <si>
    <t>Market Cap / Liabilities</t>
  </si>
  <si>
    <t>Close</t>
  </si>
  <si>
    <t>RAINBOW.NS</t>
  </si>
  <si>
    <t>Date</t>
  </si>
  <si>
    <t>Nifty 500</t>
  </si>
  <si>
    <t>Historical Approach</t>
  </si>
  <si>
    <t>Std Deviation</t>
  </si>
  <si>
    <t>Min</t>
  </si>
  <si>
    <t>Monte Carlo Simulation</t>
  </si>
  <si>
    <t>Percentile</t>
  </si>
  <si>
    <t>VAR %</t>
  </si>
  <si>
    <t>Stock Price</t>
  </si>
  <si>
    <t>VAR (INR)</t>
  </si>
  <si>
    <t>Return</t>
  </si>
  <si>
    <t>Sorted Return</t>
  </si>
  <si>
    <t>Replication</t>
  </si>
  <si>
    <t>Simulated Returns</t>
  </si>
  <si>
    <t>Calculation of Value at Risk - Apollo Tyres (Simulation)</t>
  </si>
  <si>
    <t>1,439.1/1,610</t>
  </si>
  <si>
    <t>NIIFTY500</t>
  </si>
  <si>
    <t>Shareholding</t>
  </si>
  <si>
    <t>Promoter &amp; Promoter Grp</t>
  </si>
  <si>
    <t>MF/AIF</t>
  </si>
  <si>
    <t>Financial Inst./Banks/Insurance Comp.</t>
  </si>
  <si>
    <t>FPI &amp; FII &amp; Foreign Nationals</t>
  </si>
  <si>
    <t>Resident Individuals (Trusts &amp; HUF)</t>
  </si>
  <si>
    <t>Corporates</t>
  </si>
  <si>
    <t>NRI</t>
  </si>
  <si>
    <t>Clearing Members</t>
  </si>
  <si>
    <t>Institutional Inv&gt; &gt; 1% Holding</t>
  </si>
  <si>
    <t>ICICI Bank</t>
  </si>
  <si>
    <t>DSP Mutual Fund</t>
  </si>
  <si>
    <t>Vanguard Fund</t>
  </si>
  <si>
    <t>Ashoka Whiteoak</t>
  </si>
  <si>
    <t>Tata MF</t>
  </si>
  <si>
    <t>HDFC Life</t>
  </si>
  <si>
    <t xml:space="preserve">Franklin Templeton </t>
  </si>
  <si>
    <t>Abu Dhabi Inv</t>
  </si>
  <si>
    <t>Equity Capital Turnover Ratio</t>
  </si>
  <si>
    <t>Company Comparables</t>
  </si>
  <si>
    <t>DCF</t>
  </si>
  <si>
    <t>Rainbow_Hospitals_Close</t>
  </si>
  <si>
    <t>Nifty_500_Close</t>
  </si>
  <si>
    <t>rainb beta</t>
  </si>
  <si>
    <t>mkt beta</t>
  </si>
  <si>
    <t>adjusted beta</t>
  </si>
  <si>
    <t>Volume (Thousands)</t>
  </si>
  <si>
    <t>C</t>
  </si>
  <si>
    <t>onclusion</t>
  </si>
  <si>
    <t>RATING</t>
  </si>
  <si>
    <t>TARGET</t>
  </si>
  <si>
    <t>UPSIDE/DOWNSIDE</t>
  </si>
  <si>
    <t>HORIZON</t>
  </si>
  <si>
    <t>Investment Rationale</t>
  </si>
  <si>
    <t>Why Rainbow Childrens Medicare Ltd.</t>
  </si>
  <si>
    <t>Key Risks</t>
  </si>
  <si>
    <t>SPECIAL THANKS TO</t>
  </si>
  <si>
    <t>Dr. Anju Virmani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</si>
</sst>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7" formatCode="&quot;₹&quot;\ #,##0.00;&quot;₹&quot;\ \-#,##0.00"/>
    <numFmt numFmtId="8" formatCode="&quot;₹&quot;\ #,##0.00;[Red]&quot;₹&quot;\ \-#,##0.00"/>
    <numFmt numFmtId="43" formatCode="_ * #,##0.00_ ;_ * \-#,##0.00_ ;_ * &quot;-&quot;??_ ;_ @_ "/>
    <numFmt numFmtId="164" formatCode="0.00&quot;X&quot;"/>
    <numFmt numFmtId="165" formatCode="#,##0.0"/>
    <numFmt numFmtId="166" formatCode="General&quot; Year&quot;"/>
    <numFmt numFmtId="167" formatCode="General&quot; Years&quot;"/>
    <numFmt numFmtId="168" formatCode="0.00&quot;x&quot;"/>
    <numFmt numFmtId="169" formatCode="General&quot; Days&quot;"/>
    <numFmt numFmtId="170" formatCode="General&quot;A&quot;"/>
    <numFmt numFmtId="171" formatCode="General&quot;F&quot;"/>
    <numFmt numFmtId="172" formatCode="0.000%"/>
    <numFmt numFmtId="173" formatCode="_ * #,##0_ ;_ * \-#,##0_ ;_ * &quot;-&quot;??_ ;_ @_ "/>
    <numFmt numFmtId="174" formatCode="[$-409]mmm\-yy;@"/>
    <numFmt numFmtId="175" formatCode="_(* #,##0.00_);_(* \(#,##0.00\);_(* &quot;-&quot;??_);_(@_)"/>
    <numFmt numFmtId="176" formatCode="0.0"/>
    <numFmt numFmtId="177" formatCode="0.0%"/>
    <numFmt numFmtId="178" formatCode="_-* #,##0_-;\-* #,##0_-;_-* &quot;-&quot;??_-;_-@"/>
    <numFmt numFmtId="179" formatCode="#,##0.0\x"/>
    <numFmt numFmtId="180" formatCode="_-* #,##0.00\ _€_-;\-* #,##0.00\ _€_-;_-* &quot;-&quot;??\ _€_-;_-@"/>
    <numFmt numFmtId="181" formatCode="_-* #,##0.00_-;\-* #,##0.00_-;_-* &quot;-&quot;??_-;_-@"/>
    <numFmt numFmtId="182" formatCode="&quot;₹&quot;\ #,##0"/>
    <numFmt numFmtId="183" formatCode="0.000"/>
    <numFmt numFmtId="184" formatCode="0.0\x"/>
    <numFmt numFmtId="185" formatCode="0.00\x"/>
    <numFmt numFmtId="186" formatCode="yyyy\-mm\-dd\ hh:mm:ss"/>
    <numFmt numFmtId="187" formatCode="0.0000"/>
    <numFmt numFmtId="188" formatCode="0.00&quot; Crs&quot;"/>
  </numFmts>
  <fonts count="55" x14ac:knownFonts="1">
    <font>
      <sz val="11"/>
      <color theme="1"/>
      <name val="Calibri"/>
      <family val="2"/>
      <scheme val="minor"/>
    </font>
    <font>
      <sz val="11"/>
      <color theme="1"/>
      <name val="Calibri"/>
      <family val="2"/>
      <charset val="1"/>
    </font>
    <font>
      <b/>
      <sz val="14"/>
      <color rgb="FFFFFFFF"/>
      <name val="Times New Roman"/>
      <family val="1"/>
    </font>
    <font>
      <sz val="14"/>
      <name val="Times New Roman"/>
      <family val="1"/>
    </font>
    <font>
      <i/>
      <sz val="14"/>
      <name val="Times New Roman"/>
      <family val="1"/>
    </font>
    <font>
      <sz val="14"/>
      <color theme="1"/>
      <name val="Times New Roman"/>
      <family val="1"/>
    </font>
    <font>
      <b/>
      <i/>
      <sz val="14"/>
      <name val="Times New Roman"/>
      <family val="1"/>
    </font>
    <font>
      <b/>
      <sz val="14"/>
      <name val="Times New Roman"/>
      <family val="1"/>
    </font>
    <font>
      <sz val="11"/>
      <color theme="1"/>
      <name val="Times New Roman"/>
      <family val="1"/>
    </font>
    <font>
      <sz val="11"/>
      <color theme="1"/>
      <name val="Calibri"/>
      <family val="2"/>
      <scheme val="minor"/>
    </font>
    <font>
      <sz val="18"/>
      <color theme="1"/>
      <name val="Times New Roman"/>
      <family val="1"/>
    </font>
    <font>
      <sz val="18"/>
      <color rgb="FF616363"/>
      <name val="Times New Roman"/>
      <family val="1"/>
    </font>
    <font>
      <b/>
      <sz val="18"/>
      <color rgb="FF616363"/>
      <name val="Times New Roman"/>
      <family val="1"/>
    </font>
    <font>
      <sz val="18"/>
      <name val="Times New Roman"/>
      <family val="1"/>
    </font>
    <font>
      <sz val="18"/>
      <color theme="0"/>
      <name val="Times New Roman"/>
      <family val="1"/>
    </font>
    <font>
      <b/>
      <sz val="18"/>
      <color theme="1"/>
      <name val="Times New Roman"/>
      <family val="1"/>
    </font>
    <font>
      <b/>
      <sz val="18"/>
      <name val="Times New Roman"/>
      <family val="1"/>
    </font>
    <font>
      <sz val="72"/>
      <color theme="1"/>
      <name val="Times New Roman"/>
      <family val="1"/>
    </font>
    <font>
      <sz val="36"/>
      <color theme="1"/>
      <name val="Times New Roman"/>
      <family val="1"/>
    </font>
    <font>
      <i/>
      <sz val="11"/>
      <color theme="1"/>
      <name val="Times New Roman"/>
      <family val="1"/>
    </font>
    <font>
      <b/>
      <sz val="11"/>
      <color theme="1"/>
      <name val="Times New Roman"/>
      <family val="1"/>
    </font>
    <font>
      <b/>
      <sz val="11"/>
      <color theme="0"/>
      <name val="Times New Roman"/>
      <family val="1"/>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name val="Calibri"/>
      <family val="2"/>
      <scheme val="minor"/>
    </font>
    <font>
      <b/>
      <sz val="11"/>
      <color rgb="FFFF0000"/>
      <name val="Calibri"/>
      <family val="2"/>
      <scheme val="minor"/>
    </font>
    <font>
      <b/>
      <sz val="11"/>
      <name val="Times New Roman"/>
      <family val="1"/>
    </font>
    <font>
      <sz val="11"/>
      <color theme="3" tint="0.39997558519241921"/>
      <name val="Times New Roman"/>
      <family val="1"/>
    </font>
    <font>
      <i/>
      <sz val="11"/>
      <color theme="0" tint="-0.499984740745262"/>
      <name val="Times New Roman"/>
      <family val="1"/>
    </font>
    <font>
      <sz val="11"/>
      <color theme="0" tint="-0.499984740745262"/>
      <name val="Times New Roman"/>
      <family val="1"/>
    </font>
    <font>
      <b/>
      <sz val="11"/>
      <color theme="3" tint="0.39997558519241921"/>
      <name val="Times New Roman"/>
      <family val="1"/>
    </font>
    <font>
      <sz val="16"/>
      <name val="Times New Roman"/>
      <family val="1"/>
    </font>
    <font>
      <i/>
      <sz val="18"/>
      <color rgb="FF616363"/>
      <name val="Times New Roman"/>
      <family val="1"/>
    </font>
    <font>
      <sz val="10"/>
      <color theme="1"/>
      <name val="Times New Roman"/>
      <family val="1"/>
    </font>
    <font>
      <b/>
      <sz val="18"/>
      <color rgb="FF293D68"/>
      <name val="Times New Roman"/>
      <family val="1"/>
    </font>
    <font>
      <sz val="12"/>
      <color theme="1"/>
      <name val="Times New Roman"/>
      <family val="1"/>
    </font>
    <font>
      <b/>
      <sz val="12"/>
      <color rgb="FFFFFF00"/>
      <name val="Times New Roman"/>
      <family val="1"/>
    </font>
    <font>
      <sz val="12"/>
      <color rgb="FFFFFF00"/>
      <name val="Times New Roman"/>
      <family val="1"/>
    </font>
    <font>
      <b/>
      <sz val="12"/>
      <color theme="0"/>
      <name val="Times New Roman"/>
      <family val="1"/>
    </font>
    <font>
      <sz val="12"/>
      <name val="Times New Roman"/>
      <family val="1"/>
    </font>
    <font>
      <b/>
      <sz val="12"/>
      <color theme="1"/>
      <name val="Times New Roman"/>
      <family val="1"/>
    </font>
    <font>
      <b/>
      <sz val="12"/>
      <name val="Times New Roman"/>
      <family val="1"/>
    </font>
    <font>
      <sz val="12"/>
      <color rgb="FF0432FF"/>
      <name val="Times New Roman"/>
      <family val="1"/>
    </font>
    <font>
      <b/>
      <sz val="12"/>
      <color rgb="FF0432FF"/>
      <name val="Times New Roman"/>
      <family val="1"/>
    </font>
    <font>
      <sz val="11"/>
      <color theme="1"/>
      <name val="Trebuchet MS"/>
      <family val="2"/>
    </font>
    <font>
      <b/>
      <sz val="12"/>
      <color theme="0"/>
      <name val="Calibri"/>
      <family val="2"/>
    </font>
    <font>
      <b/>
      <sz val="11"/>
      <color theme="1"/>
      <name val="calibri"/>
      <family val="2"/>
    </font>
    <font>
      <b/>
      <i/>
      <sz val="11"/>
      <color rgb="FF028655"/>
      <name val="Times New Roman"/>
      <family val="1"/>
    </font>
    <font>
      <b/>
      <sz val="11"/>
      <name val="Calibri"/>
      <family val="2"/>
    </font>
    <font>
      <sz val="11"/>
      <color theme="1"/>
      <name val="Cascadia Mono ExtraLight"/>
      <family val="3"/>
    </font>
    <font>
      <sz val="11"/>
      <color theme="0"/>
      <name val="Times New Roman"/>
      <family val="1"/>
    </font>
    <font>
      <sz val="10"/>
      <name val="Times New Roman"/>
      <family val="1"/>
    </font>
    <font>
      <sz val="11"/>
      <name val="Times New Roman"/>
      <family val="1"/>
    </font>
  </fonts>
  <fills count="24">
    <fill>
      <patternFill patternType="none"/>
    </fill>
    <fill>
      <patternFill patternType="gray125"/>
    </fill>
    <fill>
      <patternFill patternType="solid">
        <fgColor theme="0"/>
        <bgColor indexed="64"/>
      </patternFill>
    </fill>
    <fill>
      <patternFill patternType="solid">
        <fgColor theme="0"/>
        <bgColor rgb="FFFFFF00"/>
      </patternFill>
    </fill>
    <fill>
      <patternFill patternType="solid">
        <fgColor theme="0"/>
        <bgColor rgb="FF333399"/>
      </patternFill>
    </fill>
    <fill>
      <patternFill patternType="solid">
        <fgColor theme="0"/>
        <bgColor rgb="FFD9E2F3"/>
      </patternFill>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873AC0"/>
        <bgColor rgb="FF333399"/>
      </patternFill>
    </fill>
    <fill>
      <patternFill patternType="solid">
        <fgColor rgb="FF873AC0"/>
        <bgColor indexed="64"/>
      </patternFill>
    </fill>
    <fill>
      <patternFill patternType="solid">
        <fgColor rgb="FFC189F7"/>
        <bgColor indexed="64"/>
      </patternFill>
    </fill>
    <fill>
      <patternFill patternType="solid">
        <fgColor theme="7" tint="0.79998168889431442"/>
        <bgColor rgb="FFF2F2F2"/>
      </patternFill>
    </fill>
    <fill>
      <patternFill patternType="solid">
        <fgColor rgb="FF7D3FAE"/>
        <bgColor indexed="64"/>
      </patternFill>
    </fill>
    <fill>
      <patternFill patternType="solid">
        <fgColor rgb="FF7030A0"/>
        <bgColor rgb="FF293D68"/>
      </patternFill>
    </fill>
    <fill>
      <patternFill patternType="solid">
        <fgColor rgb="FF7030A0"/>
        <bgColor indexed="64"/>
      </patternFill>
    </fill>
    <fill>
      <patternFill patternType="solid">
        <fgColor rgb="FF9751CB"/>
        <bgColor indexed="64"/>
      </patternFill>
    </fill>
    <fill>
      <patternFill patternType="solid">
        <fgColor rgb="FF9751CB"/>
        <bgColor rgb="FFD9E2F3"/>
      </patternFill>
    </fill>
    <fill>
      <patternFill patternType="solid">
        <fgColor theme="7" tint="0.79998168889431442"/>
        <bgColor rgb="FFD9E2F3"/>
      </patternFill>
    </fill>
    <fill>
      <patternFill patternType="solid">
        <fgColor theme="7" tint="0.79998168889431442"/>
        <bgColor rgb="FF293D68"/>
      </patternFill>
    </fill>
    <fill>
      <patternFill patternType="solid">
        <fgColor rgb="FFC9A6E4"/>
        <bgColor rgb="FFD9E2F3"/>
      </patternFill>
    </fill>
    <fill>
      <patternFill patternType="solid">
        <fgColor rgb="FF8C3FC5"/>
        <bgColor indexed="64"/>
      </patternFill>
    </fill>
    <fill>
      <patternFill patternType="solid">
        <fgColor rgb="FFC9A6E4"/>
        <bgColor indexed="64"/>
      </patternFill>
    </fill>
  </fills>
  <borders count="52">
    <border>
      <left/>
      <right/>
      <top/>
      <bottom/>
      <diagonal/>
    </border>
    <border>
      <left/>
      <right/>
      <top/>
      <bottom style="medium">
        <color indexed="64"/>
      </bottom>
      <diagonal/>
    </border>
    <border>
      <left/>
      <right/>
      <top/>
      <bottom style="thin">
        <color rgb="FFBFBFBF"/>
      </bottom>
      <diagonal/>
    </border>
    <border>
      <left/>
      <right/>
      <top style="thin">
        <color rgb="FFBFBFBF"/>
      </top>
      <bottom style="thin">
        <color rgb="FFBFBFBF"/>
      </bottom>
      <diagonal/>
    </border>
    <border>
      <left/>
      <right/>
      <top style="medium">
        <color indexed="64"/>
      </top>
      <bottom style="thick">
        <color indexed="64"/>
      </bottom>
      <diagonal/>
    </border>
    <border>
      <left/>
      <right/>
      <top style="thick">
        <color indexed="64"/>
      </top>
      <bottom/>
      <diagonal/>
    </border>
    <border>
      <left/>
      <right/>
      <top style="hair">
        <color rgb="FF002060"/>
      </top>
      <bottom/>
      <diagonal/>
    </border>
    <border>
      <left/>
      <right/>
      <top/>
      <bottom style="hair">
        <color rgb="FF002060"/>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thin">
        <color indexed="64"/>
      </right>
      <top/>
      <bottom/>
      <diagonal/>
    </border>
    <border>
      <left/>
      <right style="medium">
        <color indexed="64"/>
      </right>
      <top/>
      <bottom/>
      <diagonal/>
    </border>
    <border>
      <left style="medium">
        <color indexed="64"/>
      </left>
      <right/>
      <top/>
      <bottom style="thin">
        <color indexed="64"/>
      </bottom>
      <diagonal/>
    </border>
    <border>
      <left/>
      <right/>
      <top/>
      <bottom style="thin">
        <color auto="1"/>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dotted">
        <color auto="1"/>
      </left>
      <right style="medium">
        <color indexed="64"/>
      </right>
      <top style="medium">
        <color indexed="64"/>
      </top>
      <bottom style="medium">
        <color indexed="64"/>
      </bottom>
      <diagonal/>
    </border>
    <border>
      <left style="dotted">
        <color auto="1"/>
      </left>
      <right style="medium">
        <color indexed="64"/>
      </right>
      <top style="dotted">
        <color auto="1"/>
      </top>
      <bottom style="dotted">
        <color auto="1"/>
      </bottom>
      <diagonal/>
    </border>
    <border>
      <left style="medium">
        <color indexed="64"/>
      </left>
      <right/>
      <top/>
      <bottom style="medium">
        <color indexed="64"/>
      </bottom>
      <diagonal/>
    </border>
    <border>
      <left/>
      <right style="medium">
        <color indexed="64"/>
      </right>
      <top/>
      <bottom style="medium">
        <color indexed="64"/>
      </bottom>
      <diagonal/>
    </border>
    <border>
      <left style="dotted">
        <color auto="1"/>
      </left>
      <right style="medium">
        <color indexed="64"/>
      </right>
      <top style="dotted">
        <color auto="1"/>
      </top>
      <bottom style="medium">
        <color indexed="64"/>
      </bottom>
      <diagonal/>
    </border>
    <border>
      <left/>
      <right style="thin">
        <color indexed="64"/>
      </right>
      <top/>
      <bottom style="medium">
        <color indexed="64"/>
      </bottom>
      <diagonal/>
    </border>
    <border>
      <left/>
      <right/>
      <top style="thin">
        <color auto="1"/>
      </top>
      <bottom style="thin">
        <color auto="1"/>
      </bottom>
      <diagonal/>
    </border>
    <border>
      <left/>
      <right/>
      <top/>
      <bottom style="dashed">
        <color auto="1"/>
      </bottom>
      <diagonal/>
    </border>
    <border>
      <left/>
      <right/>
      <top style="dashed">
        <color auto="1"/>
      </top>
      <bottom style="dashed">
        <color auto="1"/>
      </bottom>
      <diagonal/>
    </border>
    <border>
      <left/>
      <right/>
      <top style="dashed">
        <color auto="1"/>
      </top>
      <bottom style="medium">
        <color indexed="64"/>
      </bottom>
      <diagonal/>
    </border>
    <border>
      <left/>
      <right/>
      <top style="thin">
        <color indexed="64"/>
      </top>
      <bottom style="double">
        <color indexed="64"/>
      </bottom>
      <diagonal/>
    </border>
    <border>
      <left/>
      <right/>
      <top/>
      <bottom style="thin">
        <color rgb="FF293D68"/>
      </bottom>
      <diagonal/>
    </border>
    <border>
      <left/>
      <right/>
      <top/>
      <bottom style="thin">
        <color theme="0"/>
      </bottom>
      <diagonal/>
    </border>
    <border>
      <left/>
      <right/>
      <top style="thin">
        <color theme="1"/>
      </top>
      <bottom style="thin">
        <color theme="1"/>
      </bottom>
      <diagonal/>
    </border>
    <border>
      <left style="thin">
        <color indexed="64"/>
      </left>
      <right/>
      <top/>
      <bottom/>
      <diagonal/>
    </border>
    <border>
      <left/>
      <right/>
      <top/>
      <bottom style="hair">
        <color auto="1"/>
      </bottom>
      <diagonal/>
    </border>
    <border>
      <left style="thin">
        <color auto="1"/>
      </left>
      <right style="thin">
        <color auto="1"/>
      </right>
      <top style="thin">
        <color auto="1"/>
      </top>
      <bottom style="thin">
        <color auto="1"/>
      </bottom>
      <diagonal/>
    </border>
    <border>
      <left/>
      <right/>
      <top style="thin">
        <color rgb="FF002060"/>
      </top>
      <bottom style="thin">
        <color rgb="FF002060"/>
      </bottom>
      <diagonal/>
    </border>
    <border>
      <left/>
      <right/>
      <top style="hair">
        <color rgb="FF002060"/>
      </top>
      <bottom style="hair">
        <color rgb="FF002060"/>
      </bottom>
      <diagonal/>
    </border>
    <border>
      <left/>
      <right/>
      <top/>
      <bottom style="mediumDashed">
        <color auto="1"/>
      </bottom>
      <diagonal/>
    </border>
    <border>
      <left/>
      <right/>
      <top style="mediumDashed">
        <color auto="1"/>
      </top>
      <bottom/>
      <diagonal/>
    </border>
    <border>
      <left/>
      <right style="mediumDashed">
        <color indexed="64"/>
      </right>
      <top style="mediumDashed">
        <color auto="1"/>
      </top>
      <bottom/>
      <diagonal/>
    </border>
    <border>
      <left/>
      <right style="mediumDashed">
        <color indexed="64"/>
      </right>
      <top/>
      <bottom/>
      <diagonal/>
    </border>
    <border>
      <left/>
      <right style="mediumDashed">
        <color indexed="64"/>
      </right>
      <top/>
      <bottom style="mediumDashed">
        <color indexed="64"/>
      </bottom>
      <diagonal/>
    </border>
    <border>
      <left style="double">
        <color auto="1"/>
      </left>
      <right/>
      <top/>
      <bottom/>
      <diagonal/>
    </border>
    <border>
      <left style="mediumDashed">
        <color auto="1"/>
      </left>
      <right/>
      <top style="mediumDashed">
        <color auto="1"/>
      </top>
      <bottom/>
      <diagonal/>
    </border>
    <border>
      <left style="mediumDashed">
        <color auto="1"/>
      </left>
      <right/>
      <top/>
      <bottom/>
      <diagonal/>
    </border>
    <border>
      <left style="mediumDashed">
        <color auto="1"/>
      </left>
      <right/>
      <top/>
      <bottom style="mediumDashed">
        <color auto="1"/>
      </bottom>
      <diagonal/>
    </border>
  </borders>
  <cellStyleXfs count="8">
    <xf numFmtId="0" fontId="0" fillId="0" borderId="0"/>
    <xf numFmtId="0" fontId="1" fillId="0" borderId="0"/>
    <xf numFmtId="9" fontId="9" fillId="0" borderId="0" applyFont="0" applyFill="0" applyBorder="0" applyAlignment="0" applyProtection="0"/>
    <xf numFmtId="43" fontId="9" fillId="0" borderId="0" applyFont="0" applyFill="0" applyBorder="0" applyAlignment="0" applyProtection="0"/>
    <xf numFmtId="0" fontId="24" fillId="8" borderId="0" applyNumberFormat="0" applyBorder="0" applyAlignment="0" applyProtection="0"/>
    <xf numFmtId="0" fontId="25" fillId="0" borderId="0" applyNumberFormat="0" applyFill="0" applyBorder="0" applyAlignment="0" applyProtection="0">
      <alignment vertical="top"/>
      <protection locked="0"/>
    </xf>
    <xf numFmtId="0" fontId="24" fillId="7" borderId="0" applyNumberFormat="0" applyBorder="0" applyAlignment="0" applyProtection="0"/>
    <xf numFmtId="0" fontId="24" fillId="6" borderId="0" applyNumberFormat="0" applyBorder="0" applyAlignment="0" applyProtection="0"/>
  </cellStyleXfs>
  <cellXfs count="420">
    <xf numFmtId="0" fontId="0" fillId="0" borderId="0" xfId="0"/>
    <xf numFmtId="0" fontId="4" fillId="0" borderId="0" xfId="1" applyFont="1" applyAlignment="1">
      <alignment horizontal="left"/>
    </xf>
    <xf numFmtId="0" fontId="5" fillId="0" borderId="0" xfId="1" applyFont="1" applyAlignment="1">
      <alignment horizontal="left"/>
    </xf>
    <xf numFmtId="0" fontId="3" fillId="0" borderId="2" xfId="1" applyFont="1" applyBorder="1" applyAlignment="1">
      <alignment horizontal="left" vertical="center"/>
    </xf>
    <xf numFmtId="3" fontId="3" fillId="2" borderId="2" xfId="1" applyNumberFormat="1" applyFont="1" applyFill="1" applyBorder="1" applyAlignment="1">
      <alignment horizontal="left" vertical="center"/>
    </xf>
    <xf numFmtId="0" fontId="3" fillId="0" borderId="0" xfId="1" applyFont="1" applyAlignment="1">
      <alignment horizontal="left"/>
    </xf>
    <xf numFmtId="0" fontId="6" fillId="0" borderId="3" xfId="1" applyFont="1" applyBorder="1" applyAlignment="1">
      <alignment horizontal="left" vertical="center"/>
    </xf>
    <xf numFmtId="10" fontId="6" fillId="3" borderId="3" xfId="1" applyNumberFormat="1" applyFont="1" applyFill="1" applyBorder="1" applyAlignment="1">
      <alignment horizontal="left" vertical="center"/>
    </xf>
    <xf numFmtId="0" fontId="3" fillId="0" borderId="3" xfId="1" applyFont="1" applyBorder="1" applyAlignment="1">
      <alignment horizontal="left" vertical="center"/>
    </xf>
    <xf numFmtId="10" fontId="3" fillId="2" borderId="3" xfId="1" applyNumberFormat="1" applyFont="1" applyFill="1" applyBorder="1" applyAlignment="1">
      <alignment horizontal="left" vertical="center"/>
    </xf>
    <xf numFmtId="4" fontId="3" fillId="2" borderId="3" xfId="1" applyNumberFormat="1" applyFont="1" applyFill="1" applyBorder="1" applyAlignment="1">
      <alignment horizontal="left" vertical="center"/>
    </xf>
    <xf numFmtId="10" fontId="3" fillId="2" borderId="2" xfId="1" applyNumberFormat="1" applyFont="1" applyFill="1" applyBorder="1" applyAlignment="1">
      <alignment horizontal="left" vertical="center"/>
    </xf>
    <xf numFmtId="164" fontId="3" fillId="2" borderId="3" xfId="1" applyNumberFormat="1" applyFont="1" applyFill="1" applyBorder="1" applyAlignment="1">
      <alignment horizontal="left" vertical="center"/>
    </xf>
    <xf numFmtId="10" fontId="3" fillId="0" borderId="3" xfId="1" applyNumberFormat="1" applyFont="1" applyBorder="1" applyAlignment="1">
      <alignment horizontal="left" vertical="center"/>
    </xf>
    <xf numFmtId="0" fontId="3" fillId="0" borderId="0" xfId="1" applyFont="1" applyAlignment="1">
      <alignment horizontal="left" vertical="center"/>
    </xf>
    <xf numFmtId="0" fontId="3" fillId="0" borderId="1" xfId="1" applyFont="1" applyBorder="1" applyAlignment="1">
      <alignment horizontal="left" vertical="center"/>
    </xf>
    <xf numFmtId="165" fontId="3" fillId="0" borderId="1" xfId="1" applyNumberFormat="1" applyFont="1" applyBorder="1" applyAlignment="1">
      <alignment horizontal="left" vertical="center"/>
    </xf>
    <xf numFmtId="0" fontId="7" fillId="0" borderId="4" xfId="1" applyFont="1" applyBorder="1" applyAlignment="1">
      <alignment horizontal="left" vertical="center"/>
    </xf>
    <xf numFmtId="3" fontId="7" fillId="0" borderId="4" xfId="1" applyNumberFormat="1" applyFont="1" applyBorder="1" applyAlignment="1">
      <alignment horizontal="left" vertical="center"/>
    </xf>
    <xf numFmtId="3" fontId="3" fillId="0" borderId="5" xfId="1" applyNumberFormat="1" applyFont="1" applyBorder="1" applyAlignment="1">
      <alignment horizontal="left" vertical="center"/>
    </xf>
    <xf numFmtId="3" fontId="3" fillId="0" borderId="1" xfId="1" applyNumberFormat="1" applyFont="1" applyBorder="1" applyAlignment="1">
      <alignment horizontal="left" vertical="center"/>
    </xf>
    <xf numFmtId="0" fontId="5" fillId="0" borderId="5" xfId="1" applyFont="1" applyBorder="1" applyAlignment="1">
      <alignment horizontal="left"/>
    </xf>
    <xf numFmtId="0" fontId="7" fillId="0" borderId="0" xfId="1" applyFont="1" applyAlignment="1">
      <alignment horizontal="left"/>
    </xf>
    <xf numFmtId="0" fontId="3" fillId="0" borderId="1" xfId="1" applyFont="1" applyBorder="1" applyAlignment="1">
      <alignment horizontal="left" vertical="top"/>
    </xf>
    <xf numFmtId="0" fontId="2" fillId="4" borderId="0" xfId="1" applyFont="1" applyFill="1" applyAlignment="1">
      <alignment horizontal="left" vertical="center"/>
    </xf>
    <xf numFmtId="166" fontId="3" fillId="0" borderId="0" xfId="1" applyNumberFormat="1" applyFont="1" applyAlignment="1">
      <alignment horizontal="left" vertical="center"/>
    </xf>
    <xf numFmtId="167" fontId="3" fillId="0" borderId="0" xfId="1" applyNumberFormat="1" applyFont="1" applyAlignment="1">
      <alignment horizontal="left" vertical="center"/>
    </xf>
    <xf numFmtId="0" fontId="3" fillId="0" borderId="0" xfId="1" applyFont="1" applyAlignment="1">
      <alignment horizontal="left" vertical="top"/>
    </xf>
    <xf numFmtId="0" fontId="5" fillId="0" borderId="0" xfId="0" applyFont="1"/>
    <xf numFmtId="0" fontId="3" fillId="0" borderId="0" xfId="1" applyFont="1" applyAlignment="1">
      <alignment vertical="top"/>
    </xf>
    <xf numFmtId="0" fontId="8" fillId="0" borderId="0" xfId="0" applyFont="1"/>
    <xf numFmtId="0" fontId="2" fillId="4" borderId="0" xfId="1" applyFont="1" applyFill="1" applyAlignment="1">
      <alignment horizontal="centerContinuous" vertical="center"/>
    </xf>
    <xf numFmtId="0" fontId="7" fillId="4" borderId="0" xfId="1" applyFont="1" applyFill="1" applyAlignment="1">
      <alignment horizontal="left" vertical="center"/>
    </xf>
    <xf numFmtId="0" fontId="10" fillId="0" borderId="0" xfId="0" applyFont="1"/>
    <xf numFmtId="0" fontId="11" fillId="0" borderId="12" xfId="0" applyFont="1" applyBorder="1" applyAlignment="1">
      <alignment horizontal="left" vertical="center"/>
    </xf>
    <xf numFmtId="0" fontId="11" fillId="0" borderId="0" xfId="0" applyFont="1"/>
    <xf numFmtId="0" fontId="11" fillId="0" borderId="13" xfId="0" applyFont="1" applyBorder="1"/>
    <xf numFmtId="0" fontId="11" fillId="0" borderId="0" xfId="0" applyFont="1" applyAlignment="1">
      <alignment horizontal="left" vertical="center"/>
    </xf>
    <xf numFmtId="0" fontId="11" fillId="0" borderId="14" xfId="0" applyFont="1" applyBorder="1" applyAlignment="1">
      <alignment horizontal="left" vertical="center"/>
    </xf>
    <xf numFmtId="9" fontId="10" fillId="0" borderId="0" xfId="0" applyNumberFormat="1" applyFont="1"/>
    <xf numFmtId="3" fontId="11" fillId="0" borderId="0" xfId="0" applyNumberFormat="1" applyFont="1" applyAlignment="1">
      <alignment horizontal="left" vertical="center"/>
    </xf>
    <xf numFmtId="3" fontId="11" fillId="0" borderId="13" xfId="0" applyNumberFormat="1" applyFont="1" applyBorder="1" applyAlignment="1">
      <alignment horizontal="left" vertical="center"/>
    </xf>
    <xf numFmtId="3" fontId="11" fillId="0" borderId="14" xfId="0" applyNumberFormat="1" applyFont="1" applyBorder="1" applyAlignment="1">
      <alignment horizontal="left" vertical="center"/>
    </xf>
    <xf numFmtId="172" fontId="10" fillId="0" borderId="0" xfId="0" applyNumberFormat="1" applyFont="1"/>
    <xf numFmtId="0" fontId="11" fillId="0" borderId="15" xfId="0" applyFont="1" applyBorder="1" applyAlignment="1">
      <alignment horizontal="left" vertical="center"/>
    </xf>
    <xf numFmtId="3" fontId="11" fillId="0" borderId="16" xfId="0" applyNumberFormat="1" applyFont="1" applyBorder="1" applyAlignment="1">
      <alignment horizontal="left" vertical="center"/>
    </xf>
    <xf numFmtId="3" fontId="11" fillId="0" borderId="17" xfId="0" applyNumberFormat="1" applyFont="1" applyBorder="1" applyAlignment="1">
      <alignment horizontal="left" vertical="center"/>
    </xf>
    <xf numFmtId="3" fontId="11" fillId="0" borderId="18" xfId="0" applyNumberFormat="1" applyFont="1" applyBorder="1" applyAlignment="1">
      <alignment horizontal="left" vertical="center"/>
    </xf>
    <xf numFmtId="0" fontId="12" fillId="0" borderId="12" xfId="0" applyFont="1" applyBorder="1" applyAlignment="1">
      <alignment horizontal="left" vertical="center"/>
    </xf>
    <xf numFmtId="3" fontId="12" fillId="0" borderId="0" xfId="0" applyNumberFormat="1" applyFont="1" applyAlignment="1">
      <alignment horizontal="left" vertical="center"/>
    </xf>
    <xf numFmtId="3" fontId="12" fillId="0" borderId="13" xfId="0" applyNumberFormat="1" applyFont="1" applyBorder="1" applyAlignment="1">
      <alignment horizontal="left" vertical="center"/>
    </xf>
    <xf numFmtId="3" fontId="12" fillId="0" borderId="14" xfId="0" applyNumberFormat="1" applyFont="1" applyBorder="1" applyAlignment="1">
      <alignment horizontal="left" vertical="center"/>
    </xf>
    <xf numFmtId="0" fontId="11" fillId="2" borderId="12" xfId="0" applyFont="1" applyFill="1" applyBorder="1" applyAlignment="1">
      <alignment horizontal="left" vertical="center"/>
    </xf>
    <xf numFmtId="0" fontId="12" fillId="0" borderId="19" xfId="0" applyFont="1" applyBorder="1" applyAlignment="1">
      <alignment horizontal="left" vertical="center"/>
    </xf>
    <xf numFmtId="3" fontId="11" fillId="0" borderId="20" xfId="0" applyNumberFormat="1" applyFont="1" applyBorder="1" applyAlignment="1">
      <alignment horizontal="left" vertical="center"/>
    </xf>
    <xf numFmtId="3" fontId="11" fillId="0" borderId="21" xfId="0" applyNumberFormat="1" applyFont="1" applyBorder="1" applyAlignment="1">
      <alignment horizontal="left" vertical="center"/>
    </xf>
    <xf numFmtId="3" fontId="11" fillId="0" borderId="22" xfId="0" applyNumberFormat="1" applyFont="1" applyBorder="1" applyAlignment="1">
      <alignment horizontal="left" vertical="center"/>
    </xf>
    <xf numFmtId="0" fontId="10" fillId="0" borderId="0" xfId="0" applyFont="1" applyAlignment="1">
      <alignment horizontal="left" vertical="center"/>
    </xf>
    <xf numFmtId="0" fontId="10" fillId="0" borderId="23" xfId="0" applyFont="1" applyBorder="1"/>
    <xf numFmtId="0" fontId="10" fillId="0" borderId="0" xfId="0" applyFont="1" applyAlignment="1">
      <alignment horizontal="centerContinuous"/>
    </xf>
    <xf numFmtId="0" fontId="12" fillId="0" borderId="12" xfId="0" applyFont="1" applyBorder="1"/>
    <xf numFmtId="0" fontId="11" fillId="0" borderId="12" xfId="0" applyFont="1" applyBorder="1"/>
    <xf numFmtId="0" fontId="10" fillId="0" borderId="14" xfId="0" applyFont="1" applyBorder="1"/>
    <xf numFmtId="3" fontId="10" fillId="0" borderId="14" xfId="0" applyNumberFormat="1" applyFont="1" applyBorder="1"/>
    <xf numFmtId="0" fontId="11" fillId="0" borderId="26" xfId="0" applyFont="1" applyBorder="1"/>
    <xf numFmtId="3" fontId="10" fillId="0" borderId="27" xfId="0" applyNumberFormat="1" applyFont="1" applyBorder="1"/>
    <xf numFmtId="173" fontId="10" fillId="0" borderId="14" xfId="0" applyNumberFormat="1" applyFont="1" applyBorder="1"/>
    <xf numFmtId="0" fontId="11" fillId="0" borderId="26" xfId="0" applyFont="1" applyBorder="1" applyAlignment="1">
      <alignment wrapText="1"/>
    </xf>
    <xf numFmtId="43" fontId="10" fillId="0" borderId="27" xfId="0" applyNumberFormat="1" applyFont="1" applyBorder="1"/>
    <xf numFmtId="43" fontId="10" fillId="0" borderId="14" xfId="0" applyNumberFormat="1" applyFont="1" applyBorder="1"/>
    <xf numFmtId="0" fontId="10" fillId="0" borderId="1" xfId="0" applyFont="1" applyBorder="1"/>
    <xf numFmtId="8" fontId="10" fillId="0" borderId="14" xfId="0" applyNumberFormat="1" applyFont="1" applyBorder="1"/>
    <xf numFmtId="9" fontId="10" fillId="0" borderId="27" xfId="0" applyNumberFormat="1" applyFont="1" applyBorder="1"/>
    <xf numFmtId="0" fontId="12" fillId="0" borderId="19" xfId="0" applyFont="1" applyBorder="1"/>
    <xf numFmtId="0" fontId="10" fillId="0" borderId="12" xfId="0" applyFont="1" applyBorder="1"/>
    <xf numFmtId="0" fontId="10" fillId="0" borderId="0" xfId="0" applyFont="1" applyAlignment="1">
      <alignment horizontal="left"/>
    </xf>
    <xf numFmtId="0" fontId="10" fillId="0" borderId="13" xfId="0" applyFont="1" applyBorder="1" applyAlignment="1">
      <alignment horizontal="left"/>
    </xf>
    <xf numFmtId="0" fontId="10" fillId="0" borderId="14" xfId="0" applyFont="1" applyBorder="1" applyAlignment="1">
      <alignment horizontal="left"/>
    </xf>
    <xf numFmtId="0" fontId="10" fillId="0" borderId="1" xfId="0" applyFont="1" applyBorder="1" applyAlignment="1">
      <alignment horizontal="left"/>
    </xf>
    <xf numFmtId="0" fontId="10" fillId="0" borderId="29" xfId="0" applyFont="1" applyBorder="1" applyAlignment="1">
      <alignment horizontal="left"/>
    </xf>
    <xf numFmtId="0" fontId="10" fillId="0" borderId="27" xfId="0" applyFont="1" applyBorder="1" applyAlignment="1">
      <alignment horizontal="left"/>
    </xf>
    <xf numFmtId="0" fontId="11" fillId="0" borderId="12" xfId="0" applyFont="1" applyBorder="1" applyAlignment="1">
      <alignment wrapText="1"/>
    </xf>
    <xf numFmtId="0" fontId="17" fillId="0" borderId="0" xfId="0" applyFont="1" applyAlignment="1">
      <alignment vertical="center"/>
    </xf>
    <xf numFmtId="0" fontId="18" fillId="0" borderId="0" xfId="0" applyFont="1"/>
    <xf numFmtId="0" fontId="8" fillId="0" borderId="0" xfId="0" applyFont="1" applyAlignment="1">
      <alignment horizontal="left"/>
    </xf>
    <xf numFmtId="17" fontId="8" fillId="0" borderId="0" xfId="0" applyNumberFormat="1" applyFont="1" applyAlignment="1">
      <alignment horizontal="center"/>
    </xf>
    <xf numFmtId="0" fontId="8" fillId="0" borderId="1" xfId="0" applyFont="1" applyBorder="1"/>
    <xf numFmtId="0" fontId="8" fillId="0" borderId="6" xfId="0" applyFont="1" applyBorder="1"/>
    <xf numFmtId="10" fontId="8" fillId="0" borderId="6" xfId="2" applyNumberFormat="1" applyFont="1" applyBorder="1"/>
    <xf numFmtId="10" fontId="8" fillId="0" borderId="0" xfId="2" applyNumberFormat="1" applyFont="1" applyBorder="1"/>
    <xf numFmtId="0" fontId="8" fillId="0" borderId="7" xfId="0" applyFont="1" applyBorder="1"/>
    <xf numFmtId="10" fontId="8" fillId="0" borderId="7" xfId="2" applyNumberFormat="1" applyFont="1" applyBorder="1"/>
    <xf numFmtId="10" fontId="8" fillId="0" borderId="7" xfId="0" applyNumberFormat="1" applyFont="1" applyBorder="1"/>
    <xf numFmtId="168" fontId="8" fillId="0" borderId="7" xfId="0" applyNumberFormat="1" applyFont="1" applyBorder="1"/>
    <xf numFmtId="168" fontId="8" fillId="0" borderId="6" xfId="0" applyNumberFormat="1" applyFont="1" applyBorder="1"/>
    <xf numFmtId="168" fontId="8" fillId="0" borderId="0" xfId="0" applyNumberFormat="1" applyFont="1"/>
    <xf numFmtId="169" fontId="8" fillId="0" borderId="6" xfId="0" applyNumberFormat="1" applyFont="1" applyBorder="1"/>
    <xf numFmtId="1" fontId="8" fillId="0" borderId="6" xfId="0" applyNumberFormat="1" applyFont="1" applyBorder="1"/>
    <xf numFmtId="169" fontId="8" fillId="0" borderId="0" xfId="0" applyNumberFormat="1" applyFont="1"/>
    <xf numFmtId="1" fontId="8" fillId="0" borderId="0" xfId="0" applyNumberFormat="1" applyFont="1"/>
    <xf numFmtId="169" fontId="8" fillId="0" borderId="7" xfId="0" applyNumberFormat="1" applyFont="1" applyBorder="1"/>
    <xf numFmtId="1" fontId="8" fillId="0" borderId="7" xfId="0" applyNumberFormat="1" applyFont="1" applyBorder="1"/>
    <xf numFmtId="0" fontId="8" fillId="0" borderId="31" xfId="0" applyFont="1" applyBorder="1" applyAlignment="1">
      <alignment horizontal="left"/>
    </xf>
    <xf numFmtId="3" fontId="8" fillId="0" borderId="31" xfId="0" applyNumberFormat="1" applyFont="1" applyBorder="1" applyAlignment="1">
      <alignment horizontal="center"/>
    </xf>
    <xf numFmtId="3" fontId="8" fillId="0" borderId="31" xfId="0" applyNumberFormat="1" applyFont="1" applyBorder="1" applyAlignment="1">
      <alignment horizontal="right"/>
    </xf>
    <xf numFmtId="0" fontId="19" fillId="0" borderId="32" xfId="0" applyFont="1" applyBorder="1" applyAlignment="1">
      <alignment horizontal="left"/>
    </xf>
    <xf numFmtId="10" fontId="19" fillId="0" borderId="32" xfId="0" applyNumberFormat="1" applyFont="1" applyBorder="1" applyAlignment="1">
      <alignment horizontal="center"/>
    </xf>
    <xf numFmtId="10" fontId="19" fillId="0" borderId="32" xfId="0" applyNumberFormat="1" applyFont="1" applyBorder="1" applyAlignment="1">
      <alignment horizontal="right"/>
    </xf>
    <xf numFmtId="0" fontId="8" fillId="0" borderId="32" xfId="0" applyFont="1" applyBorder="1" applyAlignment="1">
      <alignment horizontal="left"/>
    </xf>
    <xf numFmtId="0" fontId="8" fillId="0" borderId="32" xfId="0" applyFont="1" applyBorder="1" applyAlignment="1">
      <alignment horizontal="center"/>
    </xf>
    <xf numFmtId="3" fontId="8" fillId="0" borderId="32" xfId="0" applyNumberFormat="1" applyFont="1" applyBorder="1" applyAlignment="1">
      <alignment horizontal="right"/>
    </xf>
    <xf numFmtId="0" fontId="20" fillId="0" borderId="32" xfId="0" applyFont="1" applyBorder="1" applyAlignment="1">
      <alignment horizontal="left"/>
    </xf>
    <xf numFmtId="0" fontId="20" fillId="0" borderId="32" xfId="0" applyFont="1" applyBorder="1" applyAlignment="1">
      <alignment horizontal="center"/>
    </xf>
    <xf numFmtId="0" fontId="20" fillId="0" borderId="32" xfId="0" applyFont="1" applyBorder="1" applyAlignment="1">
      <alignment horizontal="right"/>
    </xf>
    <xf numFmtId="9" fontId="19" fillId="0" borderId="32" xfId="0" applyNumberFormat="1" applyFont="1" applyBorder="1" applyAlignment="1">
      <alignment horizontal="center"/>
    </xf>
    <xf numFmtId="9" fontId="19" fillId="0" borderId="32" xfId="0" applyNumberFormat="1" applyFont="1" applyBorder="1" applyAlignment="1">
      <alignment horizontal="right"/>
    </xf>
    <xf numFmtId="0" fontId="8" fillId="0" borderId="32" xfId="0" applyFont="1" applyBorder="1" applyAlignment="1">
      <alignment horizontal="right"/>
    </xf>
    <xf numFmtId="0" fontId="20" fillId="0" borderId="33" xfId="0" applyFont="1" applyBorder="1" applyAlignment="1">
      <alignment horizontal="left"/>
    </xf>
    <xf numFmtId="0" fontId="20" fillId="0" borderId="33" xfId="0" applyFont="1" applyBorder="1" applyAlignment="1">
      <alignment horizontal="center"/>
    </xf>
    <xf numFmtId="1" fontId="20" fillId="0" borderId="33" xfId="0" applyNumberFormat="1" applyFont="1" applyBorder="1" applyAlignment="1">
      <alignment horizontal="right"/>
    </xf>
    <xf numFmtId="43" fontId="23" fillId="0" borderId="0" xfId="3" applyFont="1" applyBorder="1"/>
    <xf numFmtId="43" fontId="0" fillId="0" borderId="0" xfId="3" applyFont="1" applyBorder="1"/>
    <xf numFmtId="174" fontId="22" fillId="9" borderId="0" xfId="3" applyNumberFormat="1" applyFont="1" applyFill="1" applyBorder="1"/>
    <xf numFmtId="174" fontId="22" fillId="9" borderId="0" xfId="0" applyNumberFormat="1" applyFont="1" applyFill="1" applyAlignment="1">
      <alignment horizontal="center"/>
    </xf>
    <xf numFmtId="174" fontId="26" fillId="0" borderId="0" xfId="3" applyNumberFormat="1" applyFont="1" applyFill="1" applyBorder="1"/>
    <xf numFmtId="43" fontId="9" fillId="0" borderId="0" xfId="3" applyFont="1" applyBorder="1"/>
    <xf numFmtId="175" fontId="0" fillId="0" borderId="0" xfId="3" applyNumberFormat="1" applyFont="1" applyBorder="1"/>
    <xf numFmtId="9" fontId="0" fillId="0" borderId="0" xfId="0" applyNumberFormat="1"/>
    <xf numFmtId="0" fontId="23" fillId="0" borderId="0" xfId="0" applyFont="1"/>
    <xf numFmtId="17" fontId="23" fillId="0" borderId="0" xfId="0" applyNumberFormat="1" applyFont="1"/>
    <xf numFmtId="0" fontId="22" fillId="9" borderId="0" xfId="0" applyFont="1" applyFill="1"/>
    <xf numFmtId="9" fontId="23" fillId="0" borderId="0" xfId="2" applyFont="1" applyBorder="1"/>
    <xf numFmtId="43" fontId="0" fillId="0" borderId="0" xfId="3" applyFont="1" applyBorder="1" applyAlignment="1">
      <alignment horizontal="center"/>
    </xf>
    <xf numFmtId="43" fontId="23" fillId="0" borderId="0" xfId="3" applyFont="1" applyBorder="1" applyAlignment="1">
      <alignment horizontal="center"/>
    </xf>
    <xf numFmtId="17" fontId="0" fillId="0" borderId="0" xfId="0" applyNumberFormat="1"/>
    <xf numFmtId="10" fontId="23" fillId="0" borderId="0" xfId="0" applyNumberFormat="1" applyFont="1"/>
    <xf numFmtId="10" fontId="0" fillId="0" borderId="0" xfId="0" applyNumberFormat="1"/>
    <xf numFmtId="0" fontId="22" fillId="9" borderId="0" xfId="0" applyFont="1" applyFill="1" applyAlignment="1">
      <alignment horizontal="center"/>
    </xf>
    <xf numFmtId="43" fontId="22" fillId="7" borderId="0" xfId="6" applyNumberFormat="1" applyFont="1" applyBorder="1"/>
    <xf numFmtId="43" fontId="22" fillId="6" borderId="0" xfId="7" applyNumberFormat="1" applyFont="1" applyBorder="1"/>
    <xf numFmtId="9" fontId="9" fillId="0" borderId="0" xfId="3" applyNumberFormat="1" applyFont="1" applyBorder="1"/>
    <xf numFmtId="0" fontId="27" fillId="0" borderId="0" xfId="0" applyFont="1"/>
    <xf numFmtId="0" fontId="26" fillId="0" borderId="0" xfId="0" applyFont="1"/>
    <xf numFmtId="3" fontId="8" fillId="0" borderId="0" xfId="0" applyNumberFormat="1" applyFont="1" applyAlignment="1">
      <alignment horizontal="right"/>
    </xf>
    <xf numFmtId="10" fontId="19" fillId="0" borderId="0" xfId="0" applyNumberFormat="1" applyFont="1" applyAlignment="1">
      <alignment horizontal="right"/>
    </xf>
    <xf numFmtId="0" fontId="19" fillId="0" borderId="0" xfId="0" applyFont="1" applyAlignment="1">
      <alignment horizontal="left"/>
    </xf>
    <xf numFmtId="3" fontId="8" fillId="0" borderId="0" xfId="0" applyNumberFormat="1" applyFont="1" applyAlignment="1">
      <alignment horizontal="center"/>
    </xf>
    <xf numFmtId="10" fontId="19" fillId="0" borderId="0" xfId="0" applyNumberFormat="1" applyFont="1" applyAlignment="1">
      <alignment horizontal="center"/>
    </xf>
    <xf numFmtId="0" fontId="20" fillId="0" borderId="0" xfId="0" applyFont="1" applyAlignment="1">
      <alignment horizontal="left"/>
    </xf>
    <xf numFmtId="176" fontId="29" fillId="0" borderId="0" xfId="0" applyNumberFormat="1" applyFont="1" applyAlignment="1">
      <alignment horizontal="left"/>
    </xf>
    <xf numFmtId="0" fontId="30" fillId="0" borderId="0" xfId="0" applyFont="1" applyAlignment="1">
      <alignment horizontal="left"/>
    </xf>
    <xf numFmtId="177" fontId="30" fillId="0" borderId="0" xfId="0" applyNumberFormat="1" applyFont="1" applyAlignment="1">
      <alignment horizontal="left"/>
    </xf>
    <xf numFmtId="0" fontId="20" fillId="0" borderId="30" xfId="0" applyFont="1" applyBorder="1" applyAlignment="1">
      <alignment horizontal="left"/>
    </xf>
    <xf numFmtId="0" fontId="8" fillId="0" borderId="30" xfId="0" applyFont="1" applyBorder="1" applyAlignment="1">
      <alignment horizontal="left"/>
    </xf>
    <xf numFmtId="43" fontId="8" fillId="0" borderId="0" xfId="0" applyNumberFormat="1" applyFont="1" applyAlignment="1">
      <alignment horizontal="left"/>
    </xf>
    <xf numFmtId="43" fontId="20" fillId="0" borderId="30" xfId="0" applyNumberFormat="1" applyFont="1" applyBorder="1" applyAlignment="1">
      <alignment horizontal="left"/>
    </xf>
    <xf numFmtId="176" fontId="20" fillId="0" borderId="30" xfId="0" applyNumberFormat="1" applyFont="1" applyBorder="1" applyAlignment="1">
      <alignment horizontal="left"/>
    </xf>
    <xf numFmtId="4" fontId="30" fillId="0" borderId="0" xfId="0" applyNumberFormat="1" applyFont="1" applyAlignment="1">
      <alignment horizontal="left"/>
    </xf>
    <xf numFmtId="0" fontId="31" fillId="0" borderId="0" xfId="0" applyFont="1" applyAlignment="1">
      <alignment horizontal="left"/>
    </xf>
    <xf numFmtId="177" fontId="31" fillId="0" borderId="0" xfId="0" applyNumberFormat="1" applyFont="1" applyAlignment="1">
      <alignment horizontal="left"/>
    </xf>
    <xf numFmtId="0" fontId="20" fillId="0" borderId="20" xfId="0" applyFont="1" applyBorder="1" applyAlignment="1">
      <alignment horizontal="left"/>
    </xf>
    <xf numFmtId="176" fontId="20" fillId="0" borderId="20" xfId="0" applyNumberFormat="1" applyFont="1" applyBorder="1" applyAlignment="1">
      <alignment horizontal="left"/>
    </xf>
    <xf numFmtId="4" fontId="8" fillId="0" borderId="0" xfId="0" applyNumberFormat="1" applyFont="1" applyAlignment="1">
      <alignment horizontal="left"/>
    </xf>
    <xf numFmtId="176" fontId="32" fillId="0" borderId="0" xfId="0" applyNumberFormat="1" applyFont="1" applyAlignment="1">
      <alignment horizontal="left"/>
    </xf>
    <xf numFmtId="0" fontId="32" fillId="0" borderId="0" xfId="0" applyFont="1" applyAlignment="1">
      <alignment horizontal="left"/>
    </xf>
    <xf numFmtId="0" fontId="28" fillId="0" borderId="0" xfId="0" applyFont="1" applyAlignment="1">
      <alignment horizontal="left"/>
    </xf>
    <xf numFmtId="0" fontId="20" fillId="0" borderId="34" xfId="0" applyFont="1" applyBorder="1" applyAlignment="1">
      <alignment horizontal="left"/>
    </xf>
    <xf numFmtId="176" fontId="20" fillId="0" borderId="34" xfId="0" applyNumberFormat="1" applyFont="1" applyBorder="1" applyAlignment="1">
      <alignment horizontal="left"/>
    </xf>
    <xf numFmtId="2" fontId="8" fillId="0" borderId="0" xfId="0" applyNumberFormat="1" applyFont="1" applyAlignment="1">
      <alignment horizontal="left"/>
    </xf>
    <xf numFmtId="176" fontId="8" fillId="0" borderId="0" xfId="0" applyNumberFormat="1" applyFont="1" applyAlignment="1">
      <alignment horizontal="left"/>
    </xf>
    <xf numFmtId="9" fontId="8" fillId="0" borderId="0" xfId="0" applyNumberFormat="1" applyFont="1" applyAlignment="1">
      <alignment horizontal="left"/>
    </xf>
    <xf numFmtId="43" fontId="0" fillId="0" borderId="0" xfId="0" applyNumberFormat="1"/>
    <xf numFmtId="4" fontId="8" fillId="0" borderId="0" xfId="0" applyNumberFormat="1" applyFont="1"/>
    <xf numFmtId="3" fontId="8" fillId="0" borderId="0" xfId="0" applyNumberFormat="1" applyFont="1"/>
    <xf numFmtId="4" fontId="8" fillId="0" borderId="30" xfId="0" applyNumberFormat="1" applyFont="1" applyBorder="1"/>
    <xf numFmtId="0" fontId="8" fillId="0" borderId="30" xfId="0" applyFont="1" applyBorder="1"/>
    <xf numFmtId="4" fontId="20" fillId="0" borderId="30" xfId="0" applyNumberFormat="1" applyFont="1" applyBorder="1"/>
    <xf numFmtId="176" fontId="20" fillId="0" borderId="30" xfId="0" applyNumberFormat="1" applyFont="1" applyBorder="1"/>
    <xf numFmtId="4" fontId="30" fillId="0" borderId="0" xfId="0" applyNumberFormat="1" applyFont="1"/>
    <xf numFmtId="177" fontId="30" fillId="0" borderId="0" xfId="0" applyNumberFormat="1" applyFont="1"/>
    <xf numFmtId="0" fontId="20" fillId="0" borderId="0" xfId="0" applyFont="1"/>
    <xf numFmtId="4" fontId="31" fillId="0" borderId="0" xfId="0" applyNumberFormat="1" applyFont="1"/>
    <xf numFmtId="177" fontId="31" fillId="0" borderId="0" xfId="0" applyNumberFormat="1" applyFont="1"/>
    <xf numFmtId="4" fontId="20" fillId="0" borderId="20" xfId="0" applyNumberFormat="1" applyFont="1" applyBorder="1"/>
    <xf numFmtId="176" fontId="20" fillId="0" borderId="20" xfId="0" applyNumberFormat="1" applyFont="1" applyBorder="1"/>
    <xf numFmtId="9" fontId="30" fillId="0" borderId="0" xfId="0" applyNumberFormat="1" applyFont="1"/>
    <xf numFmtId="1" fontId="20" fillId="0" borderId="0" xfId="0" applyNumberFormat="1" applyFont="1"/>
    <xf numFmtId="4" fontId="29" fillId="0" borderId="0" xfId="0" applyNumberFormat="1" applyFont="1"/>
    <xf numFmtId="10" fontId="30" fillId="0" borderId="0" xfId="0" applyNumberFormat="1" applyFont="1"/>
    <xf numFmtId="4" fontId="32" fillId="0" borderId="0" xfId="0" applyNumberFormat="1" applyFont="1"/>
    <xf numFmtId="4" fontId="20" fillId="0" borderId="34" xfId="0" applyNumberFormat="1" applyFont="1" applyBorder="1"/>
    <xf numFmtId="2" fontId="8" fillId="0" borderId="0" xfId="0" applyNumberFormat="1" applyFont="1"/>
    <xf numFmtId="176" fontId="8" fillId="0" borderId="0" xfId="0" applyNumberFormat="1" applyFont="1"/>
    <xf numFmtId="9" fontId="8" fillId="0" borderId="0" xfId="0" applyNumberFormat="1" applyFont="1"/>
    <xf numFmtId="0" fontId="2" fillId="10" borderId="0" xfId="1" applyFont="1" applyFill="1" applyAlignment="1">
      <alignment horizontal="left" vertical="center"/>
    </xf>
    <xf numFmtId="0" fontId="2" fillId="10" borderId="0" xfId="1" applyFont="1" applyFill="1" applyAlignment="1">
      <alignment horizontal="centerContinuous" vertical="center"/>
    </xf>
    <xf numFmtId="0" fontId="21" fillId="11" borderId="0" xfId="0" applyFont="1" applyFill="1"/>
    <xf numFmtId="17" fontId="21" fillId="11" borderId="0" xfId="0" applyNumberFormat="1" applyFont="1" applyFill="1"/>
    <xf numFmtId="17" fontId="21" fillId="11" borderId="0" xfId="0" applyNumberFormat="1" applyFont="1" applyFill="1" applyAlignment="1">
      <alignment horizontal="center"/>
    </xf>
    <xf numFmtId="17" fontId="21" fillId="11" borderId="0" xfId="0" applyNumberFormat="1" applyFont="1" applyFill="1" applyAlignment="1">
      <alignment horizontal="right"/>
    </xf>
    <xf numFmtId="10" fontId="8" fillId="0" borderId="0" xfId="0" applyNumberFormat="1" applyFont="1"/>
    <xf numFmtId="0" fontId="14" fillId="11" borderId="8" xfId="0" applyFont="1" applyFill="1" applyBorder="1" applyAlignment="1">
      <alignment horizontal="left" vertical="center"/>
    </xf>
    <xf numFmtId="170" fontId="14" fillId="11" borderId="9" xfId="0" applyNumberFormat="1" applyFont="1" applyFill="1" applyBorder="1" applyAlignment="1">
      <alignment horizontal="left" vertical="center"/>
    </xf>
    <xf numFmtId="170" fontId="14" fillId="11" borderId="10" xfId="0" applyNumberFormat="1" applyFont="1" applyFill="1" applyBorder="1" applyAlignment="1">
      <alignment horizontal="left" vertical="center"/>
    </xf>
    <xf numFmtId="171" fontId="14" fillId="11" borderId="9" xfId="0" applyNumberFormat="1" applyFont="1" applyFill="1" applyBorder="1" applyAlignment="1">
      <alignment horizontal="left" vertical="center"/>
    </xf>
    <xf numFmtId="171" fontId="14" fillId="11" borderId="11" xfId="0" applyNumberFormat="1" applyFont="1" applyFill="1" applyBorder="1" applyAlignment="1">
      <alignment horizontal="left" vertical="center"/>
    </xf>
    <xf numFmtId="0" fontId="11" fillId="12" borderId="12" xfId="0" applyFont="1" applyFill="1" applyBorder="1" applyAlignment="1">
      <alignment horizontal="left" vertical="center"/>
    </xf>
    <xf numFmtId="0" fontId="12" fillId="12" borderId="0" xfId="0" applyFont="1" applyFill="1" applyAlignment="1">
      <alignment horizontal="left" vertical="center"/>
    </xf>
    <xf numFmtId="9" fontId="12" fillId="12" borderId="0" xfId="0" applyNumberFormat="1" applyFont="1" applyFill="1" applyAlignment="1">
      <alignment horizontal="left" vertical="center"/>
    </xf>
    <xf numFmtId="9" fontId="12" fillId="12" borderId="13" xfId="0" applyNumberFormat="1" applyFont="1" applyFill="1" applyBorder="1" applyAlignment="1">
      <alignment horizontal="left" vertical="center"/>
    </xf>
    <xf numFmtId="9" fontId="12" fillId="12" borderId="14" xfId="0" applyNumberFormat="1" applyFont="1" applyFill="1" applyBorder="1" applyAlignment="1">
      <alignment horizontal="left" vertical="center"/>
    </xf>
    <xf numFmtId="3" fontId="12" fillId="12" borderId="0" xfId="0" applyNumberFormat="1" applyFont="1" applyFill="1" applyAlignment="1">
      <alignment horizontal="left" vertical="center"/>
    </xf>
    <xf numFmtId="3" fontId="12" fillId="12" borderId="13" xfId="0" applyNumberFormat="1" applyFont="1" applyFill="1" applyBorder="1" applyAlignment="1">
      <alignment horizontal="left" vertical="center"/>
    </xf>
    <xf numFmtId="0" fontId="10" fillId="12" borderId="8" xfId="0" applyFont="1" applyFill="1" applyBorder="1" applyAlignment="1">
      <alignment horizontal="centerContinuous"/>
    </xf>
    <xf numFmtId="0" fontId="10" fillId="12" borderId="9" xfId="0" applyFont="1" applyFill="1" applyBorder="1" applyAlignment="1">
      <alignment horizontal="centerContinuous"/>
    </xf>
    <xf numFmtId="0" fontId="10" fillId="12" borderId="11" xfId="0" applyFont="1" applyFill="1" applyBorder="1" applyAlignment="1">
      <alignment horizontal="centerContinuous"/>
    </xf>
    <xf numFmtId="173" fontId="13" fillId="13" borderId="25" xfId="0" applyNumberFormat="1" applyFont="1" applyFill="1" applyBorder="1" applyAlignment="1">
      <alignment horizontal="right"/>
    </xf>
    <xf numFmtId="9" fontId="13" fillId="13" borderId="25" xfId="0" applyNumberFormat="1" applyFont="1" applyFill="1" applyBorder="1" applyAlignment="1">
      <alignment horizontal="right"/>
    </xf>
    <xf numFmtId="10" fontId="13" fillId="13" borderId="25" xfId="0" applyNumberFormat="1" applyFont="1" applyFill="1" applyBorder="1" applyAlignment="1">
      <alignment horizontal="right"/>
    </xf>
    <xf numFmtId="2" fontId="13" fillId="13" borderId="25" xfId="0" applyNumberFormat="1" applyFont="1" applyFill="1" applyBorder="1" applyAlignment="1">
      <alignment horizontal="right"/>
    </xf>
    <xf numFmtId="10" fontId="16" fillId="13" borderId="28" xfId="0" applyNumberFormat="1" applyFont="1" applyFill="1" applyBorder="1" applyAlignment="1">
      <alignment horizontal="right"/>
    </xf>
    <xf numFmtId="3" fontId="10" fillId="13" borderId="24" xfId="0" applyNumberFormat="1" applyFont="1" applyFill="1" applyBorder="1" applyAlignment="1">
      <alignment horizontal="right"/>
    </xf>
    <xf numFmtId="0" fontId="10" fillId="12" borderId="8" xfId="0" applyFont="1" applyFill="1" applyBorder="1" applyAlignment="1">
      <alignment horizontal="left"/>
    </xf>
    <xf numFmtId="0" fontId="10" fillId="12" borderId="8" xfId="0" applyFont="1" applyFill="1" applyBorder="1"/>
    <xf numFmtId="0" fontId="10" fillId="12" borderId="11" xfId="0" applyFont="1" applyFill="1" applyBorder="1"/>
    <xf numFmtId="173" fontId="10" fillId="12" borderId="11" xfId="0" applyNumberFormat="1" applyFont="1" applyFill="1" applyBorder="1"/>
    <xf numFmtId="0" fontId="10" fillId="14" borderId="0" xfId="0" applyFont="1" applyFill="1" applyAlignment="1">
      <alignment horizontal="centerContinuous"/>
    </xf>
    <xf numFmtId="0" fontId="10" fillId="12" borderId="0" xfId="0" applyFont="1" applyFill="1" applyAlignment="1">
      <alignment horizontal="centerContinuous"/>
    </xf>
    <xf numFmtId="3" fontId="10" fillId="12" borderId="0" xfId="0" applyNumberFormat="1" applyFont="1" applyFill="1" applyAlignment="1">
      <alignment horizontal="centerContinuous"/>
    </xf>
    <xf numFmtId="4" fontId="10" fillId="12" borderId="0" xfId="0" applyNumberFormat="1" applyFont="1" applyFill="1" applyAlignment="1">
      <alignment horizontal="centerContinuous"/>
    </xf>
    <xf numFmtId="0" fontId="10" fillId="12" borderId="9" xfId="0" applyFont="1" applyFill="1" applyBorder="1"/>
    <xf numFmtId="0" fontId="12" fillId="0" borderId="20" xfId="0" applyFont="1" applyBorder="1"/>
    <xf numFmtId="0" fontId="11" fillId="0" borderId="1" xfId="0" applyFont="1" applyBorder="1"/>
    <xf numFmtId="177" fontId="0" fillId="0" borderId="0" xfId="0" applyNumberFormat="1"/>
    <xf numFmtId="0" fontId="14" fillId="14" borderId="0" xfId="0" applyFont="1" applyFill="1" applyAlignment="1">
      <alignment horizontal="centerContinuous"/>
    </xf>
    <xf numFmtId="3" fontId="14" fillId="14" borderId="0" xfId="0" applyNumberFormat="1" applyFont="1" applyFill="1" applyAlignment="1">
      <alignment horizontal="centerContinuous"/>
    </xf>
    <xf numFmtId="4" fontId="14" fillId="14" borderId="0" xfId="0" applyNumberFormat="1" applyFont="1" applyFill="1" applyAlignment="1">
      <alignment horizontal="centerContinuous"/>
    </xf>
    <xf numFmtId="2" fontId="2" fillId="10" borderId="0" xfId="1" applyNumberFormat="1" applyFont="1" applyFill="1" applyAlignment="1">
      <alignment horizontal="centerContinuous" vertical="center"/>
    </xf>
    <xf numFmtId="0" fontId="10" fillId="12" borderId="9" xfId="0" applyFont="1" applyFill="1" applyBorder="1" applyAlignment="1">
      <alignment horizontal="right"/>
    </xf>
    <xf numFmtId="0" fontId="10" fillId="12" borderId="10" xfId="0" applyFont="1" applyFill="1" applyBorder="1" applyAlignment="1">
      <alignment horizontal="right"/>
    </xf>
    <xf numFmtId="0" fontId="10" fillId="12" borderId="11" xfId="0" applyFont="1" applyFill="1" applyBorder="1" applyAlignment="1">
      <alignment horizontal="right"/>
    </xf>
    <xf numFmtId="173" fontId="11" fillId="0" borderId="0" xfId="0" applyNumberFormat="1" applyFont="1" applyAlignment="1">
      <alignment horizontal="right" vertical="center"/>
    </xf>
    <xf numFmtId="173" fontId="11" fillId="0" borderId="13" xfId="0" applyNumberFormat="1" applyFont="1" applyBorder="1" applyAlignment="1">
      <alignment horizontal="right" vertical="center"/>
    </xf>
    <xf numFmtId="0" fontId="11" fillId="0" borderId="0" xfId="0" applyFont="1" applyAlignment="1">
      <alignment horizontal="right"/>
    </xf>
    <xf numFmtId="0" fontId="11" fillId="0" borderId="14" xfId="0" applyFont="1" applyBorder="1" applyAlignment="1">
      <alignment horizontal="right"/>
    </xf>
    <xf numFmtId="173" fontId="11" fillId="0" borderId="17" xfId="0" applyNumberFormat="1" applyFont="1" applyBorder="1" applyAlignment="1">
      <alignment horizontal="right" vertical="center"/>
    </xf>
    <xf numFmtId="173" fontId="11" fillId="0" borderId="20" xfId="0" applyNumberFormat="1" applyFont="1" applyBorder="1" applyAlignment="1">
      <alignment horizontal="right"/>
    </xf>
    <xf numFmtId="173" fontId="11" fillId="0" borderId="21" xfId="0" applyNumberFormat="1" applyFont="1" applyBorder="1" applyAlignment="1">
      <alignment horizontal="right"/>
    </xf>
    <xf numFmtId="1" fontId="11" fillId="0" borderId="20" xfId="0" applyNumberFormat="1" applyFont="1" applyBorder="1" applyAlignment="1">
      <alignment horizontal="right"/>
    </xf>
    <xf numFmtId="1" fontId="11" fillId="0" borderId="22" xfId="0" applyNumberFormat="1" applyFont="1" applyBorder="1" applyAlignment="1">
      <alignment horizontal="right"/>
    </xf>
    <xf numFmtId="173" fontId="11" fillId="0" borderId="0" xfId="0" applyNumberFormat="1" applyFont="1" applyAlignment="1">
      <alignment horizontal="right"/>
    </xf>
    <xf numFmtId="173" fontId="11" fillId="0" borderId="13" xfId="0" applyNumberFormat="1" applyFont="1" applyBorder="1" applyAlignment="1">
      <alignment horizontal="right"/>
    </xf>
    <xf numFmtId="1" fontId="11" fillId="0" borderId="0" xfId="0" applyNumberFormat="1" applyFont="1" applyAlignment="1">
      <alignment horizontal="right"/>
    </xf>
    <xf numFmtId="1" fontId="11" fillId="0" borderId="14" xfId="0" applyNumberFormat="1" applyFont="1" applyBorder="1" applyAlignment="1">
      <alignment horizontal="right"/>
    </xf>
    <xf numFmtId="10" fontId="11" fillId="0" borderId="0" xfId="0" applyNumberFormat="1" applyFont="1" applyAlignment="1">
      <alignment horizontal="right"/>
    </xf>
    <xf numFmtId="10" fontId="11" fillId="0" borderId="13" xfId="0" applyNumberFormat="1" applyFont="1" applyBorder="1" applyAlignment="1">
      <alignment horizontal="right"/>
    </xf>
    <xf numFmtId="10" fontId="11" fillId="0" borderId="14" xfId="0" applyNumberFormat="1" applyFont="1" applyBorder="1" applyAlignment="1">
      <alignment horizontal="right"/>
    </xf>
    <xf numFmtId="1" fontId="15" fillId="0" borderId="14" xfId="0" applyNumberFormat="1" applyFont="1" applyBorder="1"/>
    <xf numFmtId="0" fontId="8" fillId="0" borderId="0" xfId="0" applyFont="1" applyAlignment="1">
      <alignment horizontal="centerContinuous"/>
    </xf>
    <xf numFmtId="4" fontId="0" fillId="0" borderId="0" xfId="0" applyNumberFormat="1"/>
    <xf numFmtId="4" fontId="23" fillId="0" borderId="0" xfId="0" applyNumberFormat="1" applyFont="1"/>
    <xf numFmtId="0" fontId="33" fillId="0" borderId="1" xfId="1" applyFont="1" applyBorder="1" applyAlignment="1">
      <alignment horizontal="left" vertical="top" wrapText="1"/>
    </xf>
    <xf numFmtId="0" fontId="34" fillId="0" borderId="12" xfId="0" applyFont="1" applyBorder="1" applyAlignment="1">
      <alignment horizontal="left" vertical="center"/>
    </xf>
    <xf numFmtId="3" fontId="34" fillId="0" borderId="0" xfId="0" applyNumberFormat="1" applyFont="1" applyAlignment="1">
      <alignment horizontal="left" vertical="center"/>
    </xf>
    <xf numFmtId="0" fontId="34" fillId="0" borderId="15" xfId="0" applyFont="1" applyBorder="1" applyAlignment="1">
      <alignment horizontal="left" vertical="center"/>
    </xf>
    <xf numFmtId="3" fontId="34" fillId="0" borderId="16" xfId="0" applyNumberFormat="1" applyFont="1" applyBorder="1" applyAlignment="1">
      <alignment horizontal="left" vertical="center"/>
    </xf>
    <xf numFmtId="10" fontId="34" fillId="0" borderId="0" xfId="0" applyNumberFormat="1" applyFont="1" applyAlignment="1">
      <alignment horizontal="left" vertical="center"/>
    </xf>
    <xf numFmtId="10" fontId="34" fillId="0" borderId="13" xfId="0" applyNumberFormat="1" applyFont="1" applyBorder="1" applyAlignment="1">
      <alignment horizontal="left" vertical="center"/>
    </xf>
    <xf numFmtId="10" fontId="34" fillId="0" borderId="14" xfId="0" applyNumberFormat="1" applyFont="1" applyBorder="1" applyAlignment="1">
      <alignment horizontal="left" vertical="center"/>
    </xf>
    <xf numFmtId="10" fontId="34" fillId="0" borderId="16" xfId="0" applyNumberFormat="1" applyFont="1" applyBorder="1" applyAlignment="1">
      <alignment horizontal="left" vertical="center"/>
    </xf>
    <xf numFmtId="10" fontId="34" fillId="0" borderId="17" xfId="0" applyNumberFormat="1" applyFont="1" applyBorder="1" applyAlignment="1">
      <alignment horizontal="left" vertical="center"/>
    </xf>
    <xf numFmtId="10" fontId="34" fillId="0" borderId="18" xfId="0" applyNumberFormat="1" applyFont="1" applyBorder="1" applyAlignment="1">
      <alignment horizontal="left" vertical="center"/>
    </xf>
    <xf numFmtId="9" fontId="15" fillId="0" borderId="0" xfId="0" applyNumberFormat="1" applyFont="1"/>
    <xf numFmtId="172" fontId="15" fillId="0" borderId="0" xfId="0" applyNumberFormat="1" applyFont="1"/>
    <xf numFmtId="3" fontId="11" fillId="0" borderId="38" xfId="0" applyNumberFormat="1" applyFont="1" applyBorder="1" applyAlignment="1">
      <alignment horizontal="left" vertical="center"/>
    </xf>
    <xf numFmtId="0" fontId="2" fillId="10" borderId="39" xfId="1" applyFont="1" applyFill="1" applyBorder="1" applyAlignment="1">
      <alignment horizontal="left" vertical="center"/>
    </xf>
    <xf numFmtId="0" fontId="2" fillId="10" borderId="0" xfId="1" applyFont="1" applyFill="1" applyAlignment="1">
      <alignment vertical="center"/>
    </xf>
    <xf numFmtId="170" fontId="2" fillId="10" borderId="0" xfId="1" applyNumberFormat="1" applyFont="1" applyFill="1" applyAlignment="1">
      <alignment vertical="center"/>
    </xf>
    <xf numFmtId="171" fontId="2" fillId="10" borderId="0" xfId="1" applyNumberFormat="1" applyFont="1" applyFill="1" applyAlignment="1">
      <alignment vertical="center"/>
    </xf>
    <xf numFmtId="0" fontId="36" fillId="0" borderId="35" xfId="0" applyFont="1" applyBorder="1" applyAlignment="1">
      <alignment horizontal="left"/>
    </xf>
    <xf numFmtId="0" fontId="37" fillId="0" borderId="35" xfId="0" applyFont="1" applyBorder="1" applyAlignment="1">
      <alignment horizontal="left"/>
    </xf>
    <xf numFmtId="0" fontId="37" fillId="0" borderId="35" xfId="0" applyFont="1" applyBorder="1"/>
    <xf numFmtId="0" fontId="37" fillId="0" borderId="0" xfId="0" applyFont="1"/>
    <xf numFmtId="0" fontId="38" fillId="15" borderId="0" xfId="0" applyFont="1" applyFill="1"/>
    <xf numFmtId="0" fontId="40" fillId="15" borderId="0" xfId="0" applyFont="1" applyFill="1"/>
    <xf numFmtId="0" fontId="38" fillId="15" borderId="0" xfId="0" applyFont="1" applyFill="1" applyAlignment="1">
      <alignment horizontal="center"/>
    </xf>
    <xf numFmtId="0" fontId="38" fillId="15" borderId="0" xfId="0" applyFont="1" applyFill="1" applyAlignment="1">
      <alignment horizontal="center" vertical="center"/>
    </xf>
    <xf numFmtId="0" fontId="38" fillId="15" borderId="0" xfId="0" applyFont="1" applyFill="1" applyAlignment="1">
      <alignment horizontal="center" vertical="center" wrapText="1"/>
    </xf>
    <xf numFmtId="0" fontId="40" fillId="15" borderId="0" xfId="0" applyFont="1" applyFill="1" applyAlignment="1">
      <alignment horizontal="center" vertical="center"/>
    </xf>
    <xf numFmtId="0" fontId="40" fillId="0" borderId="0" xfId="0" applyFont="1" applyAlignment="1">
      <alignment horizontal="center"/>
    </xf>
    <xf numFmtId="0" fontId="40" fillId="0" borderId="0" xfId="0" applyFont="1" applyAlignment="1">
      <alignment horizontal="center" vertical="center" wrapText="1"/>
    </xf>
    <xf numFmtId="0" fontId="40" fillId="0" borderId="0" xfId="0" applyFont="1" applyAlignment="1">
      <alignment horizontal="center" vertical="center"/>
    </xf>
    <xf numFmtId="0" fontId="37" fillId="17" borderId="0" xfId="0" applyFont="1" applyFill="1"/>
    <xf numFmtId="0" fontId="37" fillId="17" borderId="0" xfId="0" applyFont="1" applyFill="1" applyAlignment="1">
      <alignment horizontal="left"/>
    </xf>
    <xf numFmtId="7" fontId="41" fillId="17" borderId="0" xfId="0" applyNumberFormat="1" applyFont="1" applyFill="1"/>
    <xf numFmtId="178" fontId="41" fillId="17" borderId="0" xfId="0" applyNumberFormat="1" applyFont="1" applyFill="1"/>
    <xf numFmtId="178" fontId="41" fillId="18" borderId="0" xfId="0" applyNumberFormat="1" applyFont="1" applyFill="1"/>
    <xf numFmtId="0" fontId="41" fillId="17" borderId="0" xfId="0" applyFont="1" applyFill="1"/>
    <xf numFmtId="179" fontId="41" fillId="18" borderId="0" xfId="0" applyNumberFormat="1" applyFont="1" applyFill="1"/>
    <xf numFmtId="0" fontId="37" fillId="5" borderId="0" xfId="0" applyFont="1" applyFill="1"/>
    <xf numFmtId="0" fontId="37" fillId="5" borderId="0" xfId="0" applyFont="1" applyFill="1" applyAlignment="1">
      <alignment horizontal="left"/>
    </xf>
    <xf numFmtId="7" fontId="41" fillId="5" borderId="0" xfId="0" applyNumberFormat="1" applyFont="1" applyFill="1"/>
    <xf numFmtId="178" fontId="41" fillId="5" borderId="0" xfId="0" applyNumberFormat="1" applyFont="1" applyFill="1"/>
    <xf numFmtId="0" fontId="41" fillId="5" borderId="0" xfId="0" applyFont="1" applyFill="1"/>
    <xf numFmtId="4" fontId="41" fillId="5" borderId="0" xfId="0" applyNumberFormat="1" applyFont="1" applyFill="1"/>
    <xf numFmtId="179" fontId="41" fillId="5" borderId="0" xfId="0" applyNumberFormat="1" applyFont="1" applyFill="1"/>
    <xf numFmtId="0" fontId="37" fillId="2" borderId="0" xfId="0" applyFont="1" applyFill="1"/>
    <xf numFmtId="0" fontId="37" fillId="2" borderId="0" xfId="0" applyFont="1" applyFill="1" applyAlignment="1">
      <alignment horizontal="left"/>
    </xf>
    <xf numFmtId="7" fontId="41" fillId="2" borderId="0" xfId="0" applyNumberFormat="1" applyFont="1" applyFill="1"/>
    <xf numFmtId="178" fontId="41" fillId="2" borderId="0" xfId="0" applyNumberFormat="1" applyFont="1" applyFill="1"/>
    <xf numFmtId="0" fontId="41" fillId="2" borderId="0" xfId="0" applyFont="1" applyFill="1"/>
    <xf numFmtId="178" fontId="41" fillId="0" borderId="0" xfId="0" applyNumberFormat="1" applyFont="1"/>
    <xf numFmtId="178" fontId="37" fillId="0" borderId="0" xfId="0" applyNumberFormat="1" applyFont="1"/>
    <xf numFmtId="0" fontId="37" fillId="19" borderId="0" xfId="0" applyFont="1" applyFill="1"/>
    <xf numFmtId="179" fontId="37" fillId="19" borderId="0" xfId="0" applyNumberFormat="1" applyFont="1" applyFill="1"/>
    <xf numFmtId="0" fontId="42" fillId="19" borderId="0" xfId="0" applyFont="1" applyFill="1"/>
    <xf numFmtId="179" fontId="42" fillId="19" borderId="0" xfId="0" applyNumberFormat="1" applyFont="1" applyFill="1"/>
    <xf numFmtId="0" fontId="43" fillId="20" borderId="0" xfId="0" applyFont="1" applyFill="1"/>
    <xf numFmtId="0" fontId="37" fillId="20" borderId="0" xfId="0" applyFont="1" applyFill="1"/>
    <xf numFmtId="0" fontId="43" fillId="20" borderId="0" xfId="0" applyFont="1" applyFill="1" applyAlignment="1">
      <alignment horizontal="center" vertical="center"/>
    </xf>
    <xf numFmtId="180" fontId="37" fillId="0" borderId="0" xfId="0" applyNumberFormat="1" applyFont="1"/>
    <xf numFmtId="178" fontId="44" fillId="0" borderId="0" xfId="0" applyNumberFormat="1" applyFont="1"/>
    <xf numFmtId="0" fontId="42" fillId="21" borderId="37" xfId="0" applyFont="1" applyFill="1" applyBorder="1"/>
    <xf numFmtId="180" fontId="42" fillId="21" borderId="37" xfId="0" applyNumberFormat="1" applyFont="1" applyFill="1" applyBorder="1"/>
    <xf numFmtId="178" fontId="45" fillId="21" borderId="37" xfId="0" applyNumberFormat="1" applyFont="1" applyFill="1" applyBorder="1"/>
    <xf numFmtId="181" fontId="42" fillId="21" borderId="37" xfId="0" applyNumberFormat="1" applyFont="1" applyFill="1" applyBorder="1"/>
    <xf numFmtId="181" fontId="8" fillId="0" borderId="0" xfId="0" applyNumberFormat="1" applyFont="1"/>
    <xf numFmtId="182" fontId="0" fillId="0" borderId="0" xfId="0" applyNumberFormat="1"/>
    <xf numFmtId="43" fontId="10" fillId="0" borderId="0" xfId="0" applyNumberFormat="1" applyFont="1"/>
    <xf numFmtId="0" fontId="13" fillId="0" borderId="0" xfId="1" applyFont="1" applyAlignment="1">
      <alignment horizontal="left" vertical="top" wrapText="1"/>
    </xf>
    <xf numFmtId="0" fontId="35"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xf numFmtId="8" fontId="4" fillId="3" borderId="0" xfId="1" applyNumberFormat="1" applyFont="1" applyFill="1" applyAlignment="1">
      <alignment horizontal="left" vertical="center"/>
    </xf>
    <xf numFmtId="183" fontId="0" fillId="0" borderId="0" xfId="0" applyNumberFormat="1"/>
    <xf numFmtId="8" fontId="3" fillId="0" borderId="0" xfId="1" applyNumberFormat="1" applyFont="1" applyAlignment="1">
      <alignment horizontal="left" vertical="center"/>
    </xf>
    <xf numFmtId="3" fontId="3" fillId="0" borderId="0" xfId="1" applyNumberFormat="1" applyFont="1" applyAlignment="1">
      <alignment horizontal="left" vertical="center"/>
    </xf>
    <xf numFmtId="10" fontId="3" fillId="0" borderId="0" xfId="1" applyNumberFormat="1" applyFont="1" applyAlignment="1">
      <alignment horizontal="left" vertical="center"/>
    </xf>
    <xf numFmtId="4" fontId="3" fillId="0" borderId="0" xfId="1" applyNumberFormat="1" applyFont="1" applyAlignment="1">
      <alignment horizontal="left" vertical="center"/>
    </xf>
    <xf numFmtId="0" fontId="8" fillId="0" borderId="0" xfId="0" applyFont="1" applyAlignment="1">
      <alignment horizontal="center"/>
    </xf>
    <xf numFmtId="0" fontId="8" fillId="0" borderId="0" xfId="0" applyFont="1" applyAlignment="1">
      <alignment horizontal="center" wrapText="1"/>
    </xf>
    <xf numFmtId="0" fontId="46" fillId="0" borderId="0" xfId="0" applyFont="1" applyAlignment="1">
      <alignment horizontal="centerContinuous"/>
    </xf>
    <xf numFmtId="17" fontId="48" fillId="0" borderId="0" xfId="0" applyNumberFormat="1" applyFont="1"/>
    <xf numFmtId="165" fontId="0" fillId="0" borderId="0" xfId="0" applyNumberFormat="1"/>
    <xf numFmtId="0" fontId="47" fillId="22" borderId="0" xfId="0" applyFont="1" applyFill="1"/>
    <xf numFmtId="0" fontId="48" fillId="23" borderId="0" xfId="0" applyFont="1" applyFill="1"/>
    <xf numFmtId="10" fontId="48" fillId="23" borderId="0" xfId="2" applyNumberFormat="1" applyFont="1" applyFill="1"/>
    <xf numFmtId="184" fontId="48" fillId="23" borderId="0" xfId="2" applyNumberFormat="1" applyFont="1" applyFill="1"/>
    <xf numFmtId="185" fontId="48" fillId="23" borderId="0" xfId="2" applyNumberFormat="1" applyFont="1" applyFill="1"/>
    <xf numFmtId="2" fontId="40" fillId="22" borderId="0" xfId="0" applyNumberFormat="1" applyFont="1" applyFill="1" applyAlignment="1">
      <alignment horizontal="centerContinuous"/>
    </xf>
    <xf numFmtId="17" fontId="20" fillId="0" borderId="0" xfId="0" applyNumberFormat="1" applyFont="1"/>
    <xf numFmtId="165" fontId="8" fillId="0" borderId="0" xfId="0" applyNumberFormat="1" applyFont="1"/>
    <xf numFmtId="0" fontId="20" fillId="23" borderId="0" xfId="0" applyFont="1" applyFill="1"/>
    <xf numFmtId="10" fontId="20" fillId="23" borderId="0" xfId="2" applyNumberFormat="1" applyFont="1" applyFill="1"/>
    <xf numFmtId="0" fontId="40" fillId="22" borderId="0" xfId="0" applyFont="1" applyFill="1" applyAlignment="1">
      <alignment horizontal="centerContinuous"/>
    </xf>
    <xf numFmtId="4" fontId="20" fillId="23" borderId="0" xfId="2" applyNumberFormat="1" applyFont="1" applyFill="1"/>
    <xf numFmtId="176" fontId="20" fillId="23" borderId="0" xfId="0" applyNumberFormat="1" applyFont="1" applyFill="1"/>
    <xf numFmtId="176" fontId="49" fillId="0" borderId="0" xfId="0" applyNumberFormat="1" applyFont="1" applyAlignment="1">
      <alignment horizontal="right"/>
    </xf>
    <xf numFmtId="0" fontId="50" fillId="0" borderId="40" xfId="0" applyFont="1" applyBorder="1" applyAlignment="1">
      <alignment horizontal="center" vertical="top"/>
    </xf>
    <xf numFmtId="186" fontId="50" fillId="0" borderId="40" xfId="0" applyNumberFormat="1" applyFont="1" applyBorder="1" applyAlignment="1">
      <alignment horizontal="center" vertical="top"/>
    </xf>
    <xf numFmtId="0" fontId="50" fillId="0" borderId="0" xfId="0" applyFont="1" applyAlignment="1">
      <alignment horizontal="center" vertical="top"/>
    </xf>
    <xf numFmtId="9" fontId="3" fillId="0" borderId="0" xfId="1" applyNumberFormat="1" applyFont="1" applyAlignment="1">
      <alignment horizontal="left" vertical="center"/>
    </xf>
    <xf numFmtId="8" fontId="0" fillId="0" borderId="0" xfId="0" applyNumberFormat="1"/>
    <xf numFmtId="0" fontId="51" fillId="0" borderId="0" xfId="0" applyFont="1"/>
    <xf numFmtId="188" fontId="3" fillId="0" borderId="3" xfId="1" applyNumberFormat="1" applyFont="1" applyBorder="1" applyAlignment="1">
      <alignment horizontal="left" vertical="center"/>
    </xf>
    <xf numFmtId="177" fontId="3" fillId="0" borderId="3" xfId="1" applyNumberFormat="1" applyFont="1" applyBorder="1" applyAlignment="1">
      <alignment horizontal="right" vertical="center"/>
    </xf>
    <xf numFmtId="14" fontId="8" fillId="0" borderId="0" xfId="0" applyNumberFormat="1" applyFont="1"/>
    <xf numFmtId="187" fontId="8" fillId="0" borderId="0" xfId="0" applyNumberFormat="1" applyFont="1"/>
    <xf numFmtId="0" fontId="52" fillId="0" borderId="0" xfId="0" applyFont="1"/>
    <xf numFmtId="0" fontId="20" fillId="0" borderId="41" xfId="0" applyFont="1" applyBorder="1"/>
    <xf numFmtId="0" fontId="8" fillId="0" borderId="42" xfId="0" applyFont="1" applyBorder="1"/>
    <xf numFmtId="10" fontId="8" fillId="0" borderId="42" xfId="2" applyNumberFormat="1" applyFont="1" applyBorder="1"/>
    <xf numFmtId="176" fontId="8" fillId="0" borderId="42" xfId="2" applyNumberFormat="1" applyFont="1" applyBorder="1"/>
    <xf numFmtId="176" fontId="8" fillId="0" borderId="0" xfId="2" applyNumberFormat="1" applyFont="1" applyBorder="1"/>
    <xf numFmtId="0" fontId="20" fillId="0" borderId="41" xfId="0" applyFont="1" applyBorder="1" applyAlignment="1">
      <alignment horizontal="left"/>
    </xf>
    <xf numFmtId="0" fontId="8" fillId="0" borderId="41" xfId="0" applyFont="1" applyBorder="1"/>
    <xf numFmtId="0" fontId="20" fillId="0" borderId="41" xfId="0" applyFont="1" applyBorder="1" applyAlignment="1">
      <alignment horizontal="right"/>
    </xf>
    <xf numFmtId="9" fontId="8" fillId="0" borderId="7" xfId="0" applyNumberFormat="1" applyFont="1" applyBorder="1"/>
    <xf numFmtId="176" fontId="8" fillId="0" borderId="7" xfId="0" applyNumberFormat="1" applyFont="1" applyBorder="1"/>
    <xf numFmtId="9" fontId="8" fillId="0" borderId="42" xfId="0" applyNumberFormat="1" applyFont="1" applyBorder="1"/>
    <xf numFmtId="177" fontId="8" fillId="0" borderId="42" xfId="0" applyNumberFormat="1" applyFont="1" applyBorder="1"/>
    <xf numFmtId="0" fontId="52" fillId="22" borderId="0" xfId="0" applyFont="1" applyFill="1"/>
    <xf numFmtId="0" fontId="0" fillId="0" borderId="0" xfId="0" applyAlignment="1">
      <alignment horizontal="centerContinuous"/>
    </xf>
    <xf numFmtId="0" fontId="5" fillId="0" borderId="0" xfId="1" applyFont="1" applyAlignment="1">
      <alignment horizontal="centerContinuous"/>
    </xf>
    <xf numFmtId="0" fontId="0" fillId="23" borderId="0" xfId="0" applyFill="1"/>
    <xf numFmtId="0" fontId="0" fillId="23" borderId="43" xfId="0" applyFill="1" applyBorder="1"/>
    <xf numFmtId="0" fontId="5" fillId="23" borderId="44" xfId="0" applyFont="1" applyFill="1" applyBorder="1" applyAlignment="1">
      <alignment horizontal="centerContinuous"/>
    </xf>
    <xf numFmtId="0" fontId="8" fillId="0" borderId="43" xfId="0" applyFont="1" applyBorder="1"/>
    <xf numFmtId="0" fontId="8" fillId="0" borderId="46" xfId="0" applyFont="1" applyBorder="1"/>
    <xf numFmtId="0" fontId="8" fillId="0" borderId="44" xfId="0" applyFont="1" applyBorder="1"/>
    <xf numFmtId="0" fontId="8" fillId="23" borderId="0" xfId="0" applyFont="1" applyFill="1"/>
    <xf numFmtId="0" fontId="8" fillId="23" borderId="46" xfId="0" applyFont="1" applyFill="1" applyBorder="1"/>
    <xf numFmtId="0" fontId="8" fillId="23" borderId="43" xfId="0" applyFont="1" applyFill="1" applyBorder="1"/>
    <xf numFmtId="0" fontId="8" fillId="23" borderId="47" xfId="0" applyFont="1" applyFill="1" applyBorder="1"/>
    <xf numFmtId="0" fontId="5" fillId="23" borderId="0" xfId="0" applyFont="1" applyFill="1"/>
    <xf numFmtId="0" fontId="5" fillId="23" borderId="45" xfId="0" applyFont="1" applyFill="1" applyBorder="1"/>
    <xf numFmtId="0" fontId="5" fillId="23" borderId="48" xfId="0" applyFont="1" applyFill="1" applyBorder="1"/>
    <xf numFmtId="0" fontId="5" fillId="23" borderId="44" xfId="0" applyFont="1" applyFill="1" applyBorder="1"/>
    <xf numFmtId="0" fontId="5" fillId="23" borderId="49" xfId="0" applyFont="1" applyFill="1" applyBorder="1"/>
    <xf numFmtId="0" fontId="8" fillId="23" borderId="50" xfId="0" applyFont="1" applyFill="1" applyBorder="1"/>
    <xf numFmtId="0" fontId="8" fillId="23" borderId="51" xfId="0" applyFont="1" applyFill="1" applyBorder="1"/>
    <xf numFmtId="0" fontId="8" fillId="23" borderId="50" xfId="0" applyFont="1" applyFill="1" applyBorder="1" applyAlignment="1">
      <alignment horizontal="centerContinuous"/>
    </xf>
    <xf numFmtId="0" fontId="10" fillId="23" borderId="48" xfId="0" applyFont="1" applyFill="1" applyBorder="1" applyAlignment="1">
      <alignment horizontal="centerContinuous"/>
    </xf>
    <xf numFmtId="0" fontId="8" fillId="23" borderId="0" xfId="0" applyFont="1" applyFill="1" applyAlignment="1">
      <alignment horizontal="centerContinuous"/>
    </xf>
    <xf numFmtId="0" fontId="8" fillId="23" borderId="46" xfId="0" applyFont="1" applyFill="1" applyBorder="1" applyAlignment="1">
      <alignment horizontal="centerContinuous"/>
    </xf>
    <xf numFmtId="0" fontId="10" fillId="23" borderId="0" xfId="0" applyFont="1" applyFill="1" applyAlignment="1">
      <alignment horizontal="centerContinuous"/>
    </xf>
    <xf numFmtId="1" fontId="8" fillId="0" borderId="17" xfId="0" applyNumberFormat="1" applyFont="1" applyBorder="1"/>
    <xf numFmtId="10" fontId="8" fillId="0" borderId="16" xfId="0" applyNumberFormat="1" applyFont="1" applyBorder="1"/>
    <xf numFmtId="10" fontId="8" fillId="0" borderId="13" xfId="0" applyNumberFormat="1" applyFont="1" applyBorder="1"/>
    <xf numFmtId="177" fontId="10" fillId="0" borderId="14" xfId="0" applyNumberFormat="1" applyFont="1" applyBorder="1"/>
    <xf numFmtId="2" fontId="15" fillId="0" borderId="14" xfId="0" applyNumberFormat="1" applyFont="1" applyBorder="1"/>
    <xf numFmtId="8" fontId="53" fillId="0" borderId="0" xfId="0" applyNumberFormat="1" applyFont="1" applyAlignment="1">
      <alignment vertical="center"/>
    </xf>
    <xf numFmtId="8" fontId="54" fillId="0" borderId="0" xfId="0" applyNumberFormat="1" applyFont="1"/>
    <xf numFmtId="8" fontId="54" fillId="23" borderId="0" xfId="0" applyNumberFormat="1" applyFont="1" applyFill="1"/>
    <xf numFmtId="8" fontId="54" fillId="17" borderId="0" xfId="0" applyNumberFormat="1" applyFont="1" applyFill="1"/>
    <xf numFmtId="0" fontId="38" fillId="15" borderId="36" xfId="0" applyFont="1" applyFill="1" applyBorder="1" applyAlignment="1">
      <alignment horizontal="center"/>
    </xf>
    <xf numFmtId="0" fontId="39" fillId="16" borderId="36" xfId="0" applyFont="1" applyFill="1" applyBorder="1"/>
    <xf numFmtId="43" fontId="25" fillId="0" borderId="0" xfId="5" applyNumberFormat="1" applyBorder="1" applyAlignment="1" applyProtection="1">
      <alignment horizontal="center"/>
    </xf>
    <xf numFmtId="43" fontId="22" fillId="8" borderId="0" xfId="4" applyNumberFormat="1" applyFont="1" applyBorder="1" applyAlignment="1">
      <alignment horizontal="center"/>
    </xf>
  </cellXfs>
  <cellStyles count="8">
    <cellStyle name="60% - Accent1 2" xfId="7" xr:uid="{3F390607-3B93-451F-ACB8-1DEF27F9992B}"/>
    <cellStyle name="60% - Accent3 2" xfId="6" xr:uid="{4865604F-09DB-46A9-A74D-66513E5F5DB8}"/>
    <cellStyle name="Accent6" xfId="4" builtinId="49"/>
    <cellStyle name="Comma" xfId="3" builtinId="3"/>
    <cellStyle name="Hyperlink 2" xfId="5" xr:uid="{80C8CF23-E069-497D-AB4D-3A38B118CE56}"/>
    <cellStyle name="Normal" xfId="0" builtinId="0"/>
    <cellStyle name="Normal 2" xfId="1" xr:uid="{5AB68B7F-1AE7-46B9-9BDA-3FD569874EE9}"/>
    <cellStyle name="Per cent" xfId="2" builtinId="5"/>
  </cellStyles>
  <dxfs count="35">
    <dxf>
      <font>
        <b/>
        <i val="0"/>
        <color theme="0"/>
      </font>
      <fill>
        <patternFill>
          <bgColor theme="5"/>
        </patternFill>
      </fill>
    </dxf>
    <dxf>
      <font>
        <color theme="1"/>
      </font>
      <fill>
        <patternFill>
          <bgColor theme="9" tint="0.59996337778862885"/>
        </patternFill>
      </fill>
    </dxf>
    <dxf>
      <font>
        <color theme="0"/>
      </font>
      <fill>
        <patternFill patternType="solid">
          <fgColor rgb="FFFF7C80"/>
          <bgColor rgb="FFFF7C80"/>
        </patternFill>
      </fill>
    </dxf>
    <dxf>
      <font>
        <color theme="1"/>
      </font>
      <fill>
        <patternFill>
          <bgColor theme="9" tint="0.59996337778862885"/>
        </patternFill>
      </fill>
    </dxf>
    <dxf>
      <font>
        <color theme="0"/>
      </font>
      <fill>
        <patternFill patternType="solid">
          <fgColor rgb="FFFF7C80"/>
          <bgColor rgb="FFFF7C80"/>
        </patternFill>
      </fill>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74" formatCode="[$-409]mmm\-yy;@"/>
      <fill>
        <patternFill patternType="solid">
          <fgColor theme="4"/>
          <bgColor rgb="FF0275D8"/>
        </patternFill>
      </fill>
      <alignment horizontal="center" vertical="bottom" textRotation="0" wrapText="0" relativeIndent="0" justifyLastLine="0" shrinkToFit="0" readingOrder="0"/>
    </dxf>
  </dxfs>
  <tableStyles count="0" defaultTableStyle="TableStyleMedium2" defaultPivotStyle="PivotStyleLight16"/>
  <colors>
    <mruColors>
      <color rgb="FF9751CB"/>
      <color rgb="FFC9A6E4"/>
      <color rgb="FF8C3FC5"/>
      <color rgb="FF873AC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tx>
            <c:strRef>
              <c:f>Closing!$M$3</c:f>
              <c:strCache>
                <c:ptCount val="1"/>
                <c:pt idx="0">
                  <c:v>RAINBOW</c:v>
                </c:pt>
              </c:strCache>
            </c:strRef>
          </c:tx>
          <c:spPr>
            <a:ln w="9525" cap="rnd">
              <a:solidFill>
                <a:srgbClr val="9751CB"/>
              </a:solidFill>
              <a:round/>
            </a:ln>
            <a:effectLst/>
          </c:spPr>
          <c:marker>
            <c:symbol val="none"/>
          </c:marker>
          <c:dLbls>
            <c:dLbl>
              <c:idx val="1059"/>
              <c:layout>
                <c:manualLayout>
                  <c:x val="-6.6545428750153157E-3"/>
                  <c:y val="-0.12452952755905512"/>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sz="1400" b="1">
                        <a:latin typeface="Times New Roman" panose="02020603050405020304" pitchFamily="18" charset="0"/>
                        <a:cs typeface="Times New Roman" panose="02020603050405020304" pitchFamily="18" charset="0"/>
                      </a:rPr>
                      <a:t>₹ 1,440.10</a:t>
                    </a:r>
                  </a:p>
                </c:rich>
              </c:tx>
              <c:numFmt formatCode="&quot;₹&quot;\ #,##0.00" sourceLinked="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36332004875311963"/>
                      <c:h val="0.10548950131233595"/>
                    </c:manualLayout>
                  </c15:layout>
                  <c15:showDataLabelsRange val="0"/>
                </c:ext>
                <c:ext xmlns:c16="http://schemas.microsoft.com/office/drawing/2014/chart" uri="{C3380CC4-5D6E-409C-BE32-E72D297353CC}">
                  <c16:uniqueId val="{00000004-D745-4F48-8AA0-696820186126}"/>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Closing!$A$4:$A$1064</c:f>
              <c:numCache>
                <c:formatCode>yyyy\-mm\-dd\ hh:mm:ss</c:formatCode>
                <c:ptCount val="1061"/>
                <c:pt idx="0">
                  <c:v>44691</c:v>
                </c:pt>
                <c:pt idx="1">
                  <c:v>44692</c:v>
                </c:pt>
                <c:pt idx="2">
                  <c:v>44693</c:v>
                </c:pt>
                <c:pt idx="3">
                  <c:v>44694</c:v>
                </c:pt>
                <c:pt idx="4">
                  <c:v>44697</c:v>
                </c:pt>
                <c:pt idx="5">
                  <c:v>44698</c:v>
                </c:pt>
                <c:pt idx="6">
                  <c:v>44699</c:v>
                </c:pt>
                <c:pt idx="7">
                  <c:v>44700</c:v>
                </c:pt>
                <c:pt idx="8">
                  <c:v>44701</c:v>
                </c:pt>
                <c:pt idx="9">
                  <c:v>44704</c:v>
                </c:pt>
                <c:pt idx="10">
                  <c:v>44705</c:v>
                </c:pt>
                <c:pt idx="11">
                  <c:v>44706</c:v>
                </c:pt>
                <c:pt idx="12">
                  <c:v>44707</c:v>
                </c:pt>
                <c:pt idx="13">
                  <c:v>44708</c:v>
                </c:pt>
                <c:pt idx="14">
                  <c:v>44711</c:v>
                </c:pt>
                <c:pt idx="15">
                  <c:v>44712</c:v>
                </c:pt>
                <c:pt idx="16">
                  <c:v>44713</c:v>
                </c:pt>
                <c:pt idx="17">
                  <c:v>44714</c:v>
                </c:pt>
                <c:pt idx="18">
                  <c:v>44715</c:v>
                </c:pt>
                <c:pt idx="19">
                  <c:v>44718</c:v>
                </c:pt>
                <c:pt idx="20">
                  <c:v>44719</c:v>
                </c:pt>
                <c:pt idx="21">
                  <c:v>44720</c:v>
                </c:pt>
                <c:pt idx="22">
                  <c:v>44721</c:v>
                </c:pt>
                <c:pt idx="23">
                  <c:v>44722</c:v>
                </c:pt>
                <c:pt idx="24">
                  <c:v>44725</c:v>
                </c:pt>
                <c:pt idx="25">
                  <c:v>44726</c:v>
                </c:pt>
                <c:pt idx="26">
                  <c:v>44727</c:v>
                </c:pt>
                <c:pt idx="27">
                  <c:v>44728</c:v>
                </c:pt>
                <c:pt idx="28">
                  <c:v>44729</c:v>
                </c:pt>
                <c:pt idx="29">
                  <c:v>44732</c:v>
                </c:pt>
                <c:pt idx="30">
                  <c:v>44733</c:v>
                </c:pt>
                <c:pt idx="31">
                  <c:v>44734</c:v>
                </c:pt>
                <c:pt idx="32">
                  <c:v>44735</c:v>
                </c:pt>
                <c:pt idx="33">
                  <c:v>44736</c:v>
                </c:pt>
                <c:pt idx="34">
                  <c:v>44739</c:v>
                </c:pt>
                <c:pt idx="35">
                  <c:v>44740</c:v>
                </c:pt>
                <c:pt idx="36">
                  <c:v>44741</c:v>
                </c:pt>
                <c:pt idx="37">
                  <c:v>44742</c:v>
                </c:pt>
                <c:pt idx="38">
                  <c:v>44743</c:v>
                </c:pt>
                <c:pt idx="39">
                  <c:v>44746</c:v>
                </c:pt>
                <c:pt idx="40">
                  <c:v>44747</c:v>
                </c:pt>
                <c:pt idx="41">
                  <c:v>44748</c:v>
                </c:pt>
                <c:pt idx="42">
                  <c:v>44749</c:v>
                </c:pt>
                <c:pt idx="43">
                  <c:v>44750</c:v>
                </c:pt>
                <c:pt idx="44">
                  <c:v>44753</c:v>
                </c:pt>
                <c:pt idx="45">
                  <c:v>44754</c:v>
                </c:pt>
                <c:pt idx="46">
                  <c:v>44755</c:v>
                </c:pt>
                <c:pt idx="47">
                  <c:v>44756</c:v>
                </c:pt>
                <c:pt idx="48">
                  <c:v>44757</c:v>
                </c:pt>
                <c:pt idx="49">
                  <c:v>44760</c:v>
                </c:pt>
                <c:pt idx="50">
                  <c:v>44761</c:v>
                </c:pt>
                <c:pt idx="51">
                  <c:v>44762</c:v>
                </c:pt>
                <c:pt idx="52">
                  <c:v>44763</c:v>
                </c:pt>
                <c:pt idx="53">
                  <c:v>44764</c:v>
                </c:pt>
                <c:pt idx="54">
                  <c:v>44767</c:v>
                </c:pt>
                <c:pt idx="55">
                  <c:v>44768</c:v>
                </c:pt>
                <c:pt idx="56">
                  <c:v>44769</c:v>
                </c:pt>
                <c:pt idx="57">
                  <c:v>44770</c:v>
                </c:pt>
                <c:pt idx="58">
                  <c:v>44771</c:v>
                </c:pt>
                <c:pt idx="59">
                  <c:v>44774</c:v>
                </c:pt>
                <c:pt idx="60">
                  <c:v>44775</c:v>
                </c:pt>
                <c:pt idx="61">
                  <c:v>44776</c:v>
                </c:pt>
                <c:pt idx="62">
                  <c:v>44777</c:v>
                </c:pt>
                <c:pt idx="63">
                  <c:v>44778</c:v>
                </c:pt>
                <c:pt idx="64">
                  <c:v>44781</c:v>
                </c:pt>
                <c:pt idx="65">
                  <c:v>44783</c:v>
                </c:pt>
                <c:pt idx="66">
                  <c:v>44784</c:v>
                </c:pt>
                <c:pt idx="67">
                  <c:v>44785</c:v>
                </c:pt>
                <c:pt idx="68">
                  <c:v>44789</c:v>
                </c:pt>
                <c:pt idx="69">
                  <c:v>44790</c:v>
                </c:pt>
                <c:pt idx="70">
                  <c:v>44791</c:v>
                </c:pt>
                <c:pt idx="71">
                  <c:v>44792</c:v>
                </c:pt>
                <c:pt idx="72">
                  <c:v>44795</c:v>
                </c:pt>
                <c:pt idx="73">
                  <c:v>44796</c:v>
                </c:pt>
                <c:pt idx="74">
                  <c:v>44797</c:v>
                </c:pt>
                <c:pt idx="75">
                  <c:v>44798</c:v>
                </c:pt>
                <c:pt idx="76">
                  <c:v>44799</c:v>
                </c:pt>
                <c:pt idx="77">
                  <c:v>44802</c:v>
                </c:pt>
                <c:pt idx="78">
                  <c:v>44803</c:v>
                </c:pt>
                <c:pt idx="79">
                  <c:v>44805</c:v>
                </c:pt>
                <c:pt idx="80">
                  <c:v>44806</c:v>
                </c:pt>
                <c:pt idx="81">
                  <c:v>44809</c:v>
                </c:pt>
                <c:pt idx="82">
                  <c:v>44810</c:v>
                </c:pt>
                <c:pt idx="83">
                  <c:v>44811</c:v>
                </c:pt>
                <c:pt idx="84">
                  <c:v>44812</c:v>
                </c:pt>
                <c:pt idx="85">
                  <c:v>44813</c:v>
                </c:pt>
                <c:pt idx="86">
                  <c:v>44816</c:v>
                </c:pt>
                <c:pt idx="87">
                  <c:v>44817</c:v>
                </c:pt>
                <c:pt idx="88">
                  <c:v>44818</c:v>
                </c:pt>
                <c:pt idx="89">
                  <c:v>44819</c:v>
                </c:pt>
                <c:pt idx="90">
                  <c:v>44820</c:v>
                </c:pt>
                <c:pt idx="91">
                  <c:v>44823</c:v>
                </c:pt>
                <c:pt idx="92">
                  <c:v>44824</c:v>
                </c:pt>
                <c:pt idx="93">
                  <c:v>44825</c:v>
                </c:pt>
                <c:pt idx="94">
                  <c:v>44826</c:v>
                </c:pt>
                <c:pt idx="95">
                  <c:v>44827</c:v>
                </c:pt>
                <c:pt idx="96">
                  <c:v>44830</c:v>
                </c:pt>
                <c:pt idx="97">
                  <c:v>44831</c:v>
                </c:pt>
                <c:pt idx="98">
                  <c:v>44832</c:v>
                </c:pt>
                <c:pt idx="99">
                  <c:v>44833</c:v>
                </c:pt>
                <c:pt idx="100">
                  <c:v>44834</c:v>
                </c:pt>
                <c:pt idx="101">
                  <c:v>44837</c:v>
                </c:pt>
                <c:pt idx="102">
                  <c:v>44838</c:v>
                </c:pt>
                <c:pt idx="103">
                  <c:v>44840</c:v>
                </c:pt>
                <c:pt idx="104">
                  <c:v>44841</c:v>
                </c:pt>
                <c:pt idx="105">
                  <c:v>44844</c:v>
                </c:pt>
                <c:pt idx="106">
                  <c:v>44845</c:v>
                </c:pt>
                <c:pt idx="107">
                  <c:v>44846</c:v>
                </c:pt>
                <c:pt idx="108">
                  <c:v>44847</c:v>
                </c:pt>
                <c:pt idx="109">
                  <c:v>44848</c:v>
                </c:pt>
                <c:pt idx="110">
                  <c:v>44851</c:v>
                </c:pt>
                <c:pt idx="111">
                  <c:v>44852</c:v>
                </c:pt>
                <c:pt idx="112">
                  <c:v>44853</c:v>
                </c:pt>
                <c:pt idx="113">
                  <c:v>44854</c:v>
                </c:pt>
                <c:pt idx="114">
                  <c:v>44855</c:v>
                </c:pt>
                <c:pt idx="115">
                  <c:v>44858</c:v>
                </c:pt>
                <c:pt idx="116">
                  <c:v>44859</c:v>
                </c:pt>
                <c:pt idx="117">
                  <c:v>44861</c:v>
                </c:pt>
                <c:pt idx="118">
                  <c:v>44862</c:v>
                </c:pt>
                <c:pt idx="119">
                  <c:v>44865</c:v>
                </c:pt>
                <c:pt idx="120">
                  <c:v>44866</c:v>
                </c:pt>
                <c:pt idx="121">
                  <c:v>44867</c:v>
                </c:pt>
                <c:pt idx="122">
                  <c:v>44868</c:v>
                </c:pt>
                <c:pt idx="123">
                  <c:v>44869</c:v>
                </c:pt>
                <c:pt idx="124">
                  <c:v>44872</c:v>
                </c:pt>
                <c:pt idx="125">
                  <c:v>44874</c:v>
                </c:pt>
                <c:pt idx="126">
                  <c:v>44875</c:v>
                </c:pt>
                <c:pt idx="127">
                  <c:v>44876</c:v>
                </c:pt>
                <c:pt idx="128">
                  <c:v>44879</c:v>
                </c:pt>
                <c:pt idx="129">
                  <c:v>44880</c:v>
                </c:pt>
                <c:pt idx="130">
                  <c:v>44881</c:v>
                </c:pt>
                <c:pt idx="131">
                  <c:v>44882</c:v>
                </c:pt>
                <c:pt idx="132">
                  <c:v>44883</c:v>
                </c:pt>
                <c:pt idx="133">
                  <c:v>44886</c:v>
                </c:pt>
                <c:pt idx="134">
                  <c:v>44887</c:v>
                </c:pt>
                <c:pt idx="135">
                  <c:v>44888</c:v>
                </c:pt>
                <c:pt idx="136">
                  <c:v>44889</c:v>
                </c:pt>
                <c:pt idx="137">
                  <c:v>44890</c:v>
                </c:pt>
                <c:pt idx="138">
                  <c:v>44893</c:v>
                </c:pt>
                <c:pt idx="139">
                  <c:v>44894</c:v>
                </c:pt>
                <c:pt idx="140">
                  <c:v>44895</c:v>
                </c:pt>
                <c:pt idx="141">
                  <c:v>44896</c:v>
                </c:pt>
                <c:pt idx="142">
                  <c:v>44897</c:v>
                </c:pt>
                <c:pt idx="143">
                  <c:v>44900</c:v>
                </c:pt>
                <c:pt idx="144">
                  <c:v>44901</c:v>
                </c:pt>
                <c:pt idx="145">
                  <c:v>44902</c:v>
                </c:pt>
                <c:pt idx="146">
                  <c:v>44903</c:v>
                </c:pt>
                <c:pt idx="147">
                  <c:v>44904</c:v>
                </c:pt>
                <c:pt idx="148">
                  <c:v>44907</c:v>
                </c:pt>
                <c:pt idx="149">
                  <c:v>44908</c:v>
                </c:pt>
                <c:pt idx="150">
                  <c:v>44909</c:v>
                </c:pt>
                <c:pt idx="151">
                  <c:v>44910</c:v>
                </c:pt>
                <c:pt idx="152">
                  <c:v>44911</c:v>
                </c:pt>
                <c:pt idx="153">
                  <c:v>44914</c:v>
                </c:pt>
                <c:pt idx="154">
                  <c:v>44915</c:v>
                </c:pt>
                <c:pt idx="155">
                  <c:v>44916</c:v>
                </c:pt>
                <c:pt idx="156">
                  <c:v>44917</c:v>
                </c:pt>
                <c:pt idx="157">
                  <c:v>44918</c:v>
                </c:pt>
                <c:pt idx="158">
                  <c:v>44921</c:v>
                </c:pt>
                <c:pt idx="159">
                  <c:v>44922</c:v>
                </c:pt>
                <c:pt idx="160">
                  <c:v>44923</c:v>
                </c:pt>
                <c:pt idx="161">
                  <c:v>44924</c:v>
                </c:pt>
                <c:pt idx="162">
                  <c:v>44925</c:v>
                </c:pt>
                <c:pt idx="163">
                  <c:v>44928</c:v>
                </c:pt>
                <c:pt idx="164">
                  <c:v>44929</c:v>
                </c:pt>
                <c:pt idx="165">
                  <c:v>44930</c:v>
                </c:pt>
                <c:pt idx="166">
                  <c:v>44931</c:v>
                </c:pt>
                <c:pt idx="167">
                  <c:v>44932</c:v>
                </c:pt>
                <c:pt idx="168">
                  <c:v>44935</c:v>
                </c:pt>
                <c:pt idx="169">
                  <c:v>44936</c:v>
                </c:pt>
                <c:pt idx="170">
                  <c:v>44937</c:v>
                </c:pt>
                <c:pt idx="171">
                  <c:v>44938</c:v>
                </c:pt>
                <c:pt idx="172">
                  <c:v>44939</c:v>
                </c:pt>
                <c:pt idx="173">
                  <c:v>44942</c:v>
                </c:pt>
                <c:pt idx="174">
                  <c:v>44943</c:v>
                </c:pt>
                <c:pt idx="175">
                  <c:v>44944</c:v>
                </c:pt>
                <c:pt idx="176">
                  <c:v>44945</c:v>
                </c:pt>
                <c:pt idx="177">
                  <c:v>44946</c:v>
                </c:pt>
                <c:pt idx="178">
                  <c:v>44949</c:v>
                </c:pt>
                <c:pt idx="179">
                  <c:v>44950</c:v>
                </c:pt>
                <c:pt idx="180">
                  <c:v>44951</c:v>
                </c:pt>
                <c:pt idx="181">
                  <c:v>44953</c:v>
                </c:pt>
                <c:pt idx="182">
                  <c:v>44956</c:v>
                </c:pt>
                <c:pt idx="183">
                  <c:v>44957</c:v>
                </c:pt>
                <c:pt idx="184">
                  <c:v>44958</c:v>
                </c:pt>
                <c:pt idx="185">
                  <c:v>44959</c:v>
                </c:pt>
                <c:pt idx="186">
                  <c:v>44960</c:v>
                </c:pt>
                <c:pt idx="187">
                  <c:v>44963</c:v>
                </c:pt>
                <c:pt idx="188">
                  <c:v>44964</c:v>
                </c:pt>
                <c:pt idx="189">
                  <c:v>44965</c:v>
                </c:pt>
                <c:pt idx="190">
                  <c:v>44966</c:v>
                </c:pt>
                <c:pt idx="191">
                  <c:v>44967</c:v>
                </c:pt>
                <c:pt idx="192">
                  <c:v>44970</c:v>
                </c:pt>
                <c:pt idx="193">
                  <c:v>44971</c:v>
                </c:pt>
                <c:pt idx="194">
                  <c:v>44972</c:v>
                </c:pt>
                <c:pt idx="195">
                  <c:v>44973</c:v>
                </c:pt>
                <c:pt idx="196">
                  <c:v>44974</c:v>
                </c:pt>
                <c:pt idx="197">
                  <c:v>44977</c:v>
                </c:pt>
                <c:pt idx="198">
                  <c:v>44978</c:v>
                </c:pt>
                <c:pt idx="199">
                  <c:v>44979</c:v>
                </c:pt>
                <c:pt idx="200">
                  <c:v>44980</c:v>
                </c:pt>
                <c:pt idx="201">
                  <c:v>44981</c:v>
                </c:pt>
                <c:pt idx="202">
                  <c:v>44984</c:v>
                </c:pt>
                <c:pt idx="203">
                  <c:v>44985</c:v>
                </c:pt>
                <c:pt idx="204">
                  <c:v>44986</c:v>
                </c:pt>
                <c:pt idx="205">
                  <c:v>44987</c:v>
                </c:pt>
                <c:pt idx="206">
                  <c:v>44988</c:v>
                </c:pt>
                <c:pt idx="207">
                  <c:v>44991</c:v>
                </c:pt>
                <c:pt idx="208">
                  <c:v>44993</c:v>
                </c:pt>
                <c:pt idx="209">
                  <c:v>44994</c:v>
                </c:pt>
                <c:pt idx="210">
                  <c:v>44995</c:v>
                </c:pt>
                <c:pt idx="211">
                  <c:v>44998</c:v>
                </c:pt>
                <c:pt idx="212">
                  <c:v>44999</c:v>
                </c:pt>
                <c:pt idx="213">
                  <c:v>45000</c:v>
                </c:pt>
                <c:pt idx="214">
                  <c:v>45001</c:v>
                </c:pt>
                <c:pt idx="215">
                  <c:v>45002</c:v>
                </c:pt>
                <c:pt idx="216">
                  <c:v>45005</c:v>
                </c:pt>
                <c:pt idx="217">
                  <c:v>45006</c:v>
                </c:pt>
                <c:pt idx="218">
                  <c:v>45007</c:v>
                </c:pt>
                <c:pt idx="219">
                  <c:v>45008</c:v>
                </c:pt>
                <c:pt idx="220">
                  <c:v>45009</c:v>
                </c:pt>
                <c:pt idx="221">
                  <c:v>45012</c:v>
                </c:pt>
                <c:pt idx="222">
                  <c:v>45013</c:v>
                </c:pt>
                <c:pt idx="223">
                  <c:v>45014</c:v>
                </c:pt>
                <c:pt idx="224">
                  <c:v>45016</c:v>
                </c:pt>
                <c:pt idx="225">
                  <c:v>45019</c:v>
                </c:pt>
                <c:pt idx="226">
                  <c:v>45021</c:v>
                </c:pt>
                <c:pt idx="227">
                  <c:v>45022</c:v>
                </c:pt>
                <c:pt idx="228">
                  <c:v>45026</c:v>
                </c:pt>
                <c:pt idx="229">
                  <c:v>45027</c:v>
                </c:pt>
                <c:pt idx="230">
                  <c:v>45028</c:v>
                </c:pt>
                <c:pt idx="231">
                  <c:v>45029</c:v>
                </c:pt>
                <c:pt idx="232">
                  <c:v>45033</c:v>
                </c:pt>
                <c:pt idx="233">
                  <c:v>45034</c:v>
                </c:pt>
                <c:pt idx="234">
                  <c:v>45035</c:v>
                </c:pt>
                <c:pt idx="235">
                  <c:v>45036</c:v>
                </c:pt>
                <c:pt idx="236">
                  <c:v>45037</c:v>
                </c:pt>
                <c:pt idx="237">
                  <c:v>45040</c:v>
                </c:pt>
                <c:pt idx="238">
                  <c:v>45041</c:v>
                </c:pt>
                <c:pt idx="239">
                  <c:v>45042</c:v>
                </c:pt>
                <c:pt idx="240">
                  <c:v>45043</c:v>
                </c:pt>
                <c:pt idx="241">
                  <c:v>45044</c:v>
                </c:pt>
                <c:pt idx="242">
                  <c:v>45048</c:v>
                </c:pt>
                <c:pt idx="243">
                  <c:v>45049</c:v>
                </c:pt>
                <c:pt idx="244">
                  <c:v>45050</c:v>
                </c:pt>
                <c:pt idx="245">
                  <c:v>45051</c:v>
                </c:pt>
                <c:pt idx="246">
                  <c:v>45054</c:v>
                </c:pt>
                <c:pt idx="247">
                  <c:v>45055</c:v>
                </c:pt>
                <c:pt idx="248">
                  <c:v>45056</c:v>
                </c:pt>
                <c:pt idx="249">
                  <c:v>45057</c:v>
                </c:pt>
                <c:pt idx="250">
                  <c:v>45058</c:v>
                </c:pt>
                <c:pt idx="251">
                  <c:v>45061</c:v>
                </c:pt>
                <c:pt idx="252">
                  <c:v>45062</c:v>
                </c:pt>
                <c:pt idx="253">
                  <c:v>45063</c:v>
                </c:pt>
                <c:pt idx="254">
                  <c:v>45064</c:v>
                </c:pt>
                <c:pt idx="255">
                  <c:v>45065</c:v>
                </c:pt>
                <c:pt idx="256">
                  <c:v>45068</c:v>
                </c:pt>
                <c:pt idx="257">
                  <c:v>45069</c:v>
                </c:pt>
                <c:pt idx="258">
                  <c:v>45070</c:v>
                </c:pt>
                <c:pt idx="259">
                  <c:v>45071</c:v>
                </c:pt>
                <c:pt idx="260">
                  <c:v>45072</c:v>
                </c:pt>
                <c:pt idx="261">
                  <c:v>45075</c:v>
                </c:pt>
                <c:pt idx="262">
                  <c:v>45076</c:v>
                </c:pt>
                <c:pt idx="263">
                  <c:v>45077</c:v>
                </c:pt>
                <c:pt idx="264">
                  <c:v>45078</c:v>
                </c:pt>
                <c:pt idx="265">
                  <c:v>45079</c:v>
                </c:pt>
                <c:pt idx="266">
                  <c:v>45082</c:v>
                </c:pt>
                <c:pt idx="267">
                  <c:v>45083</c:v>
                </c:pt>
                <c:pt idx="268">
                  <c:v>45084</c:v>
                </c:pt>
                <c:pt idx="269">
                  <c:v>45085</c:v>
                </c:pt>
                <c:pt idx="270">
                  <c:v>45086</c:v>
                </c:pt>
                <c:pt idx="271">
                  <c:v>45089</c:v>
                </c:pt>
                <c:pt idx="272">
                  <c:v>45090</c:v>
                </c:pt>
                <c:pt idx="273">
                  <c:v>45091</c:v>
                </c:pt>
                <c:pt idx="274">
                  <c:v>45092</c:v>
                </c:pt>
                <c:pt idx="275">
                  <c:v>45093</c:v>
                </c:pt>
                <c:pt idx="276">
                  <c:v>45096</c:v>
                </c:pt>
                <c:pt idx="277">
                  <c:v>45097</c:v>
                </c:pt>
                <c:pt idx="278">
                  <c:v>45098</c:v>
                </c:pt>
                <c:pt idx="279">
                  <c:v>45099</c:v>
                </c:pt>
                <c:pt idx="280">
                  <c:v>45100</c:v>
                </c:pt>
                <c:pt idx="281">
                  <c:v>45103</c:v>
                </c:pt>
                <c:pt idx="282">
                  <c:v>45104</c:v>
                </c:pt>
                <c:pt idx="283">
                  <c:v>45105</c:v>
                </c:pt>
                <c:pt idx="284">
                  <c:v>45107</c:v>
                </c:pt>
                <c:pt idx="285">
                  <c:v>45110</c:v>
                </c:pt>
                <c:pt idx="286">
                  <c:v>45111</c:v>
                </c:pt>
                <c:pt idx="287">
                  <c:v>45112</c:v>
                </c:pt>
                <c:pt idx="288">
                  <c:v>45113</c:v>
                </c:pt>
                <c:pt idx="289">
                  <c:v>45114</c:v>
                </c:pt>
                <c:pt idx="290">
                  <c:v>45117</c:v>
                </c:pt>
                <c:pt idx="291">
                  <c:v>45118</c:v>
                </c:pt>
                <c:pt idx="292">
                  <c:v>45119</c:v>
                </c:pt>
                <c:pt idx="293">
                  <c:v>45120</c:v>
                </c:pt>
                <c:pt idx="294">
                  <c:v>45121</c:v>
                </c:pt>
                <c:pt idx="295">
                  <c:v>45124</c:v>
                </c:pt>
                <c:pt idx="296">
                  <c:v>45125</c:v>
                </c:pt>
                <c:pt idx="297">
                  <c:v>45126</c:v>
                </c:pt>
                <c:pt idx="298">
                  <c:v>45127</c:v>
                </c:pt>
                <c:pt idx="299">
                  <c:v>45128</c:v>
                </c:pt>
                <c:pt idx="300">
                  <c:v>45131</c:v>
                </c:pt>
                <c:pt idx="301">
                  <c:v>45132</c:v>
                </c:pt>
                <c:pt idx="302">
                  <c:v>45133</c:v>
                </c:pt>
                <c:pt idx="303">
                  <c:v>45134</c:v>
                </c:pt>
                <c:pt idx="304">
                  <c:v>45135</c:v>
                </c:pt>
                <c:pt idx="305">
                  <c:v>45138</c:v>
                </c:pt>
                <c:pt idx="306">
                  <c:v>45139</c:v>
                </c:pt>
                <c:pt idx="307">
                  <c:v>45140</c:v>
                </c:pt>
                <c:pt idx="308">
                  <c:v>45141</c:v>
                </c:pt>
                <c:pt idx="309">
                  <c:v>45142</c:v>
                </c:pt>
                <c:pt idx="310">
                  <c:v>45145</c:v>
                </c:pt>
                <c:pt idx="311">
                  <c:v>45146</c:v>
                </c:pt>
                <c:pt idx="312">
                  <c:v>45147</c:v>
                </c:pt>
                <c:pt idx="313">
                  <c:v>45148</c:v>
                </c:pt>
                <c:pt idx="314">
                  <c:v>45149</c:v>
                </c:pt>
                <c:pt idx="315">
                  <c:v>45152</c:v>
                </c:pt>
                <c:pt idx="316">
                  <c:v>45154</c:v>
                </c:pt>
                <c:pt idx="317">
                  <c:v>45155</c:v>
                </c:pt>
                <c:pt idx="318">
                  <c:v>45156</c:v>
                </c:pt>
                <c:pt idx="319">
                  <c:v>45159</c:v>
                </c:pt>
                <c:pt idx="320">
                  <c:v>45160</c:v>
                </c:pt>
                <c:pt idx="321">
                  <c:v>45161</c:v>
                </c:pt>
                <c:pt idx="322">
                  <c:v>45162</c:v>
                </c:pt>
                <c:pt idx="323">
                  <c:v>45163</c:v>
                </c:pt>
                <c:pt idx="324">
                  <c:v>45166</c:v>
                </c:pt>
                <c:pt idx="325">
                  <c:v>45167</c:v>
                </c:pt>
                <c:pt idx="326">
                  <c:v>45168</c:v>
                </c:pt>
                <c:pt idx="327">
                  <c:v>45169</c:v>
                </c:pt>
                <c:pt idx="328">
                  <c:v>45170</c:v>
                </c:pt>
                <c:pt idx="329">
                  <c:v>45173</c:v>
                </c:pt>
                <c:pt idx="330">
                  <c:v>45174</c:v>
                </c:pt>
                <c:pt idx="331">
                  <c:v>45175</c:v>
                </c:pt>
                <c:pt idx="332">
                  <c:v>45176</c:v>
                </c:pt>
                <c:pt idx="333">
                  <c:v>45177</c:v>
                </c:pt>
                <c:pt idx="334">
                  <c:v>45180</c:v>
                </c:pt>
                <c:pt idx="335">
                  <c:v>45181</c:v>
                </c:pt>
                <c:pt idx="336">
                  <c:v>45182</c:v>
                </c:pt>
                <c:pt idx="337">
                  <c:v>45183</c:v>
                </c:pt>
                <c:pt idx="338">
                  <c:v>45184</c:v>
                </c:pt>
                <c:pt idx="339">
                  <c:v>45187</c:v>
                </c:pt>
                <c:pt idx="340">
                  <c:v>45189</c:v>
                </c:pt>
                <c:pt idx="341">
                  <c:v>45190</c:v>
                </c:pt>
                <c:pt idx="342">
                  <c:v>45191</c:v>
                </c:pt>
                <c:pt idx="343">
                  <c:v>45194</c:v>
                </c:pt>
                <c:pt idx="344">
                  <c:v>45195</c:v>
                </c:pt>
                <c:pt idx="345">
                  <c:v>45196</c:v>
                </c:pt>
                <c:pt idx="346">
                  <c:v>45197</c:v>
                </c:pt>
                <c:pt idx="347">
                  <c:v>45198</c:v>
                </c:pt>
                <c:pt idx="348">
                  <c:v>45202</c:v>
                </c:pt>
                <c:pt idx="349">
                  <c:v>45203</c:v>
                </c:pt>
                <c:pt idx="350">
                  <c:v>45204</c:v>
                </c:pt>
                <c:pt idx="351">
                  <c:v>45205</c:v>
                </c:pt>
                <c:pt idx="352">
                  <c:v>45208</c:v>
                </c:pt>
                <c:pt idx="353">
                  <c:v>45209</c:v>
                </c:pt>
                <c:pt idx="354">
                  <c:v>45210</c:v>
                </c:pt>
                <c:pt idx="355">
                  <c:v>45211</c:v>
                </c:pt>
                <c:pt idx="356">
                  <c:v>45212</c:v>
                </c:pt>
                <c:pt idx="357">
                  <c:v>45215</c:v>
                </c:pt>
                <c:pt idx="358">
                  <c:v>45216</c:v>
                </c:pt>
                <c:pt idx="359">
                  <c:v>45217</c:v>
                </c:pt>
                <c:pt idx="360">
                  <c:v>45218</c:v>
                </c:pt>
                <c:pt idx="361">
                  <c:v>45219</c:v>
                </c:pt>
                <c:pt idx="362">
                  <c:v>45222</c:v>
                </c:pt>
                <c:pt idx="363">
                  <c:v>45224</c:v>
                </c:pt>
                <c:pt idx="364">
                  <c:v>45225</c:v>
                </c:pt>
                <c:pt idx="365">
                  <c:v>45226</c:v>
                </c:pt>
                <c:pt idx="366">
                  <c:v>45229</c:v>
                </c:pt>
                <c:pt idx="367">
                  <c:v>45230</c:v>
                </c:pt>
                <c:pt idx="368">
                  <c:v>45231</c:v>
                </c:pt>
                <c:pt idx="369">
                  <c:v>45232</c:v>
                </c:pt>
                <c:pt idx="370">
                  <c:v>45233</c:v>
                </c:pt>
                <c:pt idx="371">
                  <c:v>45236</c:v>
                </c:pt>
                <c:pt idx="372">
                  <c:v>45237</c:v>
                </c:pt>
                <c:pt idx="373">
                  <c:v>45238</c:v>
                </c:pt>
                <c:pt idx="374">
                  <c:v>45239</c:v>
                </c:pt>
                <c:pt idx="375">
                  <c:v>45240</c:v>
                </c:pt>
                <c:pt idx="376">
                  <c:v>45243</c:v>
                </c:pt>
                <c:pt idx="377">
                  <c:v>45245</c:v>
                </c:pt>
                <c:pt idx="378">
                  <c:v>45246</c:v>
                </c:pt>
                <c:pt idx="379">
                  <c:v>45247</c:v>
                </c:pt>
                <c:pt idx="380">
                  <c:v>45250</c:v>
                </c:pt>
                <c:pt idx="381">
                  <c:v>45251</c:v>
                </c:pt>
                <c:pt idx="382">
                  <c:v>45252</c:v>
                </c:pt>
                <c:pt idx="383">
                  <c:v>45253</c:v>
                </c:pt>
                <c:pt idx="384">
                  <c:v>45254</c:v>
                </c:pt>
                <c:pt idx="385">
                  <c:v>45258</c:v>
                </c:pt>
                <c:pt idx="386">
                  <c:v>45259</c:v>
                </c:pt>
                <c:pt idx="387">
                  <c:v>45260</c:v>
                </c:pt>
                <c:pt idx="388">
                  <c:v>45261</c:v>
                </c:pt>
                <c:pt idx="389">
                  <c:v>45264</c:v>
                </c:pt>
                <c:pt idx="390">
                  <c:v>45265</c:v>
                </c:pt>
                <c:pt idx="391">
                  <c:v>45266</c:v>
                </c:pt>
                <c:pt idx="392">
                  <c:v>45267</c:v>
                </c:pt>
                <c:pt idx="393">
                  <c:v>45268</c:v>
                </c:pt>
                <c:pt idx="394">
                  <c:v>45271</c:v>
                </c:pt>
                <c:pt idx="395">
                  <c:v>45272</c:v>
                </c:pt>
                <c:pt idx="396">
                  <c:v>45273</c:v>
                </c:pt>
                <c:pt idx="397">
                  <c:v>45274</c:v>
                </c:pt>
                <c:pt idx="398">
                  <c:v>45275</c:v>
                </c:pt>
                <c:pt idx="399">
                  <c:v>45278</c:v>
                </c:pt>
                <c:pt idx="400">
                  <c:v>45279</c:v>
                </c:pt>
                <c:pt idx="401">
                  <c:v>45280</c:v>
                </c:pt>
                <c:pt idx="402">
                  <c:v>45281</c:v>
                </c:pt>
                <c:pt idx="403">
                  <c:v>45282</c:v>
                </c:pt>
                <c:pt idx="404">
                  <c:v>45286</c:v>
                </c:pt>
                <c:pt idx="405">
                  <c:v>45287</c:v>
                </c:pt>
                <c:pt idx="406">
                  <c:v>45288</c:v>
                </c:pt>
                <c:pt idx="407">
                  <c:v>45289</c:v>
                </c:pt>
                <c:pt idx="408">
                  <c:v>45292</c:v>
                </c:pt>
                <c:pt idx="409">
                  <c:v>45293</c:v>
                </c:pt>
                <c:pt idx="410">
                  <c:v>45294</c:v>
                </c:pt>
                <c:pt idx="411">
                  <c:v>45295</c:v>
                </c:pt>
                <c:pt idx="412">
                  <c:v>45296</c:v>
                </c:pt>
                <c:pt idx="413">
                  <c:v>45299</c:v>
                </c:pt>
                <c:pt idx="414">
                  <c:v>45300</c:v>
                </c:pt>
                <c:pt idx="415">
                  <c:v>45301</c:v>
                </c:pt>
                <c:pt idx="416">
                  <c:v>45302</c:v>
                </c:pt>
                <c:pt idx="417">
                  <c:v>45303</c:v>
                </c:pt>
                <c:pt idx="418">
                  <c:v>45306</c:v>
                </c:pt>
                <c:pt idx="419">
                  <c:v>45307</c:v>
                </c:pt>
                <c:pt idx="420">
                  <c:v>45308</c:v>
                </c:pt>
                <c:pt idx="421">
                  <c:v>45309</c:v>
                </c:pt>
                <c:pt idx="422">
                  <c:v>45310</c:v>
                </c:pt>
                <c:pt idx="423">
                  <c:v>45314</c:v>
                </c:pt>
                <c:pt idx="424">
                  <c:v>45315</c:v>
                </c:pt>
                <c:pt idx="425">
                  <c:v>45316</c:v>
                </c:pt>
                <c:pt idx="426">
                  <c:v>45320</c:v>
                </c:pt>
                <c:pt idx="427">
                  <c:v>45321</c:v>
                </c:pt>
                <c:pt idx="428">
                  <c:v>45322</c:v>
                </c:pt>
                <c:pt idx="429">
                  <c:v>45323</c:v>
                </c:pt>
                <c:pt idx="430">
                  <c:v>45324</c:v>
                </c:pt>
                <c:pt idx="431">
                  <c:v>45327</c:v>
                </c:pt>
                <c:pt idx="432">
                  <c:v>45328</c:v>
                </c:pt>
                <c:pt idx="433">
                  <c:v>45329</c:v>
                </c:pt>
                <c:pt idx="434">
                  <c:v>45330</c:v>
                </c:pt>
                <c:pt idx="435">
                  <c:v>45331</c:v>
                </c:pt>
                <c:pt idx="436">
                  <c:v>45334</c:v>
                </c:pt>
                <c:pt idx="437">
                  <c:v>45335</c:v>
                </c:pt>
                <c:pt idx="438">
                  <c:v>45336</c:v>
                </c:pt>
                <c:pt idx="439">
                  <c:v>45337</c:v>
                </c:pt>
                <c:pt idx="440">
                  <c:v>45338</c:v>
                </c:pt>
                <c:pt idx="441">
                  <c:v>45341</c:v>
                </c:pt>
                <c:pt idx="442">
                  <c:v>45342</c:v>
                </c:pt>
                <c:pt idx="443">
                  <c:v>45343</c:v>
                </c:pt>
                <c:pt idx="444">
                  <c:v>45344</c:v>
                </c:pt>
                <c:pt idx="445">
                  <c:v>45345</c:v>
                </c:pt>
                <c:pt idx="446">
                  <c:v>45348</c:v>
                </c:pt>
                <c:pt idx="447">
                  <c:v>45349</c:v>
                </c:pt>
                <c:pt idx="448">
                  <c:v>45350</c:v>
                </c:pt>
                <c:pt idx="449">
                  <c:v>45351</c:v>
                </c:pt>
                <c:pt idx="450">
                  <c:v>45352</c:v>
                </c:pt>
                <c:pt idx="451">
                  <c:v>45355</c:v>
                </c:pt>
                <c:pt idx="452">
                  <c:v>45356</c:v>
                </c:pt>
                <c:pt idx="453">
                  <c:v>45357</c:v>
                </c:pt>
                <c:pt idx="454">
                  <c:v>45358</c:v>
                </c:pt>
                <c:pt idx="455">
                  <c:v>45362</c:v>
                </c:pt>
                <c:pt idx="456">
                  <c:v>45363</c:v>
                </c:pt>
                <c:pt idx="457">
                  <c:v>45364</c:v>
                </c:pt>
                <c:pt idx="458">
                  <c:v>45365</c:v>
                </c:pt>
                <c:pt idx="459">
                  <c:v>45366</c:v>
                </c:pt>
                <c:pt idx="460">
                  <c:v>45369</c:v>
                </c:pt>
                <c:pt idx="461">
                  <c:v>45370</c:v>
                </c:pt>
                <c:pt idx="462">
                  <c:v>45371</c:v>
                </c:pt>
                <c:pt idx="463">
                  <c:v>45372</c:v>
                </c:pt>
                <c:pt idx="464">
                  <c:v>45373</c:v>
                </c:pt>
                <c:pt idx="465">
                  <c:v>45377</c:v>
                </c:pt>
                <c:pt idx="466">
                  <c:v>45378</c:v>
                </c:pt>
                <c:pt idx="467">
                  <c:v>45379</c:v>
                </c:pt>
                <c:pt idx="468">
                  <c:v>45383</c:v>
                </c:pt>
                <c:pt idx="469">
                  <c:v>45384</c:v>
                </c:pt>
                <c:pt idx="470">
                  <c:v>45385</c:v>
                </c:pt>
                <c:pt idx="471">
                  <c:v>45386</c:v>
                </c:pt>
                <c:pt idx="472">
                  <c:v>45387</c:v>
                </c:pt>
                <c:pt idx="473">
                  <c:v>45390</c:v>
                </c:pt>
                <c:pt idx="474">
                  <c:v>45391</c:v>
                </c:pt>
                <c:pt idx="475">
                  <c:v>45392</c:v>
                </c:pt>
                <c:pt idx="476">
                  <c:v>45394</c:v>
                </c:pt>
                <c:pt idx="477">
                  <c:v>45397</c:v>
                </c:pt>
                <c:pt idx="478">
                  <c:v>45398</c:v>
                </c:pt>
                <c:pt idx="479">
                  <c:v>45400</c:v>
                </c:pt>
                <c:pt idx="480">
                  <c:v>45401</c:v>
                </c:pt>
                <c:pt idx="481">
                  <c:v>45404</c:v>
                </c:pt>
                <c:pt idx="482">
                  <c:v>45405</c:v>
                </c:pt>
                <c:pt idx="483">
                  <c:v>45406</c:v>
                </c:pt>
                <c:pt idx="484">
                  <c:v>45407</c:v>
                </c:pt>
                <c:pt idx="485">
                  <c:v>45408</c:v>
                </c:pt>
                <c:pt idx="486">
                  <c:v>45411</c:v>
                </c:pt>
                <c:pt idx="487">
                  <c:v>45412</c:v>
                </c:pt>
                <c:pt idx="488">
                  <c:v>45414</c:v>
                </c:pt>
                <c:pt idx="489">
                  <c:v>45415</c:v>
                </c:pt>
                <c:pt idx="490">
                  <c:v>45418</c:v>
                </c:pt>
                <c:pt idx="491">
                  <c:v>45419</c:v>
                </c:pt>
                <c:pt idx="492">
                  <c:v>45420</c:v>
                </c:pt>
                <c:pt idx="493">
                  <c:v>45421</c:v>
                </c:pt>
                <c:pt idx="494">
                  <c:v>45422</c:v>
                </c:pt>
                <c:pt idx="495">
                  <c:v>45425</c:v>
                </c:pt>
                <c:pt idx="496">
                  <c:v>45426</c:v>
                </c:pt>
                <c:pt idx="497">
                  <c:v>45427</c:v>
                </c:pt>
                <c:pt idx="498">
                  <c:v>45428</c:v>
                </c:pt>
                <c:pt idx="499">
                  <c:v>45429</c:v>
                </c:pt>
                <c:pt idx="500">
                  <c:v>45433</c:v>
                </c:pt>
                <c:pt idx="501">
                  <c:v>45434</c:v>
                </c:pt>
                <c:pt idx="502">
                  <c:v>45435</c:v>
                </c:pt>
                <c:pt idx="503">
                  <c:v>45436</c:v>
                </c:pt>
                <c:pt idx="504">
                  <c:v>45439</c:v>
                </c:pt>
                <c:pt idx="505">
                  <c:v>45440</c:v>
                </c:pt>
                <c:pt idx="506">
                  <c:v>45441</c:v>
                </c:pt>
                <c:pt idx="507">
                  <c:v>45442</c:v>
                </c:pt>
                <c:pt idx="508">
                  <c:v>45443</c:v>
                </c:pt>
                <c:pt idx="509">
                  <c:v>45446</c:v>
                </c:pt>
                <c:pt idx="510">
                  <c:v>45447</c:v>
                </c:pt>
                <c:pt idx="511">
                  <c:v>45448</c:v>
                </c:pt>
                <c:pt idx="512">
                  <c:v>45449</c:v>
                </c:pt>
                <c:pt idx="513">
                  <c:v>45450</c:v>
                </c:pt>
                <c:pt idx="514">
                  <c:v>45453</c:v>
                </c:pt>
                <c:pt idx="515">
                  <c:v>45454</c:v>
                </c:pt>
                <c:pt idx="516">
                  <c:v>45455</c:v>
                </c:pt>
                <c:pt idx="517">
                  <c:v>45456</c:v>
                </c:pt>
                <c:pt idx="518">
                  <c:v>45457</c:v>
                </c:pt>
                <c:pt idx="519">
                  <c:v>45461</c:v>
                </c:pt>
                <c:pt idx="520">
                  <c:v>45462</c:v>
                </c:pt>
                <c:pt idx="521">
                  <c:v>45463</c:v>
                </c:pt>
                <c:pt idx="522">
                  <c:v>45464</c:v>
                </c:pt>
                <c:pt idx="523">
                  <c:v>45467</c:v>
                </c:pt>
                <c:pt idx="524">
                  <c:v>45468</c:v>
                </c:pt>
                <c:pt idx="525">
                  <c:v>45469</c:v>
                </c:pt>
                <c:pt idx="526">
                  <c:v>45470</c:v>
                </c:pt>
                <c:pt idx="527">
                  <c:v>45471</c:v>
                </c:pt>
                <c:pt idx="528">
                  <c:v>45474</c:v>
                </c:pt>
                <c:pt idx="529">
                  <c:v>45475</c:v>
                </c:pt>
                <c:pt idx="530">
                  <c:v>45476</c:v>
                </c:pt>
                <c:pt idx="531">
                  <c:v>45477</c:v>
                </c:pt>
                <c:pt idx="532">
                  <c:v>45478</c:v>
                </c:pt>
                <c:pt idx="533">
                  <c:v>45481</c:v>
                </c:pt>
                <c:pt idx="534">
                  <c:v>45482</c:v>
                </c:pt>
                <c:pt idx="535">
                  <c:v>45483</c:v>
                </c:pt>
                <c:pt idx="536">
                  <c:v>45484</c:v>
                </c:pt>
                <c:pt idx="537">
                  <c:v>45485</c:v>
                </c:pt>
                <c:pt idx="538">
                  <c:v>45488</c:v>
                </c:pt>
                <c:pt idx="539">
                  <c:v>45489</c:v>
                </c:pt>
                <c:pt idx="540">
                  <c:v>45491</c:v>
                </c:pt>
                <c:pt idx="541">
                  <c:v>45492</c:v>
                </c:pt>
                <c:pt idx="542">
                  <c:v>45495</c:v>
                </c:pt>
                <c:pt idx="543">
                  <c:v>45496</c:v>
                </c:pt>
                <c:pt idx="544">
                  <c:v>45497</c:v>
                </c:pt>
                <c:pt idx="545">
                  <c:v>45498</c:v>
                </c:pt>
                <c:pt idx="546">
                  <c:v>45499</c:v>
                </c:pt>
                <c:pt idx="547">
                  <c:v>45502</c:v>
                </c:pt>
                <c:pt idx="548">
                  <c:v>45503</c:v>
                </c:pt>
                <c:pt idx="549">
                  <c:v>45504</c:v>
                </c:pt>
                <c:pt idx="550">
                  <c:v>45505</c:v>
                </c:pt>
                <c:pt idx="551">
                  <c:v>45506</c:v>
                </c:pt>
                <c:pt idx="552">
                  <c:v>45509</c:v>
                </c:pt>
                <c:pt idx="553">
                  <c:v>45510</c:v>
                </c:pt>
                <c:pt idx="554">
                  <c:v>45511</c:v>
                </c:pt>
                <c:pt idx="555">
                  <c:v>45512</c:v>
                </c:pt>
                <c:pt idx="556">
                  <c:v>45513</c:v>
                </c:pt>
                <c:pt idx="557">
                  <c:v>45516</c:v>
                </c:pt>
                <c:pt idx="558">
                  <c:v>45517</c:v>
                </c:pt>
                <c:pt idx="559">
                  <c:v>45518</c:v>
                </c:pt>
                <c:pt idx="560">
                  <c:v>45520</c:v>
                </c:pt>
                <c:pt idx="561">
                  <c:v>45523</c:v>
                </c:pt>
                <c:pt idx="562">
                  <c:v>45524</c:v>
                </c:pt>
                <c:pt idx="563">
                  <c:v>45525</c:v>
                </c:pt>
                <c:pt idx="564">
                  <c:v>45526</c:v>
                </c:pt>
                <c:pt idx="565">
                  <c:v>45527</c:v>
                </c:pt>
                <c:pt idx="566">
                  <c:v>45530</c:v>
                </c:pt>
                <c:pt idx="567">
                  <c:v>45531</c:v>
                </c:pt>
                <c:pt idx="568">
                  <c:v>45532</c:v>
                </c:pt>
                <c:pt idx="569">
                  <c:v>45533</c:v>
                </c:pt>
                <c:pt idx="570">
                  <c:v>45534</c:v>
                </c:pt>
                <c:pt idx="571">
                  <c:v>45537</c:v>
                </c:pt>
                <c:pt idx="572">
                  <c:v>45538</c:v>
                </c:pt>
                <c:pt idx="573">
                  <c:v>45539</c:v>
                </c:pt>
                <c:pt idx="574">
                  <c:v>45540</c:v>
                </c:pt>
                <c:pt idx="575">
                  <c:v>45541</c:v>
                </c:pt>
                <c:pt idx="576">
                  <c:v>45544</c:v>
                </c:pt>
                <c:pt idx="577">
                  <c:v>45545</c:v>
                </c:pt>
                <c:pt idx="578">
                  <c:v>45546</c:v>
                </c:pt>
                <c:pt idx="579">
                  <c:v>45547</c:v>
                </c:pt>
                <c:pt idx="580">
                  <c:v>45548</c:v>
                </c:pt>
                <c:pt idx="581">
                  <c:v>45551</c:v>
                </c:pt>
                <c:pt idx="582">
                  <c:v>45552</c:v>
                </c:pt>
                <c:pt idx="583">
                  <c:v>45553</c:v>
                </c:pt>
                <c:pt idx="584">
                  <c:v>45554</c:v>
                </c:pt>
                <c:pt idx="585">
                  <c:v>45555</c:v>
                </c:pt>
                <c:pt idx="586">
                  <c:v>45558</c:v>
                </c:pt>
                <c:pt idx="587">
                  <c:v>45559</c:v>
                </c:pt>
                <c:pt idx="588">
                  <c:v>45560</c:v>
                </c:pt>
                <c:pt idx="589">
                  <c:v>45561</c:v>
                </c:pt>
                <c:pt idx="590">
                  <c:v>45562</c:v>
                </c:pt>
                <c:pt idx="591">
                  <c:v>45565</c:v>
                </c:pt>
                <c:pt idx="592">
                  <c:v>45566</c:v>
                </c:pt>
                <c:pt idx="593">
                  <c:v>45568</c:v>
                </c:pt>
                <c:pt idx="594">
                  <c:v>45569</c:v>
                </c:pt>
                <c:pt idx="595">
                  <c:v>45572</c:v>
                </c:pt>
                <c:pt idx="596">
                  <c:v>45573</c:v>
                </c:pt>
                <c:pt idx="597">
                  <c:v>45574</c:v>
                </c:pt>
                <c:pt idx="598">
                  <c:v>45575</c:v>
                </c:pt>
                <c:pt idx="599">
                  <c:v>45576</c:v>
                </c:pt>
                <c:pt idx="600">
                  <c:v>45579</c:v>
                </c:pt>
                <c:pt idx="601">
                  <c:v>45580</c:v>
                </c:pt>
                <c:pt idx="602">
                  <c:v>45581</c:v>
                </c:pt>
                <c:pt idx="603">
                  <c:v>45582</c:v>
                </c:pt>
                <c:pt idx="604">
                  <c:v>45583</c:v>
                </c:pt>
                <c:pt idx="605">
                  <c:v>45586</c:v>
                </c:pt>
                <c:pt idx="606">
                  <c:v>45587</c:v>
                </c:pt>
                <c:pt idx="607">
                  <c:v>45588</c:v>
                </c:pt>
                <c:pt idx="608">
                  <c:v>45589</c:v>
                </c:pt>
                <c:pt idx="609">
                  <c:v>45590</c:v>
                </c:pt>
                <c:pt idx="610">
                  <c:v>45593</c:v>
                </c:pt>
                <c:pt idx="611">
                  <c:v>45594</c:v>
                </c:pt>
                <c:pt idx="612">
                  <c:v>45595</c:v>
                </c:pt>
                <c:pt idx="613">
                  <c:v>45596</c:v>
                </c:pt>
                <c:pt idx="614">
                  <c:v>45597</c:v>
                </c:pt>
                <c:pt idx="615">
                  <c:v>45600</c:v>
                </c:pt>
                <c:pt idx="616">
                  <c:v>45601</c:v>
                </c:pt>
                <c:pt idx="617">
                  <c:v>45602</c:v>
                </c:pt>
                <c:pt idx="618">
                  <c:v>45603</c:v>
                </c:pt>
                <c:pt idx="619">
                  <c:v>45604</c:v>
                </c:pt>
                <c:pt idx="620">
                  <c:v>45607</c:v>
                </c:pt>
                <c:pt idx="621">
                  <c:v>45608</c:v>
                </c:pt>
                <c:pt idx="622">
                  <c:v>45609</c:v>
                </c:pt>
                <c:pt idx="623">
                  <c:v>45610</c:v>
                </c:pt>
                <c:pt idx="624">
                  <c:v>45614</c:v>
                </c:pt>
                <c:pt idx="625">
                  <c:v>45615</c:v>
                </c:pt>
                <c:pt idx="626">
                  <c:v>45617</c:v>
                </c:pt>
                <c:pt idx="627">
                  <c:v>45618</c:v>
                </c:pt>
                <c:pt idx="628">
                  <c:v>45621</c:v>
                </c:pt>
                <c:pt idx="629">
                  <c:v>45622</c:v>
                </c:pt>
                <c:pt idx="630">
                  <c:v>45623</c:v>
                </c:pt>
                <c:pt idx="631">
                  <c:v>45624</c:v>
                </c:pt>
                <c:pt idx="632">
                  <c:v>45625</c:v>
                </c:pt>
                <c:pt idx="633">
                  <c:v>45628</c:v>
                </c:pt>
                <c:pt idx="634">
                  <c:v>45629</c:v>
                </c:pt>
                <c:pt idx="635">
                  <c:v>45630</c:v>
                </c:pt>
                <c:pt idx="636">
                  <c:v>45631</c:v>
                </c:pt>
                <c:pt idx="637">
                  <c:v>45632</c:v>
                </c:pt>
                <c:pt idx="638">
                  <c:v>45635</c:v>
                </c:pt>
                <c:pt idx="639">
                  <c:v>45636</c:v>
                </c:pt>
                <c:pt idx="640">
                  <c:v>45637</c:v>
                </c:pt>
                <c:pt idx="641">
                  <c:v>45638</c:v>
                </c:pt>
                <c:pt idx="642">
                  <c:v>45639</c:v>
                </c:pt>
                <c:pt idx="643">
                  <c:v>45642</c:v>
                </c:pt>
                <c:pt idx="644">
                  <c:v>45643</c:v>
                </c:pt>
                <c:pt idx="645">
                  <c:v>45644</c:v>
                </c:pt>
                <c:pt idx="646">
                  <c:v>45645</c:v>
                </c:pt>
                <c:pt idx="647">
                  <c:v>45646</c:v>
                </c:pt>
                <c:pt idx="648">
                  <c:v>45649</c:v>
                </c:pt>
                <c:pt idx="649">
                  <c:v>45650</c:v>
                </c:pt>
                <c:pt idx="650">
                  <c:v>45652</c:v>
                </c:pt>
                <c:pt idx="651">
                  <c:v>45653</c:v>
                </c:pt>
                <c:pt idx="652">
                  <c:v>45656</c:v>
                </c:pt>
                <c:pt idx="653">
                  <c:v>45657</c:v>
                </c:pt>
                <c:pt idx="654">
                  <c:v>45658</c:v>
                </c:pt>
                <c:pt idx="655">
                  <c:v>45659</c:v>
                </c:pt>
                <c:pt idx="656">
                  <c:v>45660</c:v>
                </c:pt>
                <c:pt idx="657">
                  <c:v>45663</c:v>
                </c:pt>
                <c:pt idx="658">
                  <c:v>45664</c:v>
                </c:pt>
                <c:pt idx="659">
                  <c:v>45665</c:v>
                </c:pt>
                <c:pt idx="660">
                  <c:v>45666</c:v>
                </c:pt>
                <c:pt idx="661">
                  <c:v>45667</c:v>
                </c:pt>
                <c:pt idx="662">
                  <c:v>45670</c:v>
                </c:pt>
                <c:pt idx="663">
                  <c:v>45671</c:v>
                </c:pt>
                <c:pt idx="664">
                  <c:v>45672</c:v>
                </c:pt>
                <c:pt idx="665">
                  <c:v>45673</c:v>
                </c:pt>
                <c:pt idx="666">
                  <c:v>45674</c:v>
                </c:pt>
                <c:pt idx="667">
                  <c:v>45677</c:v>
                </c:pt>
                <c:pt idx="668">
                  <c:v>45678</c:v>
                </c:pt>
                <c:pt idx="669">
                  <c:v>45679</c:v>
                </c:pt>
                <c:pt idx="670">
                  <c:v>45680</c:v>
                </c:pt>
                <c:pt idx="671">
                  <c:v>45681</c:v>
                </c:pt>
                <c:pt idx="672">
                  <c:v>45684</c:v>
                </c:pt>
                <c:pt idx="673">
                  <c:v>45685</c:v>
                </c:pt>
                <c:pt idx="674">
                  <c:v>45686</c:v>
                </c:pt>
                <c:pt idx="675">
                  <c:v>45687</c:v>
                </c:pt>
                <c:pt idx="676">
                  <c:v>45688</c:v>
                </c:pt>
                <c:pt idx="677">
                  <c:v>45689</c:v>
                </c:pt>
                <c:pt idx="678">
                  <c:v>45691</c:v>
                </c:pt>
                <c:pt idx="679">
                  <c:v>45692</c:v>
                </c:pt>
                <c:pt idx="680">
                  <c:v>45693</c:v>
                </c:pt>
                <c:pt idx="681">
                  <c:v>45694</c:v>
                </c:pt>
                <c:pt idx="682">
                  <c:v>45695</c:v>
                </c:pt>
                <c:pt idx="683">
                  <c:v>45698</c:v>
                </c:pt>
                <c:pt idx="684">
                  <c:v>45699</c:v>
                </c:pt>
                <c:pt idx="685">
                  <c:v>45700</c:v>
                </c:pt>
                <c:pt idx="686">
                  <c:v>45701</c:v>
                </c:pt>
                <c:pt idx="687">
                  <c:v>45702</c:v>
                </c:pt>
                <c:pt idx="688">
                  <c:v>45705</c:v>
                </c:pt>
                <c:pt idx="689">
                  <c:v>45706</c:v>
                </c:pt>
                <c:pt idx="690">
                  <c:v>45707</c:v>
                </c:pt>
                <c:pt idx="691">
                  <c:v>45708</c:v>
                </c:pt>
                <c:pt idx="692">
                  <c:v>45709</c:v>
                </c:pt>
                <c:pt idx="693">
                  <c:v>45712</c:v>
                </c:pt>
                <c:pt idx="694">
                  <c:v>45713</c:v>
                </c:pt>
                <c:pt idx="695">
                  <c:v>45715</c:v>
                </c:pt>
                <c:pt idx="696">
                  <c:v>45716</c:v>
                </c:pt>
                <c:pt idx="697">
                  <c:v>45719</c:v>
                </c:pt>
                <c:pt idx="698">
                  <c:v>45720</c:v>
                </c:pt>
                <c:pt idx="699">
                  <c:v>45721</c:v>
                </c:pt>
                <c:pt idx="700">
                  <c:v>45722</c:v>
                </c:pt>
                <c:pt idx="701">
                  <c:v>45723</c:v>
                </c:pt>
                <c:pt idx="702">
                  <c:v>45726</c:v>
                </c:pt>
                <c:pt idx="703">
                  <c:v>45727</c:v>
                </c:pt>
                <c:pt idx="704">
                  <c:v>45728</c:v>
                </c:pt>
                <c:pt idx="705">
                  <c:v>45729</c:v>
                </c:pt>
                <c:pt idx="706">
                  <c:v>45733</c:v>
                </c:pt>
                <c:pt idx="707">
                  <c:v>45734</c:v>
                </c:pt>
                <c:pt idx="708">
                  <c:v>45735</c:v>
                </c:pt>
                <c:pt idx="709">
                  <c:v>45736</c:v>
                </c:pt>
                <c:pt idx="710">
                  <c:v>45737</c:v>
                </c:pt>
                <c:pt idx="711">
                  <c:v>45740</c:v>
                </c:pt>
                <c:pt idx="712">
                  <c:v>45741</c:v>
                </c:pt>
                <c:pt idx="713">
                  <c:v>45742</c:v>
                </c:pt>
                <c:pt idx="714">
                  <c:v>45743</c:v>
                </c:pt>
                <c:pt idx="715">
                  <c:v>45744</c:v>
                </c:pt>
                <c:pt idx="716">
                  <c:v>45748</c:v>
                </c:pt>
                <c:pt idx="717">
                  <c:v>45749</c:v>
                </c:pt>
                <c:pt idx="718">
                  <c:v>45750</c:v>
                </c:pt>
                <c:pt idx="719">
                  <c:v>45751</c:v>
                </c:pt>
                <c:pt idx="720">
                  <c:v>45754</c:v>
                </c:pt>
                <c:pt idx="721">
                  <c:v>45755</c:v>
                </c:pt>
                <c:pt idx="722">
                  <c:v>45756</c:v>
                </c:pt>
                <c:pt idx="723">
                  <c:v>45758</c:v>
                </c:pt>
                <c:pt idx="724">
                  <c:v>45762</c:v>
                </c:pt>
                <c:pt idx="725">
                  <c:v>45763</c:v>
                </c:pt>
                <c:pt idx="726">
                  <c:v>45764</c:v>
                </c:pt>
                <c:pt idx="727">
                  <c:v>45768</c:v>
                </c:pt>
                <c:pt idx="728">
                  <c:v>45769</c:v>
                </c:pt>
                <c:pt idx="729">
                  <c:v>45770</c:v>
                </c:pt>
                <c:pt idx="730">
                  <c:v>45771</c:v>
                </c:pt>
                <c:pt idx="731">
                  <c:v>45772</c:v>
                </c:pt>
                <c:pt idx="732">
                  <c:v>45775</c:v>
                </c:pt>
                <c:pt idx="733">
                  <c:v>45776</c:v>
                </c:pt>
                <c:pt idx="734">
                  <c:v>45777</c:v>
                </c:pt>
                <c:pt idx="735">
                  <c:v>45779</c:v>
                </c:pt>
                <c:pt idx="736">
                  <c:v>45782</c:v>
                </c:pt>
                <c:pt idx="737">
                  <c:v>45783</c:v>
                </c:pt>
                <c:pt idx="738">
                  <c:v>45784</c:v>
                </c:pt>
                <c:pt idx="739">
                  <c:v>45785</c:v>
                </c:pt>
                <c:pt idx="740">
                  <c:v>45786</c:v>
                </c:pt>
                <c:pt idx="741">
                  <c:v>45789</c:v>
                </c:pt>
                <c:pt idx="742">
                  <c:v>45790</c:v>
                </c:pt>
                <c:pt idx="743">
                  <c:v>45791</c:v>
                </c:pt>
                <c:pt idx="744">
                  <c:v>45792</c:v>
                </c:pt>
                <c:pt idx="745">
                  <c:v>45793</c:v>
                </c:pt>
                <c:pt idx="746">
                  <c:v>45796</c:v>
                </c:pt>
                <c:pt idx="747">
                  <c:v>45797</c:v>
                </c:pt>
                <c:pt idx="748">
                  <c:v>45798</c:v>
                </c:pt>
                <c:pt idx="749">
                  <c:v>45799</c:v>
                </c:pt>
                <c:pt idx="750">
                  <c:v>45800</c:v>
                </c:pt>
                <c:pt idx="751">
                  <c:v>45803</c:v>
                </c:pt>
                <c:pt idx="752">
                  <c:v>45804</c:v>
                </c:pt>
                <c:pt idx="753">
                  <c:v>45805</c:v>
                </c:pt>
                <c:pt idx="754">
                  <c:v>45806</c:v>
                </c:pt>
                <c:pt idx="755">
                  <c:v>45807</c:v>
                </c:pt>
                <c:pt idx="756">
                  <c:v>45810</c:v>
                </c:pt>
                <c:pt idx="757">
                  <c:v>45811</c:v>
                </c:pt>
                <c:pt idx="758">
                  <c:v>45812</c:v>
                </c:pt>
                <c:pt idx="759">
                  <c:v>45813</c:v>
                </c:pt>
                <c:pt idx="760">
                  <c:v>45814</c:v>
                </c:pt>
                <c:pt idx="761">
                  <c:v>45817</c:v>
                </c:pt>
                <c:pt idx="762">
                  <c:v>45818</c:v>
                </c:pt>
                <c:pt idx="763">
                  <c:v>45819</c:v>
                </c:pt>
                <c:pt idx="764">
                  <c:v>45820</c:v>
                </c:pt>
                <c:pt idx="765">
                  <c:v>45821</c:v>
                </c:pt>
                <c:pt idx="766">
                  <c:v>45824</c:v>
                </c:pt>
                <c:pt idx="767">
                  <c:v>45825</c:v>
                </c:pt>
                <c:pt idx="768">
                  <c:v>45826</c:v>
                </c:pt>
                <c:pt idx="769">
                  <c:v>45827</c:v>
                </c:pt>
                <c:pt idx="770">
                  <c:v>45828</c:v>
                </c:pt>
                <c:pt idx="771">
                  <c:v>45831</c:v>
                </c:pt>
                <c:pt idx="772">
                  <c:v>45832</c:v>
                </c:pt>
                <c:pt idx="773">
                  <c:v>45833</c:v>
                </c:pt>
                <c:pt idx="774">
                  <c:v>45834</c:v>
                </c:pt>
                <c:pt idx="775">
                  <c:v>45835</c:v>
                </c:pt>
                <c:pt idx="776">
                  <c:v>45838</c:v>
                </c:pt>
                <c:pt idx="777">
                  <c:v>45839</c:v>
                </c:pt>
                <c:pt idx="778">
                  <c:v>45840</c:v>
                </c:pt>
                <c:pt idx="779">
                  <c:v>45841</c:v>
                </c:pt>
                <c:pt idx="780">
                  <c:v>45842</c:v>
                </c:pt>
                <c:pt idx="781">
                  <c:v>45845</c:v>
                </c:pt>
                <c:pt idx="782">
                  <c:v>45846</c:v>
                </c:pt>
                <c:pt idx="783">
                  <c:v>45847</c:v>
                </c:pt>
                <c:pt idx="784">
                  <c:v>45848</c:v>
                </c:pt>
                <c:pt idx="785">
                  <c:v>45849</c:v>
                </c:pt>
                <c:pt idx="786">
                  <c:v>45852</c:v>
                </c:pt>
                <c:pt idx="787">
                  <c:v>45853</c:v>
                </c:pt>
                <c:pt idx="788">
                  <c:v>45854</c:v>
                </c:pt>
                <c:pt idx="789">
                  <c:v>45855</c:v>
                </c:pt>
                <c:pt idx="790">
                  <c:v>45856</c:v>
                </c:pt>
                <c:pt idx="791">
                  <c:v>45859</c:v>
                </c:pt>
                <c:pt idx="792">
                  <c:v>45860</c:v>
                </c:pt>
                <c:pt idx="793">
                  <c:v>45861</c:v>
                </c:pt>
                <c:pt idx="794">
                  <c:v>45862</c:v>
                </c:pt>
                <c:pt idx="795">
                  <c:v>45863</c:v>
                </c:pt>
                <c:pt idx="796">
                  <c:v>45866</c:v>
                </c:pt>
                <c:pt idx="797">
                  <c:v>45867</c:v>
                </c:pt>
                <c:pt idx="798">
                  <c:v>45868</c:v>
                </c:pt>
                <c:pt idx="799">
                  <c:v>45869</c:v>
                </c:pt>
                <c:pt idx="800">
                  <c:v>45870</c:v>
                </c:pt>
                <c:pt idx="801">
                  <c:v>45873</c:v>
                </c:pt>
                <c:pt idx="802">
                  <c:v>45874</c:v>
                </c:pt>
                <c:pt idx="803">
                  <c:v>45875</c:v>
                </c:pt>
                <c:pt idx="804">
                  <c:v>45876</c:v>
                </c:pt>
                <c:pt idx="805">
                  <c:v>45877</c:v>
                </c:pt>
                <c:pt idx="806">
                  <c:v>45880</c:v>
                </c:pt>
                <c:pt idx="807">
                  <c:v>45881</c:v>
                </c:pt>
                <c:pt idx="808">
                  <c:v>45882</c:v>
                </c:pt>
                <c:pt idx="809">
                  <c:v>45883</c:v>
                </c:pt>
                <c:pt idx="810">
                  <c:v>45887</c:v>
                </c:pt>
                <c:pt idx="811">
                  <c:v>45888</c:v>
                </c:pt>
                <c:pt idx="812">
                  <c:v>45889</c:v>
                </c:pt>
                <c:pt idx="813">
                  <c:v>45890</c:v>
                </c:pt>
                <c:pt idx="814">
                  <c:v>45891</c:v>
                </c:pt>
                <c:pt idx="815">
                  <c:v>45894</c:v>
                </c:pt>
                <c:pt idx="816">
                  <c:v>45895</c:v>
                </c:pt>
                <c:pt idx="817">
                  <c:v>45897</c:v>
                </c:pt>
                <c:pt idx="818">
                  <c:v>45898</c:v>
                </c:pt>
                <c:pt idx="819">
                  <c:v>45901</c:v>
                </c:pt>
                <c:pt idx="820">
                  <c:v>45902</c:v>
                </c:pt>
                <c:pt idx="821">
                  <c:v>45903</c:v>
                </c:pt>
                <c:pt idx="822">
                  <c:v>45904</c:v>
                </c:pt>
                <c:pt idx="823">
                  <c:v>45905</c:v>
                </c:pt>
                <c:pt idx="824">
                  <c:v>45908</c:v>
                </c:pt>
                <c:pt idx="825">
                  <c:v>45909</c:v>
                </c:pt>
                <c:pt idx="826">
                  <c:v>45910</c:v>
                </c:pt>
                <c:pt idx="827">
                  <c:v>45911</c:v>
                </c:pt>
                <c:pt idx="828">
                  <c:v>45912</c:v>
                </c:pt>
                <c:pt idx="829">
                  <c:v>45915</c:v>
                </c:pt>
                <c:pt idx="830">
                  <c:v>45916</c:v>
                </c:pt>
                <c:pt idx="831">
                  <c:v>45917</c:v>
                </c:pt>
                <c:pt idx="832">
                  <c:v>45918</c:v>
                </c:pt>
                <c:pt idx="833">
                  <c:v>45919</c:v>
                </c:pt>
                <c:pt idx="834">
                  <c:v>45922</c:v>
                </c:pt>
                <c:pt idx="835">
                  <c:v>45923</c:v>
                </c:pt>
                <c:pt idx="836">
                  <c:v>45924</c:v>
                </c:pt>
                <c:pt idx="837">
                  <c:v>45925</c:v>
                </c:pt>
                <c:pt idx="838">
                  <c:v>45926</c:v>
                </c:pt>
                <c:pt idx="839">
                  <c:v>45929</c:v>
                </c:pt>
                <c:pt idx="840">
                  <c:v>45930</c:v>
                </c:pt>
                <c:pt idx="841">
                  <c:v>45931</c:v>
                </c:pt>
                <c:pt idx="842">
                  <c:v>45933</c:v>
                </c:pt>
                <c:pt idx="843">
                  <c:v>45936</c:v>
                </c:pt>
                <c:pt idx="844">
                  <c:v>45937</c:v>
                </c:pt>
                <c:pt idx="845">
                  <c:v>45938</c:v>
                </c:pt>
                <c:pt idx="846">
                  <c:v>45939</c:v>
                </c:pt>
                <c:pt idx="847">
                  <c:v>45940</c:v>
                </c:pt>
                <c:pt idx="848">
                  <c:v>45943</c:v>
                </c:pt>
                <c:pt idx="849">
                  <c:v>45944</c:v>
                </c:pt>
                <c:pt idx="850">
                  <c:v>45945</c:v>
                </c:pt>
                <c:pt idx="851">
                  <c:v>45946</c:v>
                </c:pt>
                <c:pt idx="852">
                  <c:v>45947</c:v>
                </c:pt>
                <c:pt idx="853">
                  <c:v>45950</c:v>
                </c:pt>
                <c:pt idx="854">
                  <c:v>45951</c:v>
                </c:pt>
                <c:pt idx="855">
                  <c:v>45953</c:v>
                </c:pt>
                <c:pt idx="856">
                  <c:v>45954</c:v>
                </c:pt>
                <c:pt idx="857">
                  <c:v>45957</c:v>
                </c:pt>
                <c:pt idx="858">
                  <c:v>45958</c:v>
                </c:pt>
                <c:pt idx="859">
                  <c:v>45959</c:v>
                </c:pt>
                <c:pt idx="860">
                  <c:v>45960</c:v>
                </c:pt>
                <c:pt idx="861">
                  <c:v>45961</c:v>
                </c:pt>
                <c:pt idx="862">
                  <c:v>45964</c:v>
                </c:pt>
                <c:pt idx="863">
                  <c:v>45965</c:v>
                </c:pt>
                <c:pt idx="864">
                  <c:v>45967</c:v>
                </c:pt>
                <c:pt idx="865">
                  <c:v>45968</c:v>
                </c:pt>
                <c:pt idx="866">
                  <c:v>45971</c:v>
                </c:pt>
                <c:pt idx="867">
                  <c:v>45972</c:v>
                </c:pt>
                <c:pt idx="868">
                  <c:v>45973</c:v>
                </c:pt>
                <c:pt idx="869">
                  <c:v>45974</c:v>
                </c:pt>
                <c:pt idx="870">
                  <c:v>45975</c:v>
                </c:pt>
                <c:pt idx="871">
                  <c:v>45978</c:v>
                </c:pt>
                <c:pt idx="872">
                  <c:v>45979</c:v>
                </c:pt>
                <c:pt idx="873">
                  <c:v>45980</c:v>
                </c:pt>
                <c:pt idx="874">
                  <c:v>45981</c:v>
                </c:pt>
                <c:pt idx="875">
                  <c:v>45982</c:v>
                </c:pt>
                <c:pt idx="876">
                  <c:v>45985</c:v>
                </c:pt>
                <c:pt idx="877">
                  <c:v>45986</c:v>
                </c:pt>
                <c:pt idx="878">
                  <c:v>45987</c:v>
                </c:pt>
                <c:pt idx="879">
                  <c:v>45988</c:v>
                </c:pt>
                <c:pt idx="880">
                  <c:v>45989</c:v>
                </c:pt>
                <c:pt idx="881">
                  <c:v>45992</c:v>
                </c:pt>
                <c:pt idx="882">
                  <c:v>45993</c:v>
                </c:pt>
                <c:pt idx="883">
                  <c:v>45994</c:v>
                </c:pt>
                <c:pt idx="884">
                  <c:v>45995</c:v>
                </c:pt>
                <c:pt idx="885">
                  <c:v>45996</c:v>
                </c:pt>
                <c:pt idx="886">
                  <c:v>45999</c:v>
                </c:pt>
                <c:pt idx="887">
                  <c:v>46000</c:v>
                </c:pt>
                <c:pt idx="888">
                  <c:v>46001</c:v>
                </c:pt>
                <c:pt idx="889">
                  <c:v>46002</c:v>
                </c:pt>
                <c:pt idx="890">
                  <c:v>46003</c:v>
                </c:pt>
                <c:pt idx="891">
                  <c:v>46006</c:v>
                </c:pt>
                <c:pt idx="892">
                  <c:v>46007</c:v>
                </c:pt>
                <c:pt idx="893">
                  <c:v>46008</c:v>
                </c:pt>
                <c:pt idx="894">
                  <c:v>46009</c:v>
                </c:pt>
                <c:pt idx="895">
                  <c:v>46010</c:v>
                </c:pt>
                <c:pt idx="896">
                  <c:v>46013</c:v>
                </c:pt>
                <c:pt idx="897">
                  <c:v>46014</c:v>
                </c:pt>
                <c:pt idx="898">
                  <c:v>46015</c:v>
                </c:pt>
                <c:pt idx="899">
                  <c:v>46017</c:v>
                </c:pt>
                <c:pt idx="900">
                  <c:v>46020</c:v>
                </c:pt>
                <c:pt idx="901">
                  <c:v>46021</c:v>
                </c:pt>
                <c:pt idx="902">
                  <c:v>46022</c:v>
                </c:pt>
                <c:pt idx="903">
                  <c:v>46023</c:v>
                </c:pt>
                <c:pt idx="904">
                  <c:v>46024</c:v>
                </c:pt>
                <c:pt idx="905">
                  <c:v>46027</c:v>
                </c:pt>
                <c:pt idx="906">
                  <c:v>46028</c:v>
                </c:pt>
                <c:pt idx="907">
                  <c:v>46029</c:v>
                </c:pt>
                <c:pt idx="908">
                  <c:v>46030</c:v>
                </c:pt>
                <c:pt idx="909">
                  <c:v>46031</c:v>
                </c:pt>
                <c:pt idx="910">
                  <c:v>46034</c:v>
                </c:pt>
                <c:pt idx="911">
                  <c:v>46035</c:v>
                </c:pt>
                <c:pt idx="912">
                  <c:v>46036</c:v>
                </c:pt>
                <c:pt idx="913">
                  <c:v>46038</c:v>
                </c:pt>
                <c:pt idx="914">
                  <c:v>46041</c:v>
                </c:pt>
                <c:pt idx="915">
                  <c:v>46042</c:v>
                </c:pt>
                <c:pt idx="916">
                  <c:v>46043</c:v>
                </c:pt>
                <c:pt idx="917">
                  <c:v>46044</c:v>
                </c:pt>
                <c:pt idx="918">
                  <c:v>46045</c:v>
                </c:pt>
                <c:pt idx="919">
                  <c:v>46049</c:v>
                </c:pt>
                <c:pt idx="920">
                  <c:v>46050</c:v>
                </c:pt>
                <c:pt idx="921">
                  <c:v>46051</c:v>
                </c:pt>
                <c:pt idx="922">
                  <c:v>46052</c:v>
                </c:pt>
                <c:pt idx="923">
                  <c:v>46055</c:v>
                </c:pt>
                <c:pt idx="924">
                  <c:v>46056</c:v>
                </c:pt>
                <c:pt idx="925">
                  <c:v>46057</c:v>
                </c:pt>
                <c:pt idx="926">
                  <c:v>46058</c:v>
                </c:pt>
                <c:pt idx="927">
                  <c:v>46059</c:v>
                </c:pt>
                <c:pt idx="928">
                  <c:v>46062</c:v>
                </c:pt>
                <c:pt idx="929">
                  <c:v>46063</c:v>
                </c:pt>
                <c:pt idx="930">
                  <c:v>46064</c:v>
                </c:pt>
                <c:pt idx="931">
                  <c:v>46065</c:v>
                </c:pt>
                <c:pt idx="932">
                  <c:v>46066</c:v>
                </c:pt>
                <c:pt idx="933">
                  <c:v>46069</c:v>
                </c:pt>
                <c:pt idx="934">
                  <c:v>46070</c:v>
                </c:pt>
                <c:pt idx="935">
                  <c:v>46071</c:v>
                </c:pt>
                <c:pt idx="936">
                  <c:v>46072</c:v>
                </c:pt>
                <c:pt idx="937">
                  <c:v>46073</c:v>
                </c:pt>
                <c:pt idx="938">
                  <c:v>46076</c:v>
                </c:pt>
                <c:pt idx="939">
                  <c:v>46077</c:v>
                </c:pt>
                <c:pt idx="940">
                  <c:v>46078</c:v>
                </c:pt>
                <c:pt idx="941">
                  <c:v>46079</c:v>
                </c:pt>
                <c:pt idx="942">
                  <c:v>46080</c:v>
                </c:pt>
                <c:pt idx="943">
                  <c:v>46083</c:v>
                </c:pt>
                <c:pt idx="944">
                  <c:v>46085</c:v>
                </c:pt>
                <c:pt idx="945">
                  <c:v>46086</c:v>
                </c:pt>
                <c:pt idx="946">
                  <c:v>46087</c:v>
                </c:pt>
                <c:pt idx="947">
                  <c:v>46090</c:v>
                </c:pt>
                <c:pt idx="948">
                  <c:v>46091</c:v>
                </c:pt>
                <c:pt idx="949">
                  <c:v>46092</c:v>
                </c:pt>
                <c:pt idx="950">
                  <c:v>46093</c:v>
                </c:pt>
                <c:pt idx="951">
                  <c:v>46094</c:v>
                </c:pt>
                <c:pt idx="952">
                  <c:v>46097</c:v>
                </c:pt>
                <c:pt idx="953">
                  <c:v>46098</c:v>
                </c:pt>
                <c:pt idx="954">
                  <c:v>46099</c:v>
                </c:pt>
                <c:pt idx="955">
                  <c:v>46100</c:v>
                </c:pt>
                <c:pt idx="956">
                  <c:v>46101</c:v>
                </c:pt>
                <c:pt idx="957">
                  <c:v>46104</c:v>
                </c:pt>
                <c:pt idx="958">
                  <c:v>46105</c:v>
                </c:pt>
                <c:pt idx="959">
                  <c:v>46106</c:v>
                </c:pt>
                <c:pt idx="960">
                  <c:v>46108</c:v>
                </c:pt>
                <c:pt idx="961">
                  <c:v>46111</c:v>
                </c:pt>
                <c:pt idx="962">
                  <c:v>46113</c:v>
                </c:pt>
                <c:pt idx="963">
                  <c:v>46114</c:v>
                </c:pt>
                <c:pt idx="964">
                  <c:v>46118</c:v>
                </c:pt>
                <c:pt idx="965">
                  <c:v>46119</c:v>
                </c:pt>
                <c:pt idx="966">
                  <c:v>46120</c:v>
                </c:pt>
                <c:pt idx="967">
                  <c:v>46121</c:v>
                </c:pt>
                <c:pt idx="968">
                  <c:v>46122</c:v>
                </c:pt>
                <c:pt idx="969">
                  <c:v>46125</c:v>
                </c:pt>
                <c:pt idx="970">
                  <c:v>46127</c:v>
                </c:pt>
                <c:pt idx="971">
                  <c:v>46128</c:v>
                </c:pt>
                <c:pt idx="972">
                  <c:v>46129</c:v>
                </c:pt>
                <c:pt idx="973">
                  <c:v>46132</c:v>
                </c:pt>
                <c:pt idx="974">
                  <c:v>46133</c:v>
                </c:pt>
                <c:pt idx="975">
                  <c:v>46134</c:v>
                </c:pt>
                <c:pt idx="976">
                  <c:v>46135</c:v>
                </c:pt>
                <c:pt idx="977">
                  <c:v>46136</c:v>
                </c:pt>
                <c:pt idx="978">
                  <c:v>46139</c:v>
                </c:pt>
                <c:pt idx="979">
                  <c:v>46140</c:v>
                </c:pt>
                <c:pt idx="980">
                  <c:v>46141</c:v>
                </c:pt>
                <c:pt idx="981">
                  <c:v>46142</c:v>
                </c:pt>
                <c:pt idx="982">
                  <c:v>46143</c:v>
                </c:pt>
                <c:pt idx="983">
                  <c:v>46146</c:v>
                </c:pt>
                <c:pt idx="984">
                  <c:v>46147</c:v>
                </c:pt>
                <c:pt idx="985">
                  <c:v>46148</c:v>
                </c:pt>
                <c:pt idx="986">
                  <c:v>46149</c:v>
                </c:pt>
                <c:pt idx="987">
                  <c:v>46150</c:v>
                </c:pt>
                <c:pt idx="988">
                  <c:v>46153</c:v>
                </c:pt>
                <c:pt idx="989">
                  <c:v>46154</c:v>
                </c:pt>
                <c:pt idx="990">
                  <c:v>46155</c:v>
                </c:pt>
                <c:pt idx="991">
                  <c:v>46156</c:v>
                </c:pt>
                <c:pt idx="992">
                  <c:v>46157</c:v>
                </c:pt>
                <c:pt idx="993">
                  <c:v>46160</c:v>
                </c:pt>
                <c:pt idx="994">
                  <c:v>46161</c:v>
                </c:pt>
                <c:pt idx="995">
                  <c:v>46162</c:v>
                </c:pt>
                <c:pt idx="996">
                  <c:v>46163</c:v>
                </c:pt>
                <c:pt idx="997">
                  <c:v>46164</c:v>
                </c:pt>
                <c:pt idx="998">
                  <c:v>46167</c:v>
                </c:pt>
                <c:pt idx="999">
                  <c:v>46168</c:v>
                </c:pt>
                <c:pt idx="1000">
                  <c:v>46169</c:v>
                </c:pt>
                <c:pt idx="1001">
                  <c:v>46170</c:v>
                </c:pt>
                <c:pt idx="1002">
                  <c:v>46171</c:v>
                </c:pt>
                <c:pt idx="1003">
                  <c:v>46174</c:v>
                </c:pt>
                <c:pt idx="1004">
                  <c:v>46175</c:v>
                </c:pt>
                <c:pt idx="1005">
                  <c:v>46176</c:v>
                </c:pt>
                <c:pt idx="1006">
                  <c:v>46177</c:v>
                </c:pt>
                <c:pt idx="1007">
                  <c:v>46178</c:v>
                </c:pt>
                <c:pt idx="1008">
                  <c:v>46181</c:v>
                </c:pt>
                <c:pt idx="1009">
                  <c:v>46182</c:v>
                </c:pt>
                <c:pt idx="1010">
                  <c:v>46183</c:v>
                </c:pt>
                <c:pt idx="1011">
                  <c:v>46184</c:v>
                </c:pt>
                <c:pt idx="1012">
                  <c:v>46185</c:v>
                </c:pt>
                <c:pt idx="1013">
                  <c:v>46188</c:v>
                </c:pt>
                <c:pt idx="1014">
                  <c:v>46189</c:v>
                </c:pt>
                <c:pt idx="1015">
                  <c:v>46190</c:v>
                </c:pt>
                <c:pt idx="1016">
                  <c:v>46191</c:v>
                </c:pt>
                <c:pt idx="1017">
                  <c:v>46192</c:v>
                </c:pt>
                <c:pt idx="1018">
                  <c:v>46195</c:v>
                </c:pt>
                <c:pt idx="1019">
                  <c:v>46196</c:v>
                </c:pt>
                <c:pt idx="1020">
                  <c:v>46197</c:v>
                </c:pt>
                <c:pt idx="1021">
                  <c:v>46198</c:v>
                </c:pt>
                <c:pt idx="1022">
                  <c:v>46199</c:v>
                </c:pt>
                <c:pt idx="1023">
                  <c:v>46202</c:v>
                </c:pt>
                <c:pt idx="1024">
                  <c:v>46203</c:v>
                </c:pt>
                <c:pt idx="1025">
                  <c:v>46204</c:v>
                </c:pt>
                <c:pt idx="1026">
                  <c:v>46205</c:v>
                </c:pt>
                <c:pt idx="1027">
                  <c:v>46206</c:v>
                </c:pt>
                <c:pt idx="1028">
                  <c:v>46209</c:v>
                </c:pt>
                <c:pt idx="1029">
                  <c:v>46210</c:v>
                </c:pt>
                <c:pt idx="1030">
                  <c:v>46211</c:v>
                </c:pt>
                <c:pt idx="1031">
                  <c:v>46212</c:v>
                </c:pt>
                <c:pt idx="1032">
                  <c:v>46213</c:v>
                </c:pt>
                <c:pt idx="1033">
                  <c:v>46216</c:v>
                </c:pt>
                <c:pt idx="1034">
                  <c:v>46217</c:v>
                </c:pt>
                <c:pt idx="1035">
                  <c:v>46218</c:v>
                </c:pt>
                <c:pt idx="1036">
                  <c:v>46219</c:v>
                </c:pt>
                <c:pt idx="1037">
                  <c:v>46220</c:v>
                </c:pt>
                <c:pt idx="1038">
                  <c:v>46223</c:v>
                </c:pt>
                <c:pt idx="1039">
                  <c:v>46224</c:v>
                </c:pt>
                <c:pt idx="1040">
                  <c:v>46225</c:v>
                </c:pt>
                <c:pt idx="1041">
                  <c:v>46226</c:v>
                </c:pt>
                <c:pt idx="1042">
                  <c:v>46227</c:v>
                </c:pt>
                <c:pt idx="1043">
                  <c:v>46230</c:v>
                </c:pt>
                <c:pt idx="1044">
                  <c:v>46231</c:v>
                </c:pt>
                <c:pt idx="1045">
                  <c:v>46232</c:v>
                </c:pt>
                <c:pt idx="1046">
                  <c:v>46233</c:v>
                </c:pt>
                <c:pt idx="1047">
                  <c:v>46234</c:v>
                </c:pt>
                <c:pt idx="1048">
                  <c:v>46237</c:v>
                </c:pt>
                <c:pt idx="1049">
                  <c:v>46238</c:v>
                </c:pt>
                <c:pt idx="1050">
                  <c:v>46239</c:v>
                </c:pt>
                <c:pt idx="1051">
                  <c:v>46240</c:v>
                </c:pt>
                <c:pt idx="1052">
                  <c:v>46241</c:v>
                </c:pt>
                <c:pt idx="1053">
                  <c:v>46244</c:v>
                </c:pt>
                <c:pt idx="1054">
                  <c:v>46245</c:v>
                </c:pt>
                <c:pt idx="1055">
                  <c:v>46246</c:v>
                </c:pt>
                <c:pt idx="1056">
                  <c:v>46247</c:v>
                </c:pt>
                <c:pt idx="1057">
                  <c:v>46248</c:v>
                </c:pt>
                <c:pt idx="1058">
                  <c:v>46251</c:v>
                </c:pt>
                <c:pt idx="1059">
                  <c:v>46252</c:v>
                </c:pt>
                <c:pt idx="1060">
                  <c:v>46253</c:v>
                </c:pt>
              </c:numCache>
            </c:numRef>
          </c:cat>
          <c:val>
            <c:numRef>
              <c:f>Closing!$M$4:$M$1064</c:f>
              <c:numCache>
                <c:formatCode>General</c:formatCode>
                <c:ptCount val="1061"/>
                <c:pt idx="0">
                  <c:v>100</c:v>
                </c:pt>
                <c:pt idx="1">
                  <c:v>107.35227679625254</c:v>
                </c:pt>
                <c:pt idx="2">
                  <c:v>102.6543707238707</c:v>
                </c:pt>
                <c:pt idx="3">
                  <c:v>101.37715511970345</c:v>
                </c:pt>
                <c:pt idx="4">
                  <c:v>96.9680204542463</c:v>
                </c:pt>
                <c:pt idx="5">
                  <c:v>93.391831876823844</c:v>
                </c:pt>
                <c:pt idx="6">
                  <c:v>98.056431647472039</c:v>
                </c:pt>
                <c:pt idx="7">
                  <c:v>100.2887576667012</c:v>
                </c:pt>
                <c:pt idx="8">
                  <c:v>106.10840184437768</c:v>
                </c:pt>
                <c:pt idx="9">
                  <c:v>103.03199328597718</c:v>
                </c:pt>
                <c:pt idx="10">
                  <c:v>105.57530865351031</c:v>
                </c:pt>
                <c:pt idx="11">
                  <c:v>105.80852833687509</c:v>
                </c:pt>
                <c:pt idx="12">
                  <c:v>108.79609261020551</c:v>
                </c:pt>
                <c:pt idx="13">
                  <c:v>109.70680149306764</c:v>
                </c:pt>
                <c:pt idx="14">
                  <c:v>110.38427695234148</c:v>
                </c:pt>
                <c:pt idx="15">
                  <c:v>110.43980806556613</c:v>
                </c:pt>
                <c:pt idx="16">
                  <c:v>107.4300327209682</c:v>
                </c:pt>
                <c:pt idx="17">
                  <c:v>105.19769296151556</c:v>
                </c:pt>
                <c:pt idx="18">
                  <c:v>104.54242857350924</c:v>
                </c:pt>
                <c:pt idx="19">
                  <c:v>106.41936371223464</c:v>
                </c:pt>
                <c:pt idx="20">
                  <c:v>104.73123298445073</c:v>
                </c:pt>
                <c:pt idx="21">
                  <c:v>103.73167981651856</c:v>
                </c:pt>
                <c:pt idx="22">
                  <c:v>104.43137321717164</c:v>
                </c:pt>
                <c:pt idx="23">
                  <c:v>104.42026424648203</c:v>
                </c:pt>
                <c:pt idx="24">
                  <c:v>101.22167762083083</c:v>
                </c:pt>
                <c:pt idx="25">
                  <c:v>97.356724506595455</c:v>
                </c:pt>
                <c:pt idx="26">
                  <c:v>97.623277972140869</c:v>
                </c:pt>
                <c:pt idx="27">
                  <c:v>96.157264827143862</c:v>
                </c:pt>
                <c:pt idx="28">
                  <c:v>94.757884895949402</c:v>
                </c:pt>
                <c:pt idx="29">
                  <c:v>93.35851183486669</c:v>
                </c:pt>
                <c:pt idx="30">
                  <c:v>95.557531552362207</c:v>
                </c:pt>
                <c:pt idx="31">
                  <c:v>96.812522345038445</c:v>
                </c:pt>
                <c:pt idx="32">
                  <c:v>100.67747545927384</c:v>
                </c:pt>
                <c:pt idx="33">
                  <c:v>102.0768553904683</c:v>
                </c:pt>
                <c:pt idx="34">
                  <c:v>104.75344405571825</c:v>
                </c:pt>
                <c:pt idx="35">
                  <c:v>103.64282866133674</c:v>
                </c:pt>
                <c:pt idx="36">
                  <c:v>103.29853301129914</c:v>
                </c:pt>
                <c:pt idx="37">
                  <c:v>103.49845326304201</c:v>
                </c:pt>
                <c:pt idx="38">
                  <c:v>105.61973079604535</c:v>
                </c:pt>
                <c:pt idx="39">
                  <c:v>104.65349079995856</c:v>
                </c:pt>
                <c:pt idx="40">
                  <c:v>103.70946187513927</c:v>
                </c:pt>
                <c:pt idx="41">
                  <c:v>104.60906865742352</c:v>
                </c:pt>
                <c:pt idx="42">
                  <c:v>104.92003739539224</c:v>
                </c:pt>
                <c:pt idx="43">
                  <c:v>108.01865702506024</c:v>
                </c:pt>
                <c:pt idx="44">
                  <c:v>106.04176176046339</c:v>
                </c:pt>
                <c:pt idx="45">
                  <c:v>104.19813292347162</c:v>
                </c:pt>
                <c:pt idx="46">
                  <c:v>104.96445953792728</c:v>
                </c:pt>
                <c:pt idx="47">
                  <c:v>104.99778644999616</c:v>
                </c:pt>
                <c:pt idx="48">
                  <c:v>108.18525723484595</c:v>
                </c:pt>
                <c:pt idx="49">
                  <c:v>112.64992988363953</c:v>
                </c:pt>
                <c:pt idx="50">
                  <c:v>110.57307449317125</c:v>
                </c:pt>
                <c:pt idx="51">
                  <c:v>108.28521049060566</c:v>
                </c:pt>
                <c:pt idx="52">
                  <c:v>109.58463716604044</c:v>
                </c:pt>
                <c:pt idx="53">
                  <c:v>108.44069485959002</c:v>
                </c:pt>
                <c:pt idx="54">
                  <c:v>109.56241922466117</c:v>
                </c:pt>
                <c:pt idx="55">
                  <c:v>107.76321253020444</c:v>
                </c:pt>
                <c:pt idx="56">
                  <c:v>108.95158384930164</c:v>
                </c:pt>
                <c:pt idx="57">
                  <c:v>109.35139687234042</c:v>
                </c:pt>
                <c:pt idx="58">
                  <c:v>108.61839716995365</c:v>
                </c:pt>
                <c:pt idx="59">
                  <c:v>108.58507025788478</c:v>
                </c:pt>
                <c:pt idx="60">
                  <c:v>108.7849836395159</c:v>
                </c:pt>
                <c:pt idx="61">
                  <c:v>105.74188138284907</c:v>
                </c:pt>
                <c:pt idx="62">
                  <c:v>102.53221326695522</c:v>
                </c:pt>
                <c:pt idx="63">
                  <c:v>104.97556850861692</c:v>
                </c:pt>
                <c:pt idx="64">
                  <c:v>105.30874831785313</c:v>
                </c:pt>
                <c:pt idx="65">
                  <c:v>118.49178513258354</c:v>
                </c:pt>
                <c:pt idx="66">
                  <c:v>126.81032253525811</c:v>
                </c:pt>
                <c:pt idx="67">
                  <c:v>132.06353973988658</c:v>
                </c:pt>
                <c:pt idx="68">
                  <c:v>133.67393515329005</c:v>
                </c:pt>
                <c:pt idx="69">
                  <c:v>132.34120217612164</c:v>
                </c:pt>
                <c:pt idx="70">
                  <c:v>128.95379739930547</c:v>
                </c:pt>
                <c:pt idx="71">
                  <c:v>125.2887714069247</c:v>
                </c:pt>
                <c:pt idx="72">
                  <c:v>129.04265542459902</c:v>
                </c:pt>
                <c:pt idx="73">
                  <c:v>130.24212197416233</c:v>
                </c:pt>
                <c:pt idx="74">
                  <c:v>130.93071327423755</c:v>
                </c:pt>
                <c:pt idx="75">
                  <c:v>133.28521049060566</c:v>
                </c:pt>
                <c:pt idx="76">
                  <c:v>137.93869442045249</c:v>
                </c:pt>
                <c:pt idx="77">
                  <c:v>135.55087716212722</c:v>
                </c:pt>
                <c:pt idx="78">
                  <c:v>135.65082354777519</c:v>
                </c:pt>
                <c:pt idx="79">
                  <c:v>140.88182281102439</c:v>
                </c:pt>
                <c:pt idx="80">
                  <c:v>138.13860093197187</c:v>
                </c:pt>
                <c:pt idx="81">
                  <c:v>134.18478292233118</c:v>
                </c:pt>
                <c:pt idx="82">
                  <c:v>132.2523304106046</c:v>
                </c:pt>
                <c:pt idx="83">
                  <c:v>136.30860926679145</c:v>
                </c:pt>
                <c:pt idx="84">
                  <c:v>135.24996626775135</c:v>
                </c:pt>
                <c:pt idx="85">
                  <c:v>133.57841311960507</c:v>
                </c:pt>
                <c:pt idx="86">
                  <c:v>134.73735975010382</c:v>
                </c:pt>
                <c:pt idx="87">
                  <c:v>138.03585154073247</c:v>
                </c:pt>
                <c:pt idx="88">
                  <c:v>140.14200795778783</c:v>
                </c:pt>
                <c:pt idx="89">
                  <c:v>138.22531548240138</c:v>
                </c:pt>
                <c:pt idx="90">
                  <c:v>140.89976754289904</c:v>
                </c:pt>
                <c:pt idx="91">
                  <c:v>145.05632255009755</c:v>
                </c:pt>
                <c:pt idx="92">
                  <c:v>145.52436952297515</c:v>
                </c:pt>
                <c:pt idx="93">
                  <c:v>143.17306003845613</c:v>
                </c:pt>
                <c:pt idx="94">
                  <c:v>144.12028356523626</c:v>
                </c:pt>
                <c:pt idx="95">
                  <c:v>141.06693110184776</c:v>
                </c:pt>
                <c:pt idx="96">
                  <c:v>137.06636885190264</c:v>
                </c:pt>
                <c:pt idx="97">
                  <c:v>138.08043856594935</c:v>
                </c:pt>
                <c:pt idx="98">
                  <c:v>137.91328874722413</c:v>
                </c:pt>
                <c:pt idx="99">
                  <c:v>137.45639883581836</c:v>
                </c:pt>
                <c:pt idx="100">
                  <c:v>140.59889786919362</c:v>
                </c:pt>
                <c:pt idx="101">
                  <c:v>144.53258645142515</c:v>
                </c:pt>
                <c:pt idx="102">
                  <c:v>151.15189789584966</c:v>
                </c:pt>
                <c:pt idx="103">
                  <c:v>150.30499174075166</c:v>
                </c:pt>
                <c:pt idx="104">
                  <c:v>144.6328763426603</c:v>
                </c:pt>
                <c:pt idx="105">
                  <c:v>152.21054089488976</c:v>
                </c:pt>
                <c:pt idx="106">
                  <c:v>146.28212910808637</c:v>
                </c:pt>
                <c:pt idx="107">
                  <c:v>142.88331994577558</c:v>
                </c:pt>
                <c:pt idx="108">
                  <c:v>141.69097083197877</c:v>
                </c:pt>
                <c:pt idx="109">
                  <c:v>145.37950634674664</c:v>
                </c:pt>
                <c:pt idx="110">
                  <c:v>147.15133564590454</c:v>
                </c:pt>
                <c:pt idx="111">
                  <c:v>149.42462814146165</c:v>
                </c:pt>
                <c:pt idx="112">
                  <c:v>150.0375382905678</c:v>
                </c:pt>
                <c:pt idx="113">
                  <c:v>155.1858763693163</c:v>
                </c:pt>
                <c:pt idx="114">
                  <c:v>149.93723465910918</c:v>
                </c:pt>
                <c:pt idx="115">
                  <c:v>148.7894313498588</c:v>
                </c:pt>
                <c:pt idx="116">
                  <c:v>155.73191285070891</c:v>
                </c:pt>
                <c:pt idx="117">
                  <c:v>161.66031089728881</c:v>
                </c:pt>
                <c:pt idx="118">
                  <c:v>152.29968746487654</c:v>
                </c:pt>
                <c:pt idx="119">
                  <c:v>153.57003982741179</c:v>
                </c:pt>
                <c:pt idx="120">
                  <c:v>157.41458183965653</c:v>
                </c:pt>
                <c:pt idx="121">
                  <c:v>157.62631868359864</c:v>
                </c:pt>
                <c:pt idx="122">
                  <c:v>161.19229140485817</c:v>
                </c:pt>
                <c:pt idx="123">
                  <c:v>180.2255650048599</c:v>
                </c:pt>
                <c:pt idx="124">
                  <c:v>188.63900613116255</c:v>
                </c:pt>
                <c:pt idx="125">
                  <c:v>188.66127903343573</c:v>
                </c:pt>
                <c:pt idx="126">
                  <c:v>185.29591357509346</c:v>
                </c:pt>
                <c:pt idx="127">
                  <c:v>182.51001456188885</c:v>
                </c:pt>
                <c:pt idx="128">
                  <c:v>181.89711815300618</c:v>
                </c:pt>
                <c:pt idx="129">
                  <c:v>193.3415976197536</c:v>
                </c:pt>
                <c:pt idx="130">
                  <c:v>194.95742042143465</c:v>
                </c:pt>
                <c:pt idx="131">
                  <c:v>190.15451156116146</c:v>
                </c:pt>
                <c:pt idx="132">
                  <c:v>187.04545623175471</c:v>
                </c:pt>
                <c:pt idx="133">
                  <c:v>181.78567120029919</c:v>
                </c:pt>
                <c:pt idx="134">
                  <c:v>169.41626858949186</c:v>
                </c:pt>
                <c:pt idx="135">
                  <c:v>179.31178518204834</c:v>
                </c:pt>
                <c:pt idx="136">
                  <c:v>179.15577868457146</c:v>
                </c:pt>
                <c:pt idx="137">
                  <c:v>177.22792914771318</c:v>
                </c:pt>
                <c:pt idx="138">
                  <c:v>170.58635854123892</c:v>
                </c:pt>
                <c:pt idx="139">
                  <c:v>170.56405815851875</c:v>
                </c:pt>
                <c:pt idx="140">
                  <c:v>166.16232260340962</c:v>
                </c:pt>
                <c:pt idx="141">
                  <c:v>172.22444050496969</c:v>
                </c:pt>
                <c:pt idx="142">
                  <c:v>170.29660470833491</c:v>
                </c:pt>
                <c:pt idx="143">
                  <c:v>167.32126923390837</c:v>
                </c:pt>
                <c:pt idx="144">
                  <c:v>169.44969855323691</c:v>
                </c:pt>
                <c:pt idx="145">
                  <c:v>166.46320601733851</c:v>
                </c:pt>
                <c:pt idx="146">
                  <c:v>163.85561388433095</c:v>
                </c:pt>
                <c:pt idx="147">
                  <c:v>166.95352589248935</c:v>
                </c:pt>
                <c:pt idx="148">
                  <c:v>169.69483788047711</c:v>
                </c:pt>
                <c:pt idx="149">
                  <c:v>169.09309853306627</c:v>
                </c:pt>
                <c:pt idx="150">
                  <c:v>167.27668220869145</c:v>
                </c:pt>
                <c:pt idx="151">
                  <c:v>166.21803920965135</c:v>
                </c:pt>
                <c:pt idx="152">
                  <c:v>167.2432659851699</c:v>
                </c:pt>
                <c:pt idx="153">
                  <c:v>165.8614529297042</c:v>
                </c:pt>
                <c:pt idx="154">
                  <c:v>164.2790600917682</c:v>
                </c:pt>
                <c:pt idx="155">
                  <c:v>161.7271845650024</c:v>
                </c:pt>
                <c:pt idx="156">
                  <c:v>157.28087572489983</c:v>
                </c:pt>
                <c:pt idx="157">
                  <c:v>158.18349848623959</c:v>
                </c:pt>
                <c:pt idx="158">
                  <c:v>156.9019890622325</c:v>
                </c:pt>
                <c:pt idx="159">
                  <c:v>160.28965490329495</c:v>
                </c:pt>
                <c:pt idx="160">
                  <c:v>165.03681967687939</c:v>
                </c:pt>
                <c:pt idx="161">
                  <c:v>169.71713826319728</c:v>
                </c:pt>
                <c:pt idx="162">
                  <c:v>164.74709332442234</c:v>
                </c:pt>
                <c:pt idx="163">
                  <c:v>166.83094935875749</c:v>
                </c:pt>
                <c:pt idx="164">
                  <c:v>173.63968352418047</c:v>
                </c:pt>
                <c:pt idx="165">
                  <c:v>173.6508405856523</c:v>
                </c:pt>
                <c:pt idx="166">
                  <c:v>172.19101054122464</c:v>
                </c:pt>
                <c:pt idx="167">
                  <c:v>168.93709203558939</c:v>
                </c:pt>
                <c:pt idx="168">
                  <c:v>171.60041451506217</c:v>
                </c:pt>
                <c:pt idx="169">
                  <c:v>167.04268620269963</c:v>
                </c:pt>
                <c:pt idx="170">
                  <c:v>164.95883016836444</c:v>
                </c:pt>
                <c:pt idx="171">
                  <c:v>165.95058575946749</c:v>
                </c:pt>
                <c:pt idx="172">
                  <c:v>166.46320601733851</c:v>
                </c:pt>
                <c:pt idx="173">
                  <c:v>167.22097934267322</c:v>
                </c:pt>
                <c:pt idx="174">
                  <c:v>167.16523525598447</c:v>
                </c:pt>
                <c:pt idx="175">
                  <c:v>164.35707708073014</c:v>
                </c:pt>
                <c:pt idx="176">
                  <c:v>163.00869398900949</c:v>
                </c:pt>
                <c:pt idx="177">
                  <c:v>162.17291741493634</c:v>
                </c:pt>
                <c:pt idx="178">
                  <c:v>162.26206398492315</c:v>
                </c:pt>
                <c:pt idx="179">
                  <c:v>161.69372712081037</c:v>
                </c:pt>
                <c:pt idx="180">
                  <c:v>160.24508161830153</c:v>
                </c:pt>
                <c:pt idx="181">
                  <c:v>159.82160793041731</c:v>
                </c:pt>
                <c:pt idx="182">
                  <c:v>158.69610500388711</c:v>
                </c:pt>
                <c:pt idx="183">
                  <c:v>170.93180149993776</c:v>
                </c:pt>
                <c:pt idx="184">
                  <c:v>164.40165036572353</c:v>
                </c:pt>
                <c:pt idx="185">
                  <c:v>163.05326727400288</c:v>
                </c:pt>
                <c:pt idx="186">
                  <c:v>159.35358843798667</c:v>
                </c:pt>
                <c:pt idx="187">
                  <c:v>162.29550768889166</c:v>
                </c:pt>
                <c:pt idx="188">
                  <c:v>170.09601118564112</c:v>
                </c:pt>
                <c:pt idx="189">
                  <c:v>170.12945488960966</c:v>
                </c:pt>
                <c:pt idx="190">
                  <c:v>167.82273243030752</c:v>
                </c:pt>
                <c:pt idx="191">
                  <c:v>171.52241126632373</c:v>
                </c:pt>
                <c:pt idx="192">
                  <c:v>166.31832910088647</c:v>
                </c:pt>
                <c:pt idx="193">
                  <c:v>169.50541515947864</c:v>
                </c:pt>
                <c:pt idx="194">
                  <c:v>168.157032067758</c:v>
                </c:pt>
                <c:pt idx="195">
                  <c:v>170.28547512731004</c:v>
                </c:pt>
                <c:pt idx="196">
                  <c:v>173.18280735299817</c:v>
                </c:pt>
                <c:pt idx="197">
                  <c:v>166.24033959237155</c:v>
                </c:pt>
                <c:pt idx="198">
                  <c:v>168.07901507879606</c:v>
                </c:pt>
                <c:pt idx="199">
                  <c:v>164.91427062359455</c:v>
                </c:pt>
                <c:pt idx="200">
                  <c:v>163.47672722166359</c:v>
                </c:pt>
                <c:pt idx="201">
                  <c:v>162.62980732634213</c:v>
                </c:pt>
                <c:pt idx="202">
                  <c:v>162.18407447640817</c:v>
                </c:pt>
                <c:pt idx="203">
                  <c:v>165.04797673835125</c:v>
                </c:pt>
                <c:pt idx="204">
                  <c:v>161.90547770497597</c:v>
                </c:pt>
                <c:pt idx="205">
                  <c:v>162.61865026487027</c:v>
                </c:pt>
                <c:pt idx="206">
                  <c:v>166.34061574338318</c:v>
                </c:pt>
                <c:pt idx="207">
                  <c:v>164.55764312297691</c:v>
                </c:pt>
                <c:pt idx="208">
                  <c:v>164.13419691553969</c:v>
                </c:pt>
                <c:pt idx="209">
                  <c:v>163.98933373931112</c:v>
                </c:pt>
                <c:pt idx="210">
                  <c:v>160.02220145311108</c:v>
                </c:pt>
                <c:pt idx="211">
                  <c:v>160.34537150953668</c:v>
                </c:pt>
                <c:pt idx="212">
                  <c:v>159.15299491529288</c:v>
                </c:pt>
                <c:pt idx="213">
                  <c:v>160.76881771697393</c:v>
                </c:pt>
                <c:pt idx="214">
                  <c:v>163.33185030521159</c:v>
                </c:pt>
                <c:pt idx="215">
                  <c:v>164.92538646439593</c:v>
                </c:pt>
                <c:pt idx="216">
                  <c:v>164.84738321565749</c:v>
                </c:pt>
                <c:pt idx="217">
                  <c:v>165.41570633954677</c:v>
                </c:pt>
                <c:pt idx="218">
                  <c:v>165.05912005959959</c:v>
                </c:pt>
                <c:pt idx="219">
                  <c:v>163.24270373522481</c:v>
                </c:pt>
                <c:pt idx="220">
                  <c:v>158.27265879644986</c:v>
                </c:pt>
                <c:pt idx="221">
                  <c:v>158.26151547520152</c:v>
                </c:pt>
                <c:pt idx="222">
                  <c:v>156.58996232705525</c:v>
                </c:pt>
                <c:pt idx="223">
                  <c:v>161.02511410568596</c:v>
                </c:pt>
                <c:pt idx="224">
                  <c:v>162.80811420653919</c:v>
                </c:pt>
                <c:pt idx="225">
                  <c:v>164.85852653690583</c:v>
                </c:pt>
                <c:pt idx="226">
                  <c:v>165.96174282093935</c:v>
                </c:pt>
                <c:pt idx="227">
                  <c:v>167.41041580389512</c:v>
                </c:pt>
                <c:pt idx="228">
                  <c:v>164.46849655299013</c:v>
                </c:pt>
                <c:pt idx="229">
                  <c:v>163.16468674626284</c:v>
                </c:pt>
                <c:pt idx="230">
                  <c:v>162.61865026487027</c:v>
                </c:pt>
                <c:pt idx="231">
                  <c:v>169.69483788047711</c:v>
                </c:pt>
                <c:pt idx="232">
                  <c:v>177.40622228768675</c:v>
                </c:pt>
                <c:pt idx="233">
                  <c:v>178.30885878924997</c:v>
                </c:pt>
                <c:pt idx="234">
                  <c:v>179.95812529489953</c:v>
                </c:pt>
                <c:pt idx="235">
                  <c:v>178.19742557676651</c:v>
                </c:pt>
                <c:pt idx="236">
                  <c:v>177.53994214266692</c:v>
                </c:pt>
                <c:pt idx="237">
                  <c:v>176.69303598756895</c:v>
                </c:pt>
                <c:pt idx="238">
                  <c:v>173.00450047280108</c:v>
                </c:pt>
                <c:pt idx="239">
                  <c:v>176.48129914362681</c:v>
                </c:pt>
                <c:pt idx="240">
                  <c:v>177.30594613667509</c:v>
                </c:pt>
                <c:pt idx="241">
                  <c:v>176.36987967136685</c:v>
                </c:pt>
                <c:pt idx="242">
                  <c:v>177.38393564519006</c:v>
                </c:pt>
                <c:pt idx="243">
                  <c:v>177.89655590306108</c:v>
                </c:pt>
                <c:pt idx="244">
                  <c:v>180.23670832610827</c:v>
                </c:pt>
                <c:pt idx="245">
                  <c:v>181.59623473907729</c:v>
                </c:pt>
                <c:pt idx="246">
                  <c:v>180.49300471482027</c:v>
                </c:pt>
                <c:pt idx="247">
                  <c:v>174.69832652322057</c:v>
                </c:pt>
                <c:pt idx="248">
                  <c:v>180.036128543638</c:v>
                </c:pt>
                <c:pt idx="249">
                  <c:v>182.78859759309759</c:v>
                </c:pt>
                <c:pt idx="250">
                  <c:v>189.36332201230519</c:v>
                </c:pt>
                <c:pt idx="251">
                  <c:v>193.25243730954332</c:v>
                </c:pt>
                <c:pt idx="252">
                  <c:v>202.83592716692254</c:v>
                </c:pt>
                <c:pt idx="253">
                  <c:v>204.28460014987837</c:v>
                </c:pt>
                <c:pt idx="254">
                  <c:v>198.01077288482313</c:v>
                </c:pt>
                <c:pt idx="255">
                  <c:v>199.69344187377075</c:v>
                </c:pt>
                <c:pt idx="256">
                  <c:v>203.12568099982661</c:v>
                </c:pt>
                <c:pt idx="257">
                  <c:v>203.0365344298398</c:v>
                </c:pt>
                <c:pt idx="258">
                  <c:v>208.26288949755028</c:v>
                </c:pt>
                <c:pt idx="259">
                  <c:v>212.3860145410037</c:v>
                </c:pt>
                <c:pt idx="260">
                  <c:v>212.86519109490621</c:v>
                </c:pt>
                <c:pt idx="261">
                  <c:v>218.74901585649269</c:v>
                </c:pt>
                <c:pt idx="262">
                  <c:v>214.2915636951418</c:v>
                </c:pt>
                <c:pt idx="263">
                  <c:v>220.48741519190557</c:v>
                </c:pt>
                <c:pt idx="264">
                  <c:v>213.92383409394631</c:v>
                </c:pt>
                <c:pt idx="265">
                  <c:v>207.83941580966601</c:v>
                </c:pt>
                <c:pt idx="266">
                  <c:v>206.46877355589567</c:v>
                </c:pt>
                <c:pt idx="267">
                  <c:v>207.66112266969245</c:v>
                </c:pt>
                <c:pt idx="268">
                  <c:v>216.04112009202652</c:v>
                </c:pt>
                <c:pt idx="269">
                  <c:v>211.56139502840242</c:v>
                </c:pt>
                <c:pt idx="270">
                  <c:v>206.05644318925977</c:v>
                </c:pt>
                <c:pt idx="271">
                  <c:v>207.90627573715611</c:v>
                </c:pt>
                <c:pt idx="272">
                  <c:v>211.1936516869834</c:v>
                </c:pt>
                <c:pt idx="273">
                  <c:v>210.99307190451313</c:v>
                </c:pt>
                <c:pt idx="274">
                  <c:v>209.8118386315177</c:v>
                </c:pt>
                <c:pt idx="275">
                  <c:v>210.53618199310736</c:v>
                </c:pt>
                <c:pt idx="276">
                  <c:v>213.97953695996455</c:v>
                </c:pt>
                <c:pt idx="277">
                  <c:v>216.18599700847855</c:v>
                </c:pt>
                <c:pt idx="278">
                  <c:v>217.80181981015957</c:v>
                </c:pt>
                <c:pt idx="279">
                  <c:v>215.6780072059228</c:v>
                </c:pt>
                <c:pt idx="280">
                  <c:v>209.08301595707113</c:v>
                </c:pt>
                <c:pt idx="281">
                  <c:v>211.9781085263308</c:v>
                </c:pt>
                <c:pt idx="282">
                  <c:v>214.51548811731732</c:v>
                </c:pt>
                <c:pt idx="283">
                  <c:v>218.51719080581188</c:v>
                </c:pt>
                <c:pt idx="284">
                  <c:v>214.86200281344816</c:v>
                </c:pt>
                <c:pt idx="285">
                  <c:v>213.78893257974619</c:v>
                </c:pt>
                <c:pt idx="286">
                  <c:v>218.05891313183389</c:v>
                </c:pt>
                <c:pt idx="287">
                  <c:v>215.48796617486744</c:v>
                </c:pt>
                <c:pt idx="288">
                  <c:v>222.5300642960018</c:v>
                </c:pt>
                <c:pt idx="289">
                  <c:v>226.07347557029493</c:v>
                </c:pt>
                <c:pt idx="290">
                  <c:v>230.32105955809789</c:v>
                </c:pt>
                <c:pt idx="291">
                  <c:v>239.26340310710424</c:v>
                </c:pt>
                <c:pt idx="292">
                  <c:v>237.98916226132189</c:v>
                </c:pt>
                <c:pt idx="293">
                  <c:v>237.41905290837946</c:v>
                </c:pt>
                <c:pt idx="294">
                  <c:v>245.27711420131791</c:v>
                </c:pt>
                <c:pt idx="295">
                  <c:v>238.36916188209173</c:v>
                </c:pt>
                <c:pt idx="296">
                  <c:v>235.13875289884365</c:v>
                </c:pt>
                <c:pt idx="297">
                  <c:v>246.79733252797305</c:v>
                </c:pt>
                <c:pt idx="298">
                  <c:v>250.32955926034731</c:v>
                </c:pt>
                <c:pt idx="299">
                  <c:v>247.18854417110867</c:v>
                </c:pt>
                <c:pt idx="300">
                  <c:v>248.58578749755091</c:v>
                </c:pt>
                <c:pt idx="301">
                  <c:v>237.22905309799435</c:v>
                </c:pt>
                <c:pt idx="302">
                  <c:v>239.97877410275655</c:v>
                </c:pt>
                <c:pt idx="303">
                  <c:v>241.09659624435733</c:v>
                </c:pt>
                <c:pt idx="304">
                  <c:v>243.84637221001327</c:v>
                </c:pt>
                <c:pt idx="305">
                  <c:v>246.80851706989176</c:v>
                </c:pt>
                <c:pt idx="306">
                  <c:v>246.51785638223762</c:v>
                </c:pt>
                <c:pt idx="307">
                  <c:v>240.83951666290645</c:v>
                </c:pt>
                <c:pt idx="308">
                  <c:v>238.4250845916859</c:v>
                </c:pt>
                <c:pt idx="309">
                  <c:v>243.64516037726256</c:v>
                </c:pt>
                <c:pt idx="310">
                  <c:v>241.48780788749295</c:v>
                </c:pt>
                <c:pt idx="311">
                  <c:v>236.49125805761045</c:v>
                </c:pt>
                <c:pt idx="312">
                  <c:v>232.50073991103483</c:v>
                </c:pt>
                <c:pt idx="313">
                  <c:v>229.75097768560229</c:v>
                </c:pt>
                <c:pt idx="314">
                  <c:v>232.15426643557441</c:v>
                </c:pt>
                <c:pt idx="315">
                  <c:v>241.86786246915653</c:v>
                </c:pt>
                <c:pt idx="316">
                  <c:v>232.98142788952089</c:v>
                </c:pt>
                <c:pt idx="317">
                  <c:v>242.34852296719578</c:v>
                </c:pt>
                <c:pt idx="318">
                  <c:v>238.41390004976697</c:v>
                </c:pt>
                <c:pt idx="319">
                  <c:v>246.20490905208672</c:v>
                </c:pt>
                <c:pt idx="320">
                  <c:v>261.239214268068</c:v>
                </c:pt>
                <c:pt idx="321">
                  <c:v>252.35277968843218</c:v>
                </c:pt>
                <c:pt idx="322">
                  <c:v>239.81111589576219</c:v>
                </c:pt>
                <c:pt idx="323">
                  <c:v>233.40619315841286</c:v>
                </c:pt>
                <c:pt idx="324">
                  <c:v>231.93068551898614</c:v>
                </c:pt>
                <c:pt idx="325">
                  <c:v>230.65641719275695</c:v>
                </c:pt>
                <c:pt idx="326">
                  <c:v>232.79137311824206</c:v>
                </c:pt>
                <c:pt idx="327">
                  <c:v>236.84897103588369</c:v>
                </c:pt>
                <c:pt idx="328">
                  <c:v>235.82062522963335</c:v>
                </c:pt>
                <c:pt idx="329">
                  <c:v>234.14393323790298</c:v>
                </c:pt>
                <c:pt idx="330">
                  <c:v>236.54718076720459</c:v>
                </c:pt>
                <c:pt idx="331">
                  <c:v>231.47242158523156</c:v>
                </c:pt>
                <c:pt idx="332">
                  <c:v>230.60052196360985</c:v>
                </c:pt>
                <c:pt idx="333">
                  <c:v>226.7776757642518</c:v>
                </c:pt>
                <c:pt idx="334">
                  <c:v>229.18093703377704</c:v>
                </c:pt>
                <c:pt idx="335">
                  <c:v>227.83958893648207</c:v>
                </c:pt>
                <c:pt idx="336">
                  <c:v>227.32538855290994</c:v>
                </c:pt>
                <c:pt idx="337">
                  <c:v>227.94018111263389</c:v>
                </c:pt>
                <c:pt idx="338">
                  <c:v>229.35975230224304</c:v>
                </c:pt>
                <c:pt idx="339">
                  <c:v>228.07432691454204</c:v>
                </c:pt>
                <c:pt idx="340">
                  <c:v>231.41649887563739</c:v>
                </c:pt>
                <c:pt idx="341">
                  <c:v>231.24884066864325</c:v>
                </c:pt>
                <c:pt idx="342">
                  <c:v>234.55748648442918</c:v>
                </c:pt>
                <c:pt idx="343">
                  <c:v>231.14820727182089</c:v>
                </c:pt>
                <c:pt idx="344">
                  <c:v>231.5506309373223</c:v>
                </c:pt>
                <c:pt idx="345">
                  <c:v>231.19297291994326</c:v>
                </c:pt>
                <c:pt idx="346">
                  <c:v>230.85762902550763</c:v>
                </c:pt>
                <c:pt idx="347">
                  <c:v>229.89629428920591</c:v>
                </c:pt>
                <c:pt idx="348">
                  <c:v>233.90919525984262</c:v>
                </c:pt>
                <c:pt idx="349">
                  <c:v>231.78539639582937</c:v>
                </c:pt>
                <c:pt idx="350">
                  <c:v>231.58418456307888</c:v>
                </c:pt>
                <c:pt idx="351">
                  <c:v>232.79137311824206</c:v>
                </c:pt>
                <c:pt idx="352">
                  <c:v>233.763878656239</c:v>
                </c:pt>
                <c:pt idx="353">
                  <c:v>237.07255195247203</c:v>
                </c:pt>
                <c:pt idx="354">
                  <c:v>234.54632942295731</c:v>
                </c:pt>
                <c:pt idx="355">
                  <c:v>237.64263382496779</c:v>
                </c:pt>
                <c:pt idx="356">
                  <c:v>241.46546628410221</c:v>
                </c:pt>
                <c:pt idx="357">
                  <c:v>236.92726282931548</c:v>
                </c:pt>
                <c:pt idx="358">
                  <c:v>243.84637221001327</c:v>
                </c:pt>
                <c:pt idx="359">
                  <c:v>234.33393304828775</c:v>
                </c:pt>
                <c:pt idx="360">
                  <c:v>240.91775349544426</c:v>
                </c:pt>
                <c:pt idx="361">
                  <c:v>240.67183097546518</c:v>
                </c:pt>
                <c:pt idx="362">
                  <c:v>248.451655435866</c:v>
                </c:pt>
                <c:pt idx="363">
                  <c:v>252.72162224773021</c:v>
                </c:pt>
                <c:pt idx="364">
                  <c:v>253.28051957830704</c:v>
                </c:pt>
                <c:pt idx="365">
                  <c:v>252.72162224773021</c:v>
                </c:pt>
                <c:pt idx="366">
                  <c:v>254.23062855201954</c:v>
                </c:pt>
                <c:pt idx="367">
                  <c:v>237.67615997027724</c:v>
                </c:pt>
                <c:pt idx="368">
                  <c:v>236.24536301807848</c:v>
                </c:pt>
                <c:pt idx="369">
                  <c:v>234.97109469184946</c:v>
                </c:pt>
                <c:pt idx="370">
                  <c:v>231.95305460282373</c:v>
                </c:pt>
                <c:pt idx="371">
                  <c:v>229.21446317908649</c:v>
                </c:pt>
                <c:pt idx="372">
                  <c:v>225.63752575948408</c:v>
                </c:pt>
                <c:pt idx="373">
                  <c:v>227.86193053987262</c:v>
                </c:pt>
                <c:pt idx="374">
                  <c:v>225.6598948433215</c:v>
                </c:pt>
                <c:pt idx="375">
                  <c:v>227.56014027119355</c:v>
                </c:pt>
                <c:pt idx="376">
                  <c:v>227.3700992401381</c:v>
                </c:pt>
                <c:pt idx="377">
                  <c:v>228.45436775598236</c:v>
                </c:pt>
                <c:pt idx="378">
                  <c:v>235.80946816816177</c:v>
                </c:pt>
                <c:pt idx="379">
                  <c:v>242.44912888357101</c:v>
                </c:pt>
                <c:pt idx="380">
                  <c:v>248.9099743305145</c:v>
                </c:pt>
                <c:pt idx="381">
                  <c:v>245.12064053624246</c:v>
                </c:pt>
                <c:pt idx="382">
                  <c:v>252.91167701900906</c:v>
                </c:pt>
                <c:pt idx="383">
                  <c:v>250.58663884179796</c:v>
                </c:pt>
                <c:pt idx="384">
                  <c:v>245.14300962008008</c:v>
                </c:pt>
                <c:pt idx="385">
                  <c:v>243.85755675193198</c:v>
                </c:pt>
                <c:pt idx="386">
                  <c:v>240.16885635448247</c:v>
                </c:pt>
                <c:pt idx="387">
                  <c:v>239.94527543789417</c:v>
                </c:pt>
                <c:pt idx="388">
                  <c:v>246.80851706989176</c:v>
                </c:pt>
                <c:pt idx="389">
                  <c:v>248.04925925081167</c:v>
                </c:pt>
                <c:pt idx="390">
                  <c:v>250.93313979770545</c:v>
                </c:pt>
                <c:pt idx="391">
                  <c:v>244.7741395803352</c:v>
                </c:pt>
                <c:pt idx="392">
                  <c:v>243.05270942092915</c:v>
                </c:pt>
                <c:pt idx="393">
                  <c:v>243.73455427127203</c:v>
                </c:pt>
                <c:pt idx="394">
                  <c:v>248.61934112330727</c:v>
                </c:pt>
                <c:pt idx="395">
                  <c:v>244.17050408208289</c:v>
                </c:pt>
                <c:pt idx="396">
                  <c:v>246.14901382293962</c:v>
                </c:pt>
                <c:pt idx="397">
                  <c:v>249.77066192977043</c:v>
                </c:pt>
                <c:pt idx="398">
                  <c:v>251.64853827380483</c:v>
                </c:pt>
                <c:pt idx="399">
                  <c:v>257.37167112170505</c:v>
                </c:pt>
                <c:pt idx="400">
                  <c:v>260.59089556303462</c:v>
                </c:pt>
                <c:pt idx="401">
                  <c:v>246.5849361533034</c:v>
                </c:pt>
                <c:pt idx="402">
                  <c:v>249.25647528642173</c:v>
                </c:pt>
                <c:pt idx="403">
                  <c:v>249.87124036569881</c:v>
                </c:pt>
                <c:pt idx="404">
                  <c:v>251.12319456898427</c:v>
                </c:pt>
                <c:pt idx="405">
                  <c:v>253.81704782504627</c:v>
                </c:pt>
                <c:pt idx="406">
                  <c:v>266.78344940616137</c:v>
                </c:pt>
                <c:pt idx="407">
                  <c:v>266.71636963509536</c:v>
                </c:pt>
                <c:pt idx="408">
                  <c:v>272.80837252274085</c:v>
                </c:pt>
                <c:pt idx="409">
                  <c:v>269.87972632772477</c:v>
                </c:pt>
                <c:pt idx="410">
                  <c:v>268.6613532306427</c:v>
                </c:pt>
                <c:pt idx="411">
                  <c:v>274.08264084896985</c:v>
                </c:pt>
                <c:pt idx="412">
                  <c:v>279.7051403000479</c:v>
                </c:pt>
                <c:pt idx="413">
                  <c:v>288.42394415313646</c:v>
                </c:pt>
                <c:pt idx="414">
                  <c:v>291.03956057666079</c:v>
                </c:pt>
                <c:pt idx="415">
                  <c:v>293.47633425127185</c:v>
                </c:pt>
                <c:pt idx="416">
                  <c:v>289.45228995938675</c:v>
                </c:pt>
                <c:pt idx="417">
                  <c:v>286.87017220072477</c:v>
                </c:pt>
                <c:pt idx="418">
                  <c:v>286.87017220072477</c:v>
                </c:pt>
                <c:pt idx="419">
                  <c:v>285.90887868509355</c:v>
                </c:pt>
                <c:pt idx="420">
                  <c:v>276.23999333873968</c:v>
                </c:pt>
                <c:pt idx="421">
                  <c:v>287.31730655345456</c:v>
                </c:pt>
                <c:pt idx="422">
                  <c:v>282.36549489124752</c:v>
                </c:pt>
                <c:pt idx="423">
                  <c:v>276.18409810959258</c:v>
                </c:pt>
                <c:pt idx="424">
                  <c:v>273.4790603116117</c:v>
                </c:pt>
                <c:pt idx="425">
                  <c:v>272.0706324432507</c:v>
                </c:pt>
                <c:pt idx="426">
                  <c:v>277.1006534575485</c:v>
                </c:pt>
                <c:pt idx="427">
                  <c:v>273.25547939502337</c:v>
                </c:pt>
                <c:pt idx="428">
                  <c:v>272.20473702448851</c:v>
                </c:pt>
                <c:pt idx="429">
                  <c:v>266.39223776302578</c:v>
                </c:pt>
                <c:pt idx="430">
                  <c:v>264.2460423347278</c:v>
                </c:pt>
                <c:pt idx="431">
                  <c:v>264.21254366986517</c:v>
                </c:pt>
                <c:pt idx="432">
                  <c:v>274.21677291065475</c:v>
                </c:pt>
                <c:pt idx="433">
                  <c:v>279.20211071817124</c:v>
                </c:pt>
                <c:pt idx="434">
                  <c:v>278.28555537021532</c:v>
                </c:pt>
                <c:pt idx="435">
                  <c:v>277.60368303942539</c:v>
                </c:pt>
                <c:pt idx="436">
                  <c:v>280.36464354700024</c:v>
                </c:pt>
                <c:pt idx="437">
                  <c:v>285.21584929283182</c:v>
                </c:pt>
                <c:pt idx="438">
                  <c:v>294.56060276711611</c:v>
                </c:pt>
                <c:pt idx="439">
                  <c:v>283.84097505022743</c:v>
                </c:pt>
                <c:pt idx="440">
                  <c:v>279.57100823836322</c:v>
                </c:pt>
                <c:pt idx="441">
                  <c:v>281.82893916406118</c:v>
                </c:pt>
                <c:pt idx="442">
                  <c:v>283.27086569728476</c:v>
                </c:pt>
                <c:pt idx="443">
                  <c:v>285.05934814730949</c:v>
                </c:pt>
                <c:pt idx="444">
                  <c:v>285.95361685276885</c:v>
                </c:pt>
                <c:pt idx="445">
                  <c:v>286.24425005997608</c:v>
                </c:pt>
                <c:pt idx="446">
                  <c:v>289.13928766834169</c:v>
                </c:pt>
                <c:pt idx="447">
                  <c:v>287.57438613490547</c:v>
                </c:pt>
                <c:pt idx="448">
                  <c:v>319.50968836898312</c:v>
                </c:pt>
                <c:pt idx="449">
                  <c:v>303.41348372099543</c:v>
                </c:pt>
                <c:pt idx="450">
                  <c:v>296.28200544607483</c:v>
                </c:pt>
                <c:pt idx="451">
                  <c:v>268.05777269328451</c:v>
                </c:pt>
                <c:pt idx="452">
                  <c:v>258.69062265471553</c:v>
                </c:pt>
                <c:pt idx="453">
                  <c:v>250.82137681985836</c:v>
                </c:pt>
                <c:pt idx="454">
                  <c:v>252.4086474371324</c:v>
                </c:pt>
                <c:pt idx="455">
                  <c:v>253.42586366235773</c:v>
                </c:pt>
                <c:pt idx="456">
                  <c:v>245.93661744827</c:v>
                </c:pt>
                <c:pt idx="457">
                  <c:v>246.89793844434851</c:v>
                </c:pt>
                <c:pt idx="458">
                  <c:v>247.8033367308326</c:v>
                </c:pt>
                <c:pt idx="459">
                  <c:v>247.27796554556519</c:v>
                </c:pt>
                <c:pt idx="460">
                  <c:v>252.01743579399678</c:v>
                </c:pt>
                <c:pt idx="461">
                  <c:v>263.35182859016237</c:v>
                </c:pt>
                <c:pt idx="462">
                  <c:v>285.45058727089219</c:v>
                </c:pt>
                <c:pt idx="463">
                  <c:v>277.58134143603462</c:v>
                </c:pt>
                <c:pt idx="464">
                  <c:v>279.07916319840524</c:v>
                </c:pt>
                <c:pt idx="465">
                  <c:v>281.40414641472239</c:v>
                </c:pt>
                <c:pt idx="466">
                  <c:v>280.3087208374061</c:v>
                </c:pt>
                <c:pt idx="467">
                  <c:v>290.07826706102941</c:v>
                </c:pt>
                <c:pt idx="468">
                  <c:v>302.26219039497909</c:v>
                </c:pt>
                <c:pt idx="469">
                  <c:v>304.07298696794771</c:v>
                </c:pt>
                <c:pt idx="470">
                  <c:v>298.24930316456584</c:v>
                </c:pt>
                <c:pt idx="471">
                  <c:v>306.19678583196099</c:v>
                </c:pt>
                <c:pt idx="472">
                  <c:v>301.66973943864593</c:v>
                </c:pt>
                <c:pt idx="473">
                  <c:v>307.63876732607832</c:v>
                </c:pt>
                <c:pt idx="474">
                  <c:v>303.27935165931075</c:v>
                </c:pt>
                <c:pt idx="475">
                  <c:v>299.46770374209501</c:v>
                </c:pt>
                <c:pt idx="476">
                  <c:v>299.71359878162701</c:v>
                </c:pt>
                <c:pt idx="477">
                  <c:v>295.24242013701212</c:v>
                </c:pt>
                <c:pt idx="478">
                  <c:v>293.3310176476682</c:v>
                </c:pt>
                <c:pt idx="479">
                  <c:v>290.67066305646887</c:v>
                </c:pt>
                <c:pt idx="480">
                  <c:v>290.97248080559484</c:v>
                </c:pt>
                <c:pt idx="481">
                  <c:v>290.07826706102941</c:v>
                </c:pt>
                <c:pt idx="482">
                  <c:v>300.65255069386762</c:v>
                </c:pt>
                <c:pt idx="483">
                  <c:v>303.21232684913866</c:v>
                </c:pt>
                <c:pt idx="484">
                  <c:v>294.24760047607128</c:v>
                </c:pt>
                <c:pt idx="485">
                  <c:v>300.36191748666039</c:v>
                </c:pt>
                <c:pt idx="486">
                  <c:v>304.5089367787586</c:v>
                </c:pt>
                <c:pt idx="487">
                  <c:v>307.43752801288053</c:v>
                </c:pt>
                <c:pt idx="488">
                  <c:v>310.70151810233222</c:v>
                </c:pt>
                <c:pt idx="489">
                  <c:v>327.28954030983107</c:v>
                </c:pt>
                <c:pt idx="490">
                  <c:v>351.27735987651397</c:v>
                </c:pt>
                <c:pt idx="491">
                  <c:v>324.14855270103948</c:v>
                </c:pt>
                <c:pt idx="492">
                  <c:v>302.69811272534309</c:v>
                </c:pt>
                <c:pt idx="493">
                  <c:v>313.03768586056805</c:v>
                </c:pt>
                <c:pt idx="494">
                  <c:v>313.74189979474852</c:v>
                </c:pt>
                <c:pt idx="495">
                  <c:v>304.050645364557</c:v>
                </c:pt>
                <c:pt idx="496">
                  <c:v>302.955192306794</c:v>
                </c:pt>
                <c:pt idx="497">
                  <c:v>298.03693427034329</c:v>
                </c:pt>
                <c:pt idx="498">
                  <c:v>301.35676462804793</c:v>
                </c:pt>
                <c:pt idx="499">
                  <c:v>299.95952130160589</c:v>
                </c:pt>
                <c:pt idx="500">
                  <c:v>296.86324438004249</c:v>
                </c:pt>
                <c:pt idx="501">
                  <c:v>281.51593687301653</c:v>
                </c:pt>
                <c:pt idx="502">
                  <c:v>279.33627026030308</c:v>
                </c:pt>
                <c:pt idx="503">
                  <c:v>278.34142311891532</c:v>
                </c:pt>
                <c:pt idx="504">
                  <c:v>280.11874850746824</c:v>
                </c:pt>
                <c:pt idx="505">
                  <c:v>283.5391573011014</c:v>
                </c:pt>
                <c:pt idx="506">
                  <c:v>279.09034774032398</c:v>
                </c:pt>
                <c:pt idx="507">
                  <c:v>275.18922348775777</c:v>
                </c:pt>
                <c:pt idx="508">
                  <c:v>290.78245351476301</c:v>
                </c:pt>
                <c:pt idx="509">
                  <c:v>286.74722468095899</c:v>
                </c:pt>
                <c:pt idx="510">
                  <c:v>280.78938133544528</c:v>
                </c:pt>
                <c:pt idx="511">
                  <c:v>286.6354342226648</c:v>
                </c:pt>
                <c:pt idx="512">
                  <c:v>292.70506802647247</c:v>
                </c:pt>
                <c:pt idx="513">
                  <c:v>292.49267165180288</c:v>
                </c:pt>
                <c:pt idx="514">
                  <c:v>290.65950599499678</c:v>
                </c:pt>
                <c:pt idx="515">
                  <c:v>290.04471343527285</c:v>
                </c:pt>
                <c:pt idx="516">
                  <c:v>297.26564056509704</c:v>
                </c:pt>
                <c:pt idx="517">
                  <c:v>292.4032502773465</c:v>
                </c:pt>
                <c:pt idx="518">
                  <c:v>292.85035714962902</c:v>
                </c:pt>
                <c:pt idx="519">
                  <c:v>295.22010601406845</c:v>
                </c:pt>
                <c:pt idx="520">
                  <c:v>290.15647641312012</c:v>
                </c:pt>
                <c:pt idx="521">
                  <c:v>289.34049950109261</c:v>
                </c:pt>
                <c:pt idx="522">
                  <c:v>290.70418920177832</c:v>
                </c:pt>
                <c:pt idx="523">
                  <c:v>284.04215940253124</c:v>
                </c:pt>
                <c:pt idx="524">
                  <c:v>284.23218669336296</c:v>
                </c:pt>
                <c:pt idx="525">
                  <c:v>285.03700654391872</c:v>
                </c:pt>
                <c:pt idx="526">
                  <c:v>281.66128095706699</c:v>
                </c:pt>
                <c:pt idx="527">
                  <c:v>278.52029334827529</c:v>
                </c:pt>
                <c:pt idx="528">
                  <c:v>280.86761816798315</c:v>
                </c:pt>
                <c:pt idx="529">
                  <c:v>280.91235633565839</c:v>
                </c:pt>
                <c:pt idx="530">
                  <c:v>289.69818499891875</c:v>
                </c:pt>
                <c:pt idx="531">
                  <c:v>294.33702185052783</c:v>
                </c:pt>
                <c:pt idx="532">
                  <c:v>290.25710980994245</c:v>
                </c:pt>
                <c:pt idx="533">
                  <c:v>287.93207163273161</c:v>
                </c:pt>
                <c:pt idx="534">
                  <c:v>281.51593687301653</c:v>
                </c:pt>
                <c:pt idx="535">
                  <c:v>283.36031455218836</c:v>
                </c:pt>
                <c:pt idx="536">
                  <c:v>279.44803323815012</c:v>
                </c:pt>
                <c:pt idx="537">
                  <c:v>274.97685459353522</c:v>
                </c:pt>
                <c:pt idx="538">
                  <c:v>270.43859617785455</c:v>
                </c:pt>
                <c:pt idx="539">
                  <c:v>265.00617897850225</c:v>
                </c:pt>
                <c:pt idx="540">
                  <c:v>260.26670873007083</c:v>
                </c:pt>
                <c:pt idx="541">
                  <c:v>260.11023506499538</c:v>
                </c:pt>
                <c:pt idx="542">
                  <c:v>256.14208600225714</c:v>
                </c:pt>
                <c:pt idx="543">
                  <c:v>251.52468389928856</c:v>
                </c:pt>
                <c:pt idx="544">
                  <c:v>247.70297813848003</c:v>
                </c:pt>
                <c:pt idx="545">
                  <c:v>257.4645550324804</c:v>
                </c:pt>
                <c:pt idx="546">
                  <c:v>262.18278289540046</c:v>
                </c:pt>
                <c:pt idx="547">
                  <c:v>262.98971874037335</c:v>
                </c:pt>
                <c:pt idx="548">
                  <c:v>265.44410738149526</c:v>
                </c:pt>
                <c:pt idx="549">
                  <c:v>265.51137951569001</c:v>
                </c:pt>
                <c:pt idx="550">
                  <c:v>267.77521873748771</c:v>
                </c:pt>
                <c:pt idx="551">
                  <c:v>266.44153768489866</c:v>
                </c:pt>
                <c:pt idx="552">
                  <c:v>261.77934245336087</c:v>
                </c:pt>
                <c:pt idx="553">
                  <c:v>267.79764278221927</c:v>
                </c:pt>
                <c:pt idx="554">
                  <c:v>264.52510627375869</c:v>
                </c:pt>
                <c:pt idx="555">
                  <c:v>271.40634759852497</c:v>
                </c:pt>
                <c:pt idx="556">
                  <c:v>275.03753142045599</c:v>
                </c:pt>
                <c:pt idx="557">
                  <c:v>278.2203717499907</c:v>
                </c:pt>
                <c:pt idx="558">
                  <c:v>269.54597629921369</c:v>
                </c:pt>
                <c:pt idx="559">
                  <c:v>273.83833967536259</c:v>
                </c:pt>
                <c:pt idx="560">
                  <c:v>268.29075192273808</c:v>
                </c:pt>
                <c:pt idx="561">
                  <c:v>269.63561751724603</c:v>
                </c:pt>
                <c:pt idx="562">
                  <c:v>269.28820970658853</c:v>
                </c:pt>
                <c:pt idx="563">
                  <c:v>271.03651574313585</c:v>
                </c:pt>
                <c:pt idx="564">
                  <c:v>271.7874464371738</c:v>
                </c:pt>
                <c:pt idx="565">
                  <c:v>276.95396283159636</c:v>
                </c:pt>
                <c:pt idx="566">
                  <c:v>276.77465291508463</c:v>
                </c:pt>
                <c:pt idx="567">
                  <c:v>277.90657252598345</c:v>
                </c:pt>
                <c:pt idx="568">
                  <c:v>277.62638188862667</c:v>
                </c:pt>
                <c:pt idx="569">
                  <c:v>277.77211069893502</c:v>
                </c:pt>
                <c:pt idx="570">
                  <c:v>284.10421025180051</c:v>
                </c:pt>
                <c:pt idx="571">
                  <c:v>286.50253878109385</c:v>
                </c:pt>
                <c:pt idx="572">
                  <c:v>283.80162305015926</c:v>
                </c:pt>
                <c:pt idx="573">
                  <c:v>283.24124177544576</c:v>
                </c:pt>
                <c:pt idx="574">
                  <c:v>287.18619734093687</c:v>
                </c:pt>
                <c:pt idx="575">
                  <c:v>286.61463152430468</c:v>
                </c:pt>
                <c:pt idx="576">
                  <c:v>286.3344408869479</c:v>
                </c:pt>
                <c:pt idx="577">
                  <c:v>294.29159667167829</c:v>
                </c:pt>
                <c:pt idx="578">
                  <c:v>298.03484575637322</c:v>
                </c:pt>
                <c:pt idx="579">
                  <c:v>293.69763429076119</c:v>
                </c:pt>
                <c:pt idx="580">
                  <c:v>295.30023899744748</c:v>
                </c:pt>
                <c:pt idx="581">
                  <c:v>293.40623163103862</c:v>
                </c:pt>
                <c:pt idx="582">
                  <c:v>294.50457013573407</c:v>
                </c:pt>
                <c:pt idx="583">
                  <c:v>289.61816193732767</c:v>
                </c:pt>
                <c:pt idx="584">
                  <c:v>310.72144142638899</c:v>
                </c:pt>
                <c:pt idx="585">
                  <c:v>309.18608137345075</c:v>
                </c:pt>
                <c:pt idx="586">
                  <c:v>306.55238281581705</c:v>
                </c:pt>
                <c:pt idx="587">
                  <c:v>311.38267594150079</c:v>
                </c:pt>
                <c:pt idx="588">
                  <c:v>310.30678896198378</c:v>
                </c:pt>
                <c:pt idx="589">
                  <c:v>316.31387726847663</c:v>
                </c:pt>
                <c:pt idx="590">
                  <c:v>313.90433671681745</c:v>
                </c:pt>
                <c:pt idx="591">
                  <c:v>313.76981992887511</c:v>
                </c:pt>
                <c:pt idx="592">
                  <c:v>326.18749194479403</c:v>
                </c:pt>
                <c:pt idx="593">
                  <c:v>314.85694641120477</c:v>
                </c:pt>
                <c:pt idx="594">
                  <c:v>309.13004874206888</c:v>
                </c:pt>
                <c:pt idx="595">
                  <c:v>308.02049821500765</c:v>
                </c:pt>
                <c:pt idx="596">
                  <c:v>312.89566691060145</c:v>
                </c:pt>
                <c:pt idx="597">
                  <c:v>315.33887100980485</c:v>
                </c:pt>
                <c:pt idx="598">
                  <c:v>313.80345599597246</c:v>
                </c:pt>
                <c:pt idx="599">
                  <c:v>316.32508929084241</c:v>
                </c:pt>
                <c:pt idx="600">
                  <c:v>315.12592502619572</c:v>
                </c:pt>
                <c:pt idx="601">
                  <c:v>329.2582944920116</c:v>
                </c:pt>
                <c:pt idx="602">
                  <c:v>325.3133389265202</c:v>
                </c:pt>
                <c:pt idx="603">
                  <c:v>325.49264884303193</c:v>
                </c:pt>
                <c:pt idx="604">
                  <c:v>320.81921410868131</c:v>
                </c:pt>
                <c:pt idx="605">
                  <c:v>312.90687893296717</c:v>
                </c:pt>
                <c:pt idx="606">
                  <c:v>301.85649655628777</c:v>
                </c:pt>
                <c:pt idx="607">
                  <c:v>309.21968996010105</c:v>
                </c:pt>
                <c:pt idx="608">
                  <c:v>310.65419677264134</c:v>
                </c:pt>
                <c:pt idx="609">
                  <c:v>318.45449416603861</c:v>
                </c:pt>
                <c:pt idx="610">
                  <c:v>335.69124728527532</c:v>
                </c:pt>
                <c:pt idx="611">
                  <c:v>328.83240252479357</c:v>
                </c:pt>
                <c:pt idx="612">
                  <c:v>331.77990030643446</c:v>
                </c:pt>
                <c:pt idx="613">
                  <c:v>361.81539679979193</c:v>
                </c:pt>
                <c:pt idx="614">
                  <c:v>347.31319547858698</c:v>
                </c:pt>
                <c:pt idx="615">
                  <c:v>365.43531363846336</c:v>
                </c:pt>
                <c:pt idx="616">
                  <c:v>347.25716284720517</c:v>
                </c:pt>
                <c:pt idx="617">
                  <c:v>351.84092888307657</c:v>
                </c:pt>
                <c:pt idx="618">
                  <c:v>357.42212522235116</c:v>
                </c:pt>
                <c:pt idx="619">
                  <c:v>354.91173143029403</c:v>
                </c:pt>
                <c:pt idx="620">
                  <c:v>353.253039131332</c:v>
                </c:pt>
                <c:pt idx="621">
                  <c:v>364.11287208868697</c:v>
                </c:pt>
                <c:pt idx="622">
                  <c:v>358.48682765994926</c:v>
                </c:pt>
                <c:pt idx="623">
                  <c:v>369.7837646068881</c:v>
                </c:pt>
                <c:pt idx="624">
                  <c:v>357.74713646872419</c:v>
                </c:pt>
                <c:pt idx="625">
                  <c:v>353.81342040604545</c:v>
                </c:pt>
                <c:pt idx="626">
                  <c:v>352.75992999081319</c:v>
                </c:pt>
                <c:pt idx="627">
                  <c:v>355.23671519622002</c:v>
                </c:pt>
                <c:pt idx="628">
                  <c:v>366.21982543870473</c:v>
                </c:pt>
                <c:pt idx="629">
                  <c:v>368.59578488416031</c:v>
                </c:pt>
                <c:pt idx="630">
                  <c:v>356.14453176203796</c:v>
                </c:pt>
                <c:pt idx="631">
                  <c:v>341.63111841846717</c:v>
                </c:pt>
                <c:pt idx="632">
                  <c:v>356.25659702480203</c:v>
                </c:pt>
                <c:pt idx="633">
                  <c:v>362.62233264476487</c:v>
                </c:pt>
                <c:pt idx="634">
                  <c:v>369.94065047866826</c:v>
                </c:pt>
                <c:pt idx="635">
                  <c:v>375.94773878516088</c:v>
                </c:pt>
                <c:pt idx="636">
                  <c:v>368.88718754388282</c:v>
                </c:pt>
                <c:pt idx="637">
                  <c:v>368.25953413497461</c:v>
                </c:pt>
                <c:pt idx="638">
                  <c:v>372.72005036616321</c:v>
                </c:pt>
                <c:pt idx="639">
                  <c:v>365.88362965041301</c:v>
                </c:pt>
                <c:pt idx="640">
                  <c:v>368.4836921409493</c:v>
                </c:pt>
                <c:pt idx="641">
                  <c:v>364.94223197839148</c:v>
                </c:pt>
                <c:pt idx="642">
                  <c:v>364.66204134103475</c:v>
                </c:pt>
                <c:pt idx="643">
                  <c:v>355.72985181718587</c:v>
                </c:pt>
                <c:pt idx="644">
                  <c:v>357.5230334236432</c:v>
                </c:pt>
                <c:pt idx="645">
                  <c:v>358.4083984642827</c:v>
                </c:pt>
                <c:pt idx="646">
                  <c:v>352.95045192969076</c:v>
                </c:pt>
                <c:pt idx="647">
                  <c:v>347.04421686359603</c:v>
                </c:pt>
                <c:pt idx="648">
                  <c:v>345.17257858102505</c:v>
                </c:pt>
                <c:pt idx="649">
                  <c:v>344.84759481509928</c:v>
                </c:pt>
                <c:pt idx="650">
                  <c:v>336.52057969453296</c:v>
                </c:pt>
                <c:pt idx="651">
                  <c:v>337.2714829081238</c:v>
                </c:pt>
                <c:pt idx="652">
                  <c:v>333.65153858900544</c:v>
                </c:pt>
                <c:pt idx="653">
                  <c:v>336.11713925249336</c:v>
                </c:pt>
                <c:pt idx="654">
                  <c:v>348.45632711185186</c:v>
                </c:pt>
                <c:pt idx="655">
                  <c:v>349.27447497919053</c:v>
                </c:pt>
                <c:pt idx="656">
                  <c:v>349.17359425834536</c:v>
                </c:pt>
                <c:pt idx="657">
                  <c:v>355.98759092936399</c:v>
                </c:pt>
                <c:pt idx="658">
                  <c:v>366.67935347302011</c:v>
                </c:pt>
                <c:pt idx="659">
                  <c:v>361.70330405658115</c:v>
                </c:pt>
                <c:pt idx="660">
                  <c:v>356.90661951754771</c:v>
                </c:pt>
                <c:pt idx="661">
                  <c:v>347.97440251325173</c:v>
                </c:pt>
                <c:pt idx="662">
                  <c:v>342.44923880535902</c:v>
                </c:pt>
                <c:pt idx="663">
                  <c:v>329.32553914575942</c:v>
                </c:pt>
                <c:pt idx="664">
                  <c:v>325.02196374724474</c:v>
                </c:pt>
                <c:pt idx="665">
                  <c:v>328.94446778755741</c:v>
                </c:pt>
                <c:pt idx="666">
                  <c:v>326.62456845393081</c:v>
                </c:pt>
                <c:pt idx="667">
                  <c:v>326.82630241517393</c:v>
                </c:pt>
                <c:pt idx="668">
                  <c:v>323.47533671104657</c:v>
                </c:pt>
                <c:pt idx="669">
                  <c:v>314.0051899572158</c:v>
                </c:pt>
                <c:pt idx="670">
                  <c:v>329.80743626391245</c:v>
                </c:pt>
                <c:pt idx="671">
                  <c:v>324.4840065172628</c:v>
                </c:pt>
                <c:pt idx="672">
                  <c:v>314.86815843357056</c:v>
                </c:pt>
                <c:pt idx="673">
                  <c:v>308.16619954486873</c:v>
                </c:pt>
                <c:pt idx="674">
                  <c:v>314.12843976189839</c:v>
                </c:pt>
                <c:pt idx="675">
                  <c:v>320.5278114489588</c:v>
                </c:pt>
                <c:pt idx="676">
                  <c:v>319.12691322306898</c:v>
                </c:pt>
                <c:pt idx="677">
                  <c:v>318.89154319472846</c:v>
                </c:pt>
                <c:pt idx="678">
                  <c:v>314.25174452747518</c:v>
                </c:pt>
                <c:pt idx="679">
                  <c:v>309.27572259148309</c:v>
                </c:pt>
                <c:pt idx="680">
                  <c:v>308.323112897096</c:v>
                </c:pt>
                <c:pt idx="681">
                  <c:v>308.96192336747583</c:v>
                </c:pt>
                <c:pt idx="682">
                  <c:v>310.20593572158572</c:v>
                </c:pt>
                <c:pt idx="683">
                  <c:v>307.03430741441696</c:v>
                </c:pt>
                <c:pt idx="684">
                  <c:v>293.67521024602962</c:v>
                </c:pt>
                <c:pt idx="685">
                  <c:v>286.87239811692984</c:v>
                </c:pt>
                <c:pt idx="686">
                  <c:v>294.01143351476844</c:v>
                </c:pt>
                <c:pt idx="687">
                  <c:v>290.31303251953642</c:v>
                </c:pt>
                <c:pt idx="688">
                  <c:v>290.55961457024296</c:v>
                </c:pt>
                <c:pt idx="689">
                  <c:v>285.74047850603097</c:v>
                </c:pt>
                <c:pt idx="690">
                  <c:v>287.80261124703242</c:v>
                </c:pt>
                <c:pt idx="691">
                  <c:v>291.28806625865531</c:v>
                </c:pt>
                <c:pt idx="692">
                  <c:v>296.53306680963817</c:v>
                </c:pt>
                <c:pt idx="693">
                  <c:v>295.73734298703107</c:v>
                </c:pt>
                <c:pt idx="694">
                  <c:v>297.93396503552822</c:v>
                </c:pt>
                <c:pt idx="695">
                  <c:v>291.06390825268045</c:v>
                </c:pt>
                <c:pt idx="696">
                  <c:v>277.85053989460141</c:v>
                </c:pt>
                <c:pt idx="697">
                  <c:v>279.12818831580859</c:v>
                </c:pt>
                <c:pt idx="698">
                  <c:v>288.4302096950467</c:v>
                </c:pt>
                <c:pt idx="699">
                  <c:v>298.67365622675328</c:v>
                </c:pt>
                <c:pt idx="700">
                  <c:v>294.39247739252329</c:v>
                </c:pt>
                <c:pt idx="701">
                  <c:v>287.41035534691179</c:v>
                </c:pt>
                <c:pt idx="702">
                  <c:v>286.09909833905431</c:v>
                </c:pt>
                <c:pt idx="703">
                  <c:v>279.97994476979756</c:v>
                </c:pt>
                <c:pt idx="704">
                  <c:v>278.4221331916807</c:v>
                </c:pt>
                <c:pt idx="705">
                  <c:v>282.59121928269985</c:v>
                </c:pt>
                <c:pt idx="706">
                  <c:v>280.20404781487855</c:v>
                </c:pt>
                <c:pt idx="707">
                  <c:v>280.20404781487855</c:v>
                </c:pt>
                <c:pt idx="708">
                  <c:v>288.65436770102167</c:v>
                </c:pt>
                <c:pt idx="709">
                  <c:v>292.02772996943349</c:v>
                </c:pt>
                <c:pt idx="710">
                  <c:v>291.85963207528755</c:v>
                </c:pt>
                <c:pt idx="711">
                  <c:v>304.40055389588935</c:v>
                </c:pt>
                <c:pt idx="712">
                  <c:v>300.67972885592582</c:v>
                </c:pt>
                <c:pt idx="713">
                  <c:v>298.31503639372994</c:v>
                </c:pt>
                <c:pt idx="714">
                  <c:v>308.98431993176058</c:v>
                </c:pt>
                <c:pt idx="715">
                  <c:v>314.18449987372736</c:v>
                </c:pt>
                <c:pt idx="716">
                  <c:v>307.35929118034289</c:v>
                </c:pt>
                <c:pt idx="717">
                  <c:v>307.13513317436798</c:v>
                </c:pt>
                <c:pt idx="718">
                  <c:v>307.90843295224357</c:v>
                </c:pt>
                <c:pt idx="719">
                  <c:v>315.94407289353444</c:v>
                </c:pt>
                <c:pt idx="720">
                  <c:v>315.08107693673259</c:v>
                </c:pt>
                <c:pt idx="721">
                  <c:v>331.65665050175181</c:v>
                </c:pt>
                <c:pt idx="722">
                  <c:v>333.15840196803981</c:v>
                </c:pt>
                <c:pt idx="723">
                  <c:v>343.13286988475517</c:v>
                </c:pt>
                <c:pt idx="724">
                  <c:v>350.83225907686034</c:v>
                </c:pt>
                <c:pt idx="725">
                  <c:v>338.9525717713704</c:v>
                </c:pt>
                <c:pt idx="726">
                  <c:v>336.93523215893811</c:v>
                </c:pt>
                <c:pt idx="727">
                  <c:v>333.93172922636222</c:v>
                </c:pt>
                <c:pt idx="728">
                  <c:v>323.59861399617648</c:v>
                </c:pt>
                <c:pt idx="729">
                  <c:v>324.85383837265192</c:v>
                </c:pt>
                <c:pt idx="730">
                  <c:v>321.76061178070285</c:v>
                </c:pt>
                <c:pt idx="731">
                  <c:v>313.15343350322661</c:v>
                </c:pt>
                <c:pt idx="732">
                  <c:v>310.10505500074072</c:v>
                </c:pt>
                <c:pt idx="733">
                  <c:v>304.23248348219045</c:v>
                </c:pt>
                <c:pt idx="734">
                  <c:v>309.70158707825408</c:v>
                </c:pt>
                <c:pt idx="735">
                  <c:v>305.48768037821901</c:v>
                </c:pt>
                <c:pt idx="736">
                  <c:v>301.6996106845076</c:v>
                </c:pt>
                <c:pt idx="737">
                  <c:v>304.56867927048199</c:v>
                </c:pt>
                <c:pt idx="738">
                  <c:v>305.08421245573231</c:v>
                </c:pt>
                <c:pt idx="739">
                  <c:v>299.68232603296929</c:v>
                </c:pt>
                <c:pt idx="740">
                  <c:v>301.13925689024114</c:v>
                </c:pt>
                <c:pt idx="741">
                  <c:v>303.134144977495</c:v>
                </c:pt>
                <c:pt idx="742">
                  <c:v>304.81523384074137</c:v>
                </c:pt>
                <c:pt idx="743">
                  <c:v>308.84985810471215</c:v>
                </c:pt>
                <c:pt idx="744">
                  <c:v>310.93438740999807</c:v>
                </c:pt>
                <c:pt idx="745">
                  <c:v>306.58599140246736</c:v>
                </c:pt>
                <c:pt idx="746">
                  <c:v>304.38934187352356</c:v>
                </c:pt>
                <c:pt idx="747">
                  <c:v>301.94616525476698</c:v>
                </c:pt>
                <c:pt idx="748">
                  <c:v>298.98745545076054</c:v>
                </c:pt>
                <c:pt idx="749">
                  <c:v>303.6945262522085</c:v>
                </c:pt>
                <c:pt idx="750">
                  <c:v>303.11174841321031</c:v>
                </c:pt>
                <c:pt idx="751">
                  <c:v>304.27727661075943</c:v>
                </c:pt>
                <c:pt idx="752">
                  <c:v>313.93794530346793</c:v>
                </c:pt>
                <c:pt idx="753">
                  <c:v>315.52936546823531</c:v>
                </c:pt>
                <c:pt idx="754">
                  <c:v>313.64657012419229</c:v>
                </c:pt>
                <c:pt idx="755">
                  <c:v>314.36380979023892</c:v>
                </c:pt>
                <c:pt idx="756">
                  <c:v>308.02049821500765</c:v>
                </c:pt>
                <c:pt idx="757">
                  <c:v>314.07240713051635</c:v>
                </c:pt>
                <c:pt idx="758">
                  <c:v>312.01030186996201</c:v>
                </c:pt>
                <c:pt idx="759">
                  <c:v>320.28125687869937</c:v>
                </c:pt>
                <c:pt idx="760">
                  <c:v>316.87423106274309</c:v>
                </c:pt>
                <c:pt idx="761">
                  <c:v>315.95525743545312</c:v>
                </c:pt>
                <c:pt idx="762">
                  <c:v>317.63634629869995</c:v>
                </c:pt>
                <c:pt idx="763">
                  <c:v>311.80854042827178</c:v>
                </c:pt>
                <c:pt idx="764">
                  <c:v>326.84869897945867</c:v>
                </c:pt>
                <c:pt idx="765">
                  <c:v>318.64498862446908</c:v>
                </c:pt>
                <c:pt idx="766">
                  <c:v>325.1003929429113</c:v>
                </c:pt>
                <c:pt idx="767">
                  <c:v>317.7035909524476</c:v>
                </c:pt>
                <c:pt idx="768">
                  <c:v>327.00563981213276</c:v>
                </c:pt>
                <c:pt idx="769">
                  <c:v>322.81410219593516</c:v>
                </c:pt>
                <c:pt idx="770">
                  <c:v>325.50383338495067</c:v>
                </c:pt>
                <c:pt idx="771">
                  <c:v>329.42636490571044</c:v>
                </c:pt>
                <c:pt idx="772">
                  <c:v>322.70200945272416</c:v>
                </c:pt>
                <c:pt idx="773">
                  <c:v>329.94192557140769</c:v>
                </c:pt>
                <c:pt idx="774">
                  <c:v>338.23530462487668</c:v>
                </c:pt>
                <c:pt idx="775">
                  <c:v>339.85233656622472</c:v>
                </c:pt>
                <c:pt idx="776">
                  <c:v>350.81244567459129</c:v>
                </c:pt>
                <c:pt idx="777">
                  <c:v>353.14820122612258</c:v>
                </c:pt>
                <c:pt idx="778">
                  <c:v>340.88549145069555</c:v>
                </c:pt>
                <c:pt idx="779">
                  <c:v>356.22510443256851</c:v>
                </c:pt>
                <c:pt idx="780">
                  <c:v>359.21217405785359</c:v>
                </c:pt>
                <c:pt idx="781">
                  <c:v>353.30538938281938</c:v>
                </c:pt>
                <c:pt idx="782">
                  <c:v>346.0286219847423</c:v>
                </c:pt>
                <c:pt idx="783">
                  <c:v>342.68221803481276</c:v>
                </c:pt>
                <c:pt idx="784">
                  <c:v>344.77092436803895</c:v>
                </c:pt>
                <c:pt idx="785">
                  <c:v>342.99662182865347</c:v>
                </c:pt>
                <c:pt idx="786">
                  <c:v>343.93994313196299</c:v>
                </c:pt>
                <c:pt idx="787">
                  <c:v>342.86188519713511</c:v>
                </c:pt>
                <c:pt idx="788">
                  <c:v>346.45533836536958</c:v>
                </c:pt>
                <c:pt idx="789">
                  <c:v>344.74844536241363</c:v>
                </c:pt>
                <c:pt idx="790">
                  <c:v>342.83943367195667</c:v>
                </c:pt>
                <c:pt idx="791">
                  <c:v>338.16789508844721</c:v>
                </c:pt>
                <c:pt idx="792">
                  <c:v>341.58170857480644</c:v>
                </c:pt>
                <c:pt idx="793">
                  <c:v>344.63616025607371</c:v>
                </c:pt>
                <c:pt idx="794">
                  <c:v>364.7146663969919</c:v>
                </c:pt>
                <c:pt idx="795">
                  <c:v>349.554720577441</c:v>
                </c:pt>
                <c:pt idx="796">
                  <c:v>346.05110099036784</c:v>
                </c:pt>
                <c:pt idx="797">
                  <c:v>342.52500239766886</c:v>
                </c:pt>
                <c:pt idx="798">
                  <c:v>340.75069985828344</c:v>
                </c:pt>
                <c:pt idx="799">
                  <c:v>342.36778676052523</c:v>
                </c:pt>
                <c:pt idx="800">
                  <c:v>342.86188519713511</c:v>
                </c:pt>
                <c:pt idx="801">
                  <c:v>337.47167796433632</c:v>
                </c:pt>
                <c:pt idx="802">
                  <c:v>337.49412948951499</c:v>
                </c:pt>
                <c:pt idx="803">
                  <c:v>333.38412635949197</c:v>
                </c:pt>
                <c:pt idx="804">
                  <c:v>333.09214661038305</c:v>
                </c:pt>
                <c:pt idx="805">
                  <c:v>329.81309723598906</c:v>
                </c:pt>
                <c:pt idx="806">
                  <c:v>337.76365771344541</c:v>
                </c:pt>
                <c:pt idx="807">
                  <c:v>345.33240486063141</c:v>
                </c:pt>
                <c:pt idx="808">
                  <c:v>347.71306346251987</c:v>
                </c:pt>
                <c:pt idx="809">
                  <c:v>348.67880881056112</c:v>
                </c:pt>
                <c:pt idx="810">
                  <c:v>350.02636748887249</c:v>
                </c:pt>
                <c:pt idx="811">
                  <c:v>352.15997687245573</c:v>
                </c:pt>
                <c:pt idx="812">
                  <c:v>354.8775457542572</c:v>
                </c:pt>
                <c:pt idx="813">
                  <c:v>356.33738953890838</c:v>
                </c:pt>
                <c:pt idx="814">
                  <c:v>354.27116221130757</c:v>
                </c:pt>
                <c:pt idx="815">
                  <c:v>342.56993292847307</c:v>
                </c:pt>
                <c:pt idx="816">
                  <c:v>338.63956948032552</c:v>
                </c:pt>
                <c:pt idx="817">
                  <c:v>336.03428570486392</c:v>
                </c:pt>
                <c:pt idx="818">
                  <c:v>337.3593928579968</c:v>
                </c:pt>
                <c:pt idx="819">
                  <c:v>337.04493410326222</c:v>
                </c:pt>
                <c:pt idx="820">
                  <c:v>338.28020767523401</c:v>
                </c:pt>
                <c:pt idx="821">
                  <c:v>339.11121639175695</c:v>
                </c:pt>
                <c:pt idx="822">
                  <c:v>341.26727730051869</c:v>
                </c:pt>
                <c:pt idx="823">
                  <c:v>339.22350149809648</c:v>
                </c:pt>
                <c:pt idx="824">
                  <c:v>332.73278480529154</c:v>
                </c:pt>
                <c:pt idx="825">
                  <c:v>333.24936224752673</c:v>
                </c:pt>
                <c:pt idx="826">
                  <c:v>334.37232323271172</c:v>
                </c:pt>
                <c:pt idx="827">
                  <c:v>333.49641146583184</c:v>
                </c:pt>
                <c:pt idx="828">
                  <c:v>328.5104690884819</c:v>
                </c:pt>
                <c:pt idx="829">
                  <c:v>327.14045888499174</c:v>
                </c:pt>
                <c:pt idx="830">
                  <c:v>326.44421428043404</c:v>
                </c:pt>
                <c:pt idx="831">
                  <c:v>327.230292466153</c:v>
                </c:pt>
                <c:pt idx="832">
                  <c:v>325.41111435685735</c:v>
                </c:pt>
                <c:pt idx="833">
                  <c:v>318.67334844574725</c:v>
                </c:pt>
                <c:pt idx="834">
                  <c:v>316.56219058734246</c:v>
                </c:pt>
                <c:pt idx="835">
                  <c:v>317.5279359353836</c:v>
                </c:pt>
                <c:pt idx="836">
                  <c:v>312.65427866437335</c:v>
                </c:pt>
                <c:pt idx="837">
                  <c:v>311.08214977338258</c:v>
                </c:pt>
                <c:pt idx="838">
                  <c:v>305.84915817772747</c:v>
                </c:pt>
                <c:pt idx="839">
                  <c:v>301.06533448787849</c:v>
                </c:pt>
                <c:pt idx="840">
                  <c:v>304.54653003022037</c:v>
                </c:pt>
                <c:pt idx="841">
                  <c:v>301.76157909243625</c:v>
                </c:pt>
                <c:pt idx="842">
                  <c:v>304.14223769432465</c:v>
                </c:pt>
                <c:pt idx="843">
                  <c:v>298.46007819286382</c:v>
                </c:pt>
                <c:pt idx="844">
                  <c:v>298.68467588599009</c:v>
                </c:pt>
                <c:pt idx="845">
                  <c:v>295.20350782409554</c:v>
                </c:pt>
                <c:pt idx="846">
                  <c:v>296.46120544079872</c:v>
                </c:pt>
                <c:pt idx="847">
                  <c:v>302.41289316618986</c:v>
                </c:pt>
                <c:pt idx="848">
                  <c:v>298.90927357911659</c:v>
                </c:pt>
                <c:pt idx="849">
                  <c:v>298.66222436081171</c:v>
                </c:pt>
                <c:pt idx="850">
                  <c:v>297.02268593339124</c:v>
                </c:pt>
                <c:pt idx="851">
                  <c:v>295.7874398418665</c:v>
                </c:pt>
                <c:pt idx="852">
                  <c:v>302.92947060842545</c:v>
                </c:pt>
                <c:pt idx="853">
                  <c:v>301.1102650186827</c:v>
                </c:pt>
                <c:pt idx="854">
                  <c:v>305.44489332227886</c:v>
                </c:pt>
                <c:pt idx="855">
                  <c:v>305.57962995379705</c:v>
                </c:pt>
                <c:pt idx="856">
                  <c:v>306.56785430746385</c:v>
                </c:pt>
                <c:pt idx="857">
                  <c:v>305.42244179710025</c:v>
                </c:pt>
                <c:pt idx="858">
                  <c:v>309.17311060247857</c:v>
                </c:pt>
                <c:pt idx="859">
                  <c:v>311.8682004786545</c:v>
                </c:pt>
                <c:pt idx="860">
                  <c:v>310.02657084418018</c:v>
                </c:pt>
                <c:pt idx="861">
                  <c:v>307.55605118068365</c:v>
                </c:pt>
                <c:pt idx="862">
                  <c:v>309.3752567704264</c:v>
                </c:pt>
                <c:pt idx="863">
                  <c:v>312.29494433972866</c:v>
                </c:pt>
                <c:pt idx="864">
                  <c:v>306.27587455835476</c:v>
                </c:pt>
                <c:pt idx="865">
                  <c:v>308.47686599792081</c:v>
                </c:pt>
                <c:pt idx="866">
                  <c:v>303.15406830155177</c:v>
                </c:pt>
                <c:pt idx="867">
                  <c:v>304.34438386227248</c:v>
                </c:pt>
                <c:pt idx="868">
                  <c:v>305.24274715433097</c:v>
                </c:pt>
                <c:pt idx="869">
                  <c:v>304.47912049379067</c:v>
                </c:pt>
                <c:pt idx="870">
                  <c:v>301.28993218100481</c:v>
                </c:pt>
                <c:pt idx="871">
                  <c:v>293.81101861498007</c:v>
                </c:pt>
                <c:pt idx="872">
                  <c:v>292.05922256166679</c:v>
                </c:pt>
                <c:pt idx="873">
                  <c:v>301.22255012502217</c:v>
                </c:pt>
                <c:pt idx="874">
                  <c:v>300.48140247010753</c:v>
                </c:pt>
                <c:pt idx="875">
                  <c:v>298.70712741116876</c:v>
                </c:pt>
                <c:pt idx="876">
                  <c:v>302.7722274908345</c:v>
                </c:pt>
                <c:pt idx="877">
                  <c:v>302.52520575297666</c:v>
                </c:pt>
                <c:pt idx="878">
                  <c:v>303.31125645824852</c:v>
                </c:pt>
                <c:pt idx="879">
                  <c:v>304.70371818691717</c:v>
                </c:pt>
                <c:pt idx="880">
                  <c:v>303.49095110101791</c:v>
                </c:pt>
                <c:pt idx="881">
                  <c:v>298.48252971804226</c:v>
                </c:pt>
                <c:pt idx="882">
                  <c:v>299.91992197751506</c:v>
                </c:pt>
                <c:pt idx="883">
                  <c:v>302.7722274908345</c:v>
                </c:pt>
                <c:pt idx="884">
                  <c:v>302.65994238449497</c:v>
                </c:pt>
                <c:pt idx="885">
                  <c:v>303.40111751985665</c:v>
                </c:pt>
                <c:pt idx="886">
                  <c:v>301.9412737352057</c:v>
                </c:pt>
                <c:pt idx="887">
                  <c:v>303.6032362073575</c:v>
                </c:pt>
                <c:pt idx="888">
                  <c:v>306.34325661433735</c:v>
                </c:pt>
                <c:pt idx="889">
                  <c:v>309.86932772658923</c:v>
                </c:pt>
                <c:pt idx="890">
                  <c:v>311.01476771739999</c:v>
                </c:pt>
                <c:pt idx="891">
                  <c:v>305.89406122808481</c:v>
                </c:pt>
                <c:pt idx="892">
                  <c:v>299.85253992153241</c:v>
                </c:pt>
                <c:pt idx="893">
                  <c:v>295.33824445561373</c:v>
                </c:pt>
                <c:pt idx="894">
                  <c:v>297.38204773848298</c:v>
                </c:pt>
                <c:pt idx="895">
                  <c:v>295.96713448463589</c:v>
                </c:pt>
                <c:pt idx="896">
                  <c:v>305.22029562915236</c:v>
                </c:pt>
                <c:pt idx="897">
                  <c:v>305.31012921031362</c:v>
                </c:pt>
                <c:pt idx="898">
                  <c:v>305.48979637263596</c:v>
                </c:pt>
                <c:pt idx="899">
                  <c:v>302.07601036672378</c:v>
                </c:pt>
                <c:pt idx="900">
                  <c:v>298.70712741116876</c:v>
                </c:pt>
                <c:pt idx="901">
                  <c:v>296.0344890601715</c:v>
                </c:pt>
                <c:pt idx="902">
                  <c:v>296.46120544079872</c:v>
                </c:pt>
                <c:pt idx="903">
                  <c:v>295.42810551722187</c:v>
                </c:pt>
                <c:pt idx="904">
                  <c:v>296.21415622249378</c:v>
                </c:pt>
                <c:pt idx="905">
                  <c:v>295.42810551722187</c:v>
                </c:pt>
                <c:pt idx="906">
                  <c:v>291.54264511943143</c:v>
                </c:pt>
                <c:pt idx="907">
                  <c:v>289.79084906611831</c:v>
                </c:pt>
                <c:pt idx="908">
                  <c:v>287.92671294557141</c:v>
                </c:pt>
                <c:pt idx="909">
                  <c:v>285.86048561797077</c:v>
                </c:pt>
                <c:pt idx="910">
                  <c:v>282.85096446750725</c:v>
                </c:pt>
                <c:pt idx="911">
                  <c:v>282.24455344411058</c:v>
                </c:pt>
                <c:pt idx="912">
                  <c:v>281.86274011384057</c:v>
                </c:pt>
                <c:pt idx="913">
                  <c:v>284.42309335849802</c:v>
                </c:pt>
                <c:pt idx="914">
                  <c:v>282.76110340589912</c:v>
                </c:pt>
                <c:pt idx="915">
                  <c:v>271.77857025280076</c:v>
                </c:pt>
                <c:pt idx="916">
                  <c:v>270.61070621725889</c:v>
                </c:pt>
                <c:pt idx="917">
                  <c:v>263.89539183132717</c:v>
                </c:pt>
                <c:pt idx="918">
                  <c:v>266.2760779136625</c:v>
                </c:pt>
                <c:pt idx="919">
                  <c:v>266.92739198741606</c:v>
                </c:pt>
                <c:pt idx="920">
                  <c:v>266.86000993143341</c:v>
                </c:pt>
                <c:pt idx="921">
                  <c:v>266.05148022053618</c:v>
                </c:pt>
                <c:pt idx="922">
                  <c:v>255.6079485544048</c:v>
                </c:pt>
                <c:pt idx="923">
                  <c:v>258.21320484941953</c:v>
                </c:pt>
                <c:pt idx="924">
                  <c:v>250.3076023832144</c:v>
                </c:pt>
                <c:pt idx="925">
                  <c:v>252.12678049251008</c:v>
                </c:pt>
                <c:pt idx="926">
                  <c:v>253.40698459528585</c:v>
                </c:pt>
                <c:pt idx="927">
                  <c:v>253.02514378456857</c:v>
                </c:pt>
                <c:pt idx="928">
                  <c:v>257.96618311156163</c:v>
                </c:pt>
                <c:pt idx="929">
                  <c:v>271.03742259788612</c:v>
                </c:pt>
                <c:pt idx="930">
                  <c:v>274.00204069799236</c:v>
                </c:pt>
                <c:pt idx="931">
                  <c:v>273.03626786950417</c:v>
                </c:pt>
                <c:pt idx="932">
                  <c:v>266.38836302000215</c:v>
                </c:pt>
                <c:pt idx="933">
                  <c:v>265.35523561597842</c:v>
                </c:pt>
                <c:pt idx="934">
                  <c:v>274.22661091067175</c:v>
                </c:pt>
                <c:pt idx="935">
                  <c:v>271.68873667163973</c:v>
                </c:pt>
                <c:pt idx="936">
                  <c:v>269.82462803153987</c:v>
                </c:pt>
                <c:pt idx="937">
                  <c:v>268.83643115832007</c:v>
                </c:pt>
                <c:pt idx="938">
                  <c:v>273.35069914379176</c:v>
                </c:pt>
                <c:pt idx="939">
                  <c:v>269.30805058930446</c:v>
                </c:pt>
                <c:pt idx="940">
                  <c:v>271.86840383396202</c:v>
                </c:pt>
                <c:pt idx="941">
                  <c:v>271.26202029101245</c:v>
                </c:pt>
                <c:pt idx="942">
                  <c:v>267.19689273089966</c:v>
                </c:pt>
                <c:pt idx="943">
                  <c:v>269.62248186359199</c:v>
                </c:pt>
                <c:pt idx="944">
                  <c:v>272.81169765682472</c:v>
                </c:pt>
                <c:pt idx="945">
                  <c:v>271.86840383396202</c:v>
                </c:pt>
                <c:pt idx="946">
                  <c:v>269.37543264528705</c:v>
                </c:pt>
                <c:pt idx="947">
                  <c:v>265.62473635946185</c:v>
                </c:pt>
                <c:pt idx="948">
                  <c:v>265.73704894624842</c:v>
                </c:pt>
                <c:pt idx="949">
                  <c:v>270.38610852413234</c:v>
                </c:pt>
                <c:pt idx="950">
                  <c:v>263.6707941382009</c:v>
                </c:pt>
                <c:pt idx="951">
                  <c:v>254.39515398805875</c:v>
                </c:pt>
                <c:pt idx="952">
                  <c:v>251.09365308848632</c:v>
                </c:pt>
                <c:pt idx="953">
                  <c:v>253.22728995251646</c:v>
                </c:pt>
                <c:pt idx="954">
                  <c:v>252.4187602416192</c:v>
                </c:pt>
                <c:pt idx="955">
                  <c:v>247.90446477570046</c:v>
                </c:pt>
                <c:pt idx="956">
                  <c:v>250.26269933285707</c:v>
                </c:pt>
                <c:pt idx="957">
                  <c:v>248.39856321231036</c:v>
                </c:pt>
                <c:pt idx="958">
                  <c:v>257.78651594923912</c:v>
                </c:pt>
                <c:pt idx="959">
                  <c:v>262.41309652149755</c:v>
                </c:pt>
                <c:pt idx="960">
                  <c:v>261.51473322943883</c:v>
                </c:pt>
                <c:pt idx="961">
                  <c:v>261.22275348032991</c:v>
                </c:pt>
                <c:pt idx="962">
                  <c:v>263.94029488168428</c:v>
                </c:pt>
                <c:pt idx="963">
                  <c:v>258.16830179906242</c:v>
                </c:pt>
                <c:pt idx="964">
                  <c:v>262.74997932096375</c:v>
                </c:pt>
                <c:pt idx="965">
                  <c:v>275.64155164496572</c:v>
                </c:pt>
                <c:pt idx="966">
                  <c:v>285.47867228770036</c:v>
                </c:pt>
                <c:pt idx="967">
                  <c:v>281.63814242071413</c:v>
                </c:pt>
                <c:pt idx="968">
                  <c:v>280.67239707267294</c:v>
                </c:pt>
                <c:pt idx="969">
                  <c:v>286.53427869734986</c:v>
                </c:pt>
                <c:pt idx="970">
                  <c:v>284.10866208421066</c:v>
                </c:pt>
                <c:pt idx="971">
                  <c:v>282.28948397491473</c:v>
                </c:pt>
                <c:pt idx="972">
                  <c:v>280.38044480401095</c:v>
                </c:pt>
                <c:pt idx="973">
                  <c:v>279.86386736177531</c:v>
                </c:pt>
                <c:pt idx="974">
                  <c:v>286.62408479806408</c:v>
                </c:pt>
                <c:pt idx="975">
                  <c:v>290.57692725183711</c:v>
                </c:pt>
                <c:pt idx="976">
                  <c:v>284.78242768314266</c:v>
                </c:pt>
                <c:pt idx="977">
                  <c:v>279.01043460052074</c:v>
                </c:pt>
                <c:pt idx="978">
                  <c:v>281.72800348232221</c:v>
                </c:pt>
                <c:pt idx="979">
                  <c:v>278.92060101935971</c:v>
                </c:pt>
                <c:pt idx="980">
                  <c:v>283.92896744144122</c:v>
                </c:pt>
                <c:pt idx="981">
                  <c:v>281.25635657089083</c:v>
                </c:pt>
                <c:pt idx="982">
                  <c:v>281.25635657089083</c:v>
                </c:pt>
                <c:pt idx="983">
                  <c:v>283.1429167361693</c:v>
                </c:pt>
                <c:pt idx="984">
                  <c:v>282.49160266241569</c:v>
                </c:pt>
                <c:pt idx="985">
                  <c:v>288.24117170030604</c:v>
                </c:pt>
                <c:pt idx="986">
                  <c:v>290.21753796629855</c:v>
                </c:pt>
                <c:pt idx="987">
                  <c:v>292.980037378904</c:v>
                </c:pt>
                <c:pt idx="988">
                  <c:v>290.73411540853391</c:v>
                </c:pt>
                <c:pt idx="989">
                  <c:v>283.70439722876182</c:v>
                </c:pt>
                <c:pt idx="990">
                  <c:v>292.9575858537255</c:v>
                </c:pt>
                <c:pt idx="991">
                  <c:v>295.60774519909711</c:v>
                </c:pt>
                <c:pt idx="992">
                  <c:v>300.09958913983718</c:v>
                </c:pt>
                <c:pt idx="993">
                  <c:v>303.49095110101791</c:v>
                </c:pt>
                <c:pt idx="994">
                  <c:v>303.35615950860569</c:v>
                </c:pt>
                <c:pt idx="995">
                  <c:v>301.40224476779156</c:v>
                </c:pt>
                <c:pt idx="996">
                  <c:v>302.03110731636673</c:v>
                </c:pt>
                <c:pt idx="997">
                  <c:v>304.32193233709387</c:v>
                </c:pt>
                <c:pt idx="998">
                  <c:v>303.19897135190888</c:v>
                </c:pt>
                <c:pt idx="999">
                  <c:v>306.65768788862511</c:v>
                </c:pt>
                <c:pt idx="1000">
                  <c:v>309.28539570881827</c:v>
                </c:pt>
                <c:pt idx="1001">
                  <c:v>309.28539570881827</c:v>
                </c:pt>
                <c:pt idx="1002">
                  <c:v>310.00411931900157</c:v>
                </c:pt>
                <c:pt idx="1003">
                  <c:v>307.60095423104076</c:v>
                </c:pt>
                <c:pt idx="1004">
                  <c:v>301.26748065582638</c:v>
                </c:pt>
                <c:pt idx="1005">
                  <c:v>304.14223769432465</c:v>
                </c:pt>
                <c:pt idx="1006">
                  <c:v>302.52520575297666</c:v>
                </c:pt>
                <c:pt idx="1007">
                  <c:v>301.69422451690048</c:v>
                </c:pt>
                <c:pt idx="1008">
                  <c:v>301.67174551127516</c:v>
                </c:pt>
                <c:pt idx="1009">
                  <c:v>297.96597975625394</c:v>
                </c:pt>
                <c:pt idx="1010">
                  <c:v>301.08781349350403</c:v>
                </c:pt>
                <c:pt idx="1011">
                  <c:v>300.93059785636018</c:v>
                </c:pt>
                <c:pt idx="1012">
                  <c:v>306.56785430746385</c:v>
                </c:pt>
                <c:pt idx="1013">
                  <c:v>318.60596638976466</c:v>
                </c:pt>
                <c:pt idx="1014">
                  <c:v>319.52678120700176</c:v>
                </c:pt>
                <c:pt idx="1015">
                  <c:v>324.42289000319045</c:v>
                </c:pt>
                <c:pt idx="1016">
                  <c:v>325.65816357516206</c:v>
                </c:pt>
                <c:pt idx="1017">
                  <c:v>330.32967467822465</c:v>
                </c:pt>
                <c:pt idx="1018">
                  <c:v>324.93946744542586</c:v>
                </c:pt>
                <c:pt idx="1019">
                  <c:v>323.56942976148883</c:v>
                </c:pt>
                <c:pt idx="1020">
                  <c:v>322.08713445165921</c:v>
                </c:pt>
                <c:pt idx="1021">
                  <c:v>322.17696803282047</c:v>
                </c:pt>
                <c:pt idx="1022">
                  <c:v>322.17696803282047</c:v>
                </c:pt>
                <c:pt idx="1023">
                  <c:v>315.66382729528374</c:v>
                </c:pt>
                <c:pt idx="1024">
                  <c:v>317.61774203609775</c:v>
                </c:pt>
                <c:pt idx="1025">
                  <c:v>319.4369751062876</c:v>
                </c:pt>
                <c:pt idx="1026">
                  <c:v>319.10009230682135</c:v>
                </c:pt>
                <c:pt idx="1027">
                  <c:v>323.41224160479203</c:v>
                </c:pt>
                <c:pt idx="1028">
                  <c:v>323.77157592943672</c:v>
                </c:pt>
                <c:pt idx="1029">
                  <c:v>319.36959305030496</c:v>
                </c:pt>
                <c:pt idx="1030">
                  <c:v>321.41336885272716</c:v>
                </c:pt>
                <c:pt idx="1031">
                  <c:v>332.73278480529154</c:v>
                </c:pt>
                <c:pt idx="1032">
                  <c:v>330.23984109706339</c:v>
                </c:pt>
                <c:pt idx="1033">
                  <c:v>333.15952866636565</c:v>
                </c:pt>
                <c:pt idx="1034">
                  <c:v>333.31671682306245</c:v>
                </c:pt>
                <c:pt idx="1035">
                  <c:v>337.24708027121</c:v>
                </c:pt>
                <c:pt idx="1036">
                  <c:v>334.82151861896472</c:v>
                </c:pt>
                <c:pt idx="1037">
                  <c:v>335.40545063673568</c:v>
                </c:pt>
                <c:pt idx="1038">
                  <c:v>335.15840141843074</c:v>
                </c:pt>
                <c:pt idx="1039">
                  <c:v>334.01026834381668</c:v>
                </c:pt>
                <c:pt idx="1040">
                  <c:v>335.40602772612209</c:v>
                </c:pt>
                <c:pt idx="1041">
                  <c:v>330.04816497941312</c:v>
                </c:pt>
                <c:pt idx="1042">
                  <c:v>328.17968694824413</c:v>
                </c:pt>
                <c:pt idx="1043">
                  <c:v>333.96525537167167</c:v>
                </c:pt>
                <c:pt idx="1044">
                  <c:v>330.81357786900674</c:v>
                </c:pt>
                <c:pt idx="1045">
                  <c:v>336.93682602486268</c:v>
                </c:pt>
                <c:pt idx="1046">
                  <c:v>342.31719525764441</c:v>
                </c:pt>
                <c:pt idx="1047">
                  <c:v>343.39778139359385</c:v>
                </c:pt>
                <c:pt idx="1048">
                  <c:v>347.94519079811749</c:v>
                </c:pt>
                <c:pt idx="1049">
                  <c:v>355.4641983362788</c:v>
                </c:pt>
                <c:pt idx="1050">
                  <c:v>359.87654134392034</c:v>
                </c:pt>
                <c:pt idx="1051">
                  <c:v>354.15849237871021</c:v>
                </c:pt>
                <c:pt idx="1052">
                  <c:v>350.44401532199799</c:v>
                </c:pt>
                <c:pt idx="1053">
                  <c:v>346.36935204678502</c:v>
                </c:pt>
                <c:pt idx="1054">
                  <c:v>338.60271820093215</c:v>
                </c:pt>
                <c:pt idx="1055">
                  <c:v>333.62757563924328</c:v>
                </c:pt>
                <c:pt idx="1056">
                  <c:v>327.09910081229452</c:v>
                </c:pt>
                <c:pt idx="1057">
                  <c:v>329.08016623471985</c:v>
                </c:pt>
                <c:pt idx="1058">
                  <c:v>332.83965626357707</c:v>
                </c:pt>
                <c:pt idx="1059">
                  <c:v>328.3822728033436</c:v>
                </c:pt>
                <c:pt idx="1060">
                  <c:v>329.08016623471985</c:v>
                </c:pt>
              </c:numCache>
            </c:numRef>
          </c:val>
          <c:smooth val="0"/>
          <c:extLst>
            <c:ext xmlns:c16="http://schemas.microsoft.com/office/drawing/2014/chart" uri="{C3380CC4-5D6E-409C-BE32-E72D297353CC}">
              <c16:uniqueId val="{00000000-D745-4F48-8AA0-696820186126}"/>
            </c:ext>
          </c:extLst>
        </c:ser>
        <c:ser>
          <c:idx val="1"/>
          <c:order val="1"/>
          <c:tx>
            <c:strRef>
              <c:f>Closing!$N$3</c:f>
              <c:strCache>
                <c:ptCount val="1"/>
                <c:pt idx="0">
                  <c:v>NIIFTY500</c:v>
                </c:pt>
              </c:strCache>
            </c:strRef>
          </c:tx>
          <c:spPr>
            <a:ln w="9525" cap="rnd">
              <a:solidFill>
                <a:srgbClr val="00B0F0"/>
              </a:solidFill>
              <a:round/>
            </a:ln>
            <a:effectLst/>
          </c:spPr>
          <c:marker>
            <c:symbol val="none"/>
          </c:marker>
          <c:cat>
            <c:numRef>
              <c:f>Closing!$A$4:$A$1064</c:f>
              <c:numCache>
                <c:formatCode>yyyy\-mm\-dd\ hh:mm:ss</c:formatCode>
                <c:ptCount val="1061"/>
                <c:pt idx="0">
                  <c:v>44691</c:v>
                </c:pt>
                <c:pt idx="1">
                  <c:v>44692</c:v>
                </c:pt>
                <c:pt idx="2">
                  <c:v>44693</c:v>
                </c:pt>
                <c:pt idx="3">
                  <c:v>44694</c:v>
                </c:pt>
                <c:pt idx="4">
                  <c:v>44697</c:v>
                </c:pt>
                <c:pt idx="5">
                  <c:v>44698</c:v>
                </c:pt>
                <c:pt idx="6">
                  <c:v>44699</c:v>
                </c:pt>
                <c:pt idx="7">
                  <c:v>44700</c:v>
                </c:pt>
                <c:pt idx="8">
                  <c:v>44701</c:v>
                </c:pt>
                <c:pt idx="9">
                  <c:v>44704</c:v>
                </c:pt>
                <c:pt idx="10">
                  <c:v>44705</c:v>
                </c:pt>
                <c:pt idx="11">
                  <c:v>44706</c:v>
                </c:pt>
                <c:pt idx="12">
                  <c:v>44707</c:v>
                </c:pt>
                <c:pt idx="13">
                  <c:v>44708</c:v>
                </c:pt>
                <c:pt idx="14">
                  <c:v>44711</c:v>
                </c:pt>
                <c:pt idx="15">
                  <c:v>44712</c:v>
                </c:pt>
                <c:pt idx="16">
                  <c:v>44713</c:v>
                </c:pt>
                <c:pt idx="17">
                  <c:v>44714</c:v>
                </c:pt>
                <c:pt idx="18">
                  <c:v>44715</c:v>
                </c:pt>
                <c:pt idx="19">
                  <c:v>44718</c:v>
                </c:pt>
                <c:pt idx="20">
                  <c:v>44719</c:v>
                </c:pt>
                <c:pt idx="21">
                  <c:v>44720</c:v>
                </c:pt>
                <c:pt idx="22">
                  <c:v>44721</c:v>
                </c:pt>
                <c:pt idx="23">
                  <c:v>44722</c:v>
                </c:pt>
                <c:pt idx="24">
                  <c:v>44725</c:v>
                </c:pt>
                <c:pt idx="25">
                  <c:v>44726</c:v>
                </c:pt>
                <c:pt idx="26">
                  <c:v>44727</c:v>
                </c:pt>
                <c:pt idx="27">
                  <c:v>44728</c:v>
                </c:pt>
                <c:pt idx="28">
                  <c:v>44729</c:v>
                </c:pt>
                <c:pt idx="29">
                  <c:v>44732</c:v>
                </c:pt>
                <c:pt idx="30">
                  <c:v>44733</c:v>
                </c:pt>
                <c:pt idx="31">
                  <c:v>44734</c:v>
                </c:pt>
                <c:pt idx="32">
                  <c:v>44735</c:v>
                </c:pt>
                <c:pt idx="33">
                  <c:v>44736</c:v>
                </c:pt>
                <c:pt idx="34">
                  <c:v>44739</c:v>
                </c:pt>
                <c:pt idx="35">
                  <c:v>44740</c:v>
                </c:pt>
                <c:pt idx="36">
                  <c:v>44741</c:v>
                </c:pt>
                <c:pt idx="37">
                  <c:v>44742</c:v>
                </c:pt>
                <c:pt idx="38">
                  <c:v>44743</c:v>
                </c:pt>
                <c:pt idx="39">
                  <c:v>44746</c:v>
                </c:pt>
                <c:pt idx="40">
                  <c:v>44747</c:v>
                </c:pt>
                <c:pt idx="41">
                  <c:v>44748</c:v>
                </c:pt>
                <c:pt idx="42">
                  <c:v>44749</c:v>
                </c:pt>
                <c:pt idx="43">
                  <c:v>44750</c:v>
                </c:pt>
                <c:pt idx="44">
                  <c:v>44753</c:v>
                </c:pt>
                <c:pt idx="45">
                  <c:v>44754</c:v>
                </c:pt>
                <c:pt idx="46">
                  <c:v>44755</c:v>
                </c:pt>
                <c:pt idx="47">
                  <c:v>44756</c:v>
                </c:pt>
                <c:pt idx="48">
                  <c:v>44757</c:v>
                </c:pt>
                <c:pt idx="49">
                  <c:v>44760</c:v>
                </c:pt>
                <c:pt idx="50">
                  <c:v>44761</c:v>
                </c:pt>
                <c:pt idx="51">
                  <c:v>44762</c:v>
                </c:pt>
                <c:pt idx="52">
                  <c:v>44763</c:v>
                </c:pt>
                <c:pt idx="53">
                  <c:v>44764</c:v>
                </c:pt>
                <c:pt idx="54">
                  <c:v>44767</c:v>
                </c:pt>
                <c:pt idx="55">
                  <c:v>44768</c:v>
                </c:pt>
                <c:pt idx="56">
                  <c:v>44769</c:v>
                </c:pt>
                <c:pt idx="57">
                  <c:v>44770</c:v>
                </c:pt>
                <c:pt idx="58">
                  <c:v>44771</c:v>
                </c:pt>
                <c:pt idx="59">
                  <c:v>44774</c:v>
                </c:pt>
                <c:pt idx="60">
                  <c:v>44775</c:v>
                </c:pt>
                <c:pt idx="61">
                  <c:v>44776</c:v>
                </c:pt>
                <c:pt idx="62">
                  <c:v>44777</c:v>
                </c:pt>
                <c:pt idx="63">
                  <c:v>44778</c:v>
                </c:pt>
                <c:pt idx="64">
                  <c:v>44781</c:v>
                </c:pt>
                <c:pt idx="65">
                  <c:v>44783</c:v>
                </c:pt>
                <c:pt idx="66">
                  <c:v>44784</c:v>
                </c:pt>
                <c:pt idx="67">
                  <c:v>44785</c:v>
                </c:pt>
                <c:pt idx="68">
                  <c:v>44789</c:v>
                </c:pt>
                <c:pt idx="69">
                  <c:v>44790</c:v>
                </c:pt>
                <c:pt idx="70">
                  <c:v>44791</c:v>
                </c:pt>
                <c:pt idx="71">
                  <c:v>44792</c:v>
                </c:pt>
                <c:pt idx="72">
                  <c:v>44795</c:v>
                </c:pt>
                <c:pt idx="73">
                  <c:v>44796</c:v>
                </c:pt>
                <c:pt idx="74">
                  <c:v>44797</c:v>
                </c:pt>
                <c:pt idx="75">
                  <c:v>44798</c:v>
                </c:pt>
                <c:pt idx="76">
                  <c:v>44799</c:v>
                </c:pt>
                <c:pt idx="77">
                  <c:v>44802</c:v>
                </c:pt>
                <c:pt idx="78">
                  <c:v>44803</c:v>
                </c:pt>
                <c:pt idx="79">
                  <c:v>44805</c:v>
                </c:pt>
                <c:pt idx="80">
                  <c:v>44806</c:v>
                </c:pt>
                <c:pt idx="81">
                  <c:v>44809</c:v>
                </c:pt>
                <c:pt idx="82">
                  <c:v>44810</c:v>
                </c:pt>
                <c:pt idx="83">
                  <c:v>44811</c:v>
                </c:pt>
                <c:pt idx="84">
                  <c:v>44812</c:v>
                </c:pt>
                <c:pt idx="85">
                  <c:v>44813</c:v>
                </c:pt>
                <c:pt idx="86">
                  <c:v>44816</c:v>
                </c:pt>
                <c:pt idx="87">
                  <c:v>44817</c:v>
                </c:pt>
                <c:pt idx="88">
                  <c:v>44818</c:v>
                </c:pt>
                <c:pt idx="89">
                  <c:v>44819</c:v>
                </c:pt>
                <c:pt idx="90">
                  <c:v>44820</c:v>
                </c:pt>
                <c:pt idx="91">
                  <c:v>44823</c:v>
                </c:pt>
                <c:pt idx="92">
                  <c:v>44824</c:v>
                </c:pt>
                <c:pt idx="93">
                  <c:v>44825</c:v>
                </c:pt>
                <c:pt idx="94">
                  <c:v>44826</c:v>
                </c:pt>
                <c:pt idx="95">
                  <c:v>44827</c:v>
                </c:pt>
                <c:pt idx="96">
                  <c:v>44830</c:v>
                </c:pt>
                <c:pt idx="97">
                  <c:v>44831</c:v>
                </c:pt>
                <c:pt idx="98">
                  <c:v>44832</c:v>
                </c:pt>
                <c:pt idx="99">
                  <c:v>44833</c:v>
                </c:pt>
                <c:pt idx="100">
                  <c:v>44834</c:v>
                </c:pt>
                <c:pt idx="101">
                  <c:v>44837</c:v>
                </c:pt>
                <c:pt idx="102">
                  <c:v>44838</c:v>
                </c:pt>
                <c:pt idx="103">
                  <c:v>44840</c:v>
                </c:pt>
                <c:pt idx="104">
                  <c:v>44841</c:v>
                </c:pt>
                <c:pt idx="105">
                  <c:v>44844</c:v>
                </c:pt>
                <c:pt idx="106">
                  <c:v>44845</c:v>
                </c:pt>
                <c:pt idx="107">
                  <c:v>44846</c:v>
                </c:pt>
                <c:pt idx="108">
                  <c:v>44847</c:v>
                </c:pt>
                <c:pt idx="109">
                  <c:v>44848</c:v>
                </c:pt>
                <c:pt idx="110">
                  <c:v>44851</c:v>
                </c:pt>
                <c:pt idx="111">
                  <c:v>44852</c:v>
                </c:pt>
                <c:pt idx="112">
                  <c:v>44853</c:v>
                </c:pt>
                <c:pt idx="113">
                  <c:v>44854</c:v>
                </c:pt>
                <c:pt idx="114">
                  <c:v>44855</c:v>
                </c:pt>
                <c:pt idx="115">
                  <c:v>44858</c:v>
                </c:pt>
                <c:pt idx="116">
                  <c:v>44859</c:v>
                </c:pt>
                <c:pt idx="117">
                  <c:v>44861</c:v>
                </c:pt>
                <c:pt idx="118">
                  <c:v>44862</c:v>
                </c:pt>
                <c:pt idx="119">
                  <c:v>44865</c:v>
                </c:pt>
                <c:pt idx="120">
                  <c:v>44866</c:v>
                </c:pt>
                <c:pt idx="121">
                  <c:v>44867</c:v>
                </c:pt>
                <c:pt idx="122">
                  <c:v>44868</c:v>
                </c:pt>
                <c:pt idx="123">
                  <c:v>44869</c:v>
                </c:pt>
                <c:pt idx="124">
                  <c:v>44872</c:v>
                </c:pt>
                <c:pt idx="125">
                  <c:v>44874</c:v>
                </c:pt>
                <c:pt idx="126">
                  <c:v>44875</c:v>
                </c:pt>
                <c:pt idx="127">
                  <c:v>44876</c:v>
                </c:pt>
                <c:pt idx="128">
                  <c:v>44879</c:v>
                </c:pt>
                <c:pt idx="129">
                  <c:v>44880</c:v>
                </c:pt>
                <c:pt idx="130">
                  <c:v>44881</c:v>
                </c:pt>
                <c:pt idx="131">
                  <c:v>44882</c:v>
                </c:pt>
                <c:pt idx="132">
                  <c:v>44883</c:v>
                </c:pt>
                <c:pt idx="133">
                  <c:v>44886</c:v>
                </c:pt>
                <c:pt idx="134">
                  <c:v>44887</c:v>
                </c:pt>
                <c:pt idx="135">
                  <c:v>44888</c:v>
                </c:pt>
                <c:pt idx="136">
                  <c:v>44889</c:v>
                </c:pt>
                <c:pt idx="137">
                  <c:v>44890</c:v>
                </c:pt>
                <c:pt idx="138">
                  <c:v>44893</c:v>
                </c:pt>
                <c:pt idx="139">
                  <c:v>44894</c:v>
                </c:pt>
                <c:pt idx="140">
                  <c:v>44895</c:v>
                </c:pt>
                <c:pt idx="141">
                  <c:v>44896</c:v>
                </c:pt>
                <c:pt idx="142">
                  <c:v>44897</c:v>
                </c:pt>
                <c:pt idx="143">
                  <c:v>44900</c:v>
                </c:pt>
                <c:pt idx="144">
                  <c:v>44901</c:v>
                </c:pt>
                <c:pt idx="145">
                  <c:v>44902</c:v>
                </c:pt>
                <c:pt idx="146">
                  <c:v>44903</c:v>
                </c:pt>
                <c:pt idx="147">
                  <c:v>44904</c:v>
                </c:pt>
                <c:pt idx="148">
                  <c:v>44907</c:v>
                </c:pt>
                <c:pt idx="149">
                  <c:v>44908</c:v>
                </c:pt>
                <c:pt idx="150">
                  <c:v>44909</c:v>
                </c:pt>
                <c:pt idx="151">
                  <c:v>44910</c:v>
                </c:pt>
                <c:pt idx="152">
                  <c:v>44911</c:v>
                </c:pt>
                <c:pt idx="153">
                  <c:v>44914</c:v>
                </c:pt>
                <c:pt idx="154">
                  <c:v>44915</c:v>
                </c:pt>
                <c:pt idx="155">
                  <c:v>44916</c:v>
                </c:pt>
                <c:pt idx="156">
                  <c:v>44917</c:v>
                </c:pt>
                <c:pt idx="157">
                  <c:v>44918</c:v>
                </c:pt>
                <c:pt idx="158">
                  <c:v>44921</c:v>
                </c:pt>
                <c:pt idx="159">
                  <c:v>44922</c:v>
                </c:pt>
                <c:pt idx="160">
                  <c:v>44923</c:v>
                </c:pt>
                <c:pt idx="161">
                  <c:v>44924</c:v>
                </c:pt>
                <c:pt idx="162">
                  <c:v>44925</c:v>
                </c:pt>
                <c:pt idx="163">
                  <c:v>44928</c:v>
                </c:pt>
                <c:pt idx="164">
                  <c:v>44929</c:v>
                </c:pt>
                <c:pt idx="165">
                  <c:v>44930</c:v>
                </c:pt>
                <c:pt idx="166">
                  <c:v>44931</c:v>
                </c:pt>
                <c:pt idx="167">
                  <c:v>44932</c:v>
                </c:pt>
                <c:pt idx="168">
                  <c:v>44935</c:v>
                </c:pt>
                <c:pt idx="169">
                  <c:v>44936</c:v>
                </c:pt>
                <c:pt idx="170">
                  <c:v>44937</c:v>
                </c:pt>
                <c:pt idx="171">
                  <c:v>44938</c:v>
                </c:pt>
                <c:pt idx="172">
                  <c:v>44939</c:v>
                </c:pt>
                <c:pt idx="173">
                  <c:v>44942</c:v>
                </c:pt>
                <c:pt idx="174">
                  <c:v>44943</c:v>
                </c:pt>
                <c:pt idx="175">
                  <c:v>44944</c:v>
                </c:pt>
                <c:pt idx="176">
                  <c:v>44945</c:v>
                </c:pt>
                <c:pt idx="177">
                  <c:v>44946</c:v>
                </c:pt>
                <c:pt idx="178">
                  <c:v>44949</c:v>
                </c:pt>
                <c:pt idx="179">
                  <c:v>44950</c:v>
                </c:pt>
                <c:pt idx="180">
                  <c:v>44951</c:v>
                </c:pt>
                <c:pt idx="181">
                  <c:v>44953</c:v>
                </c:pt>
                <c:pt idx="182">
                  <c:v>44956</c:v>
                </c:pt>
                <c:pt idx="183">
                  <c:v>44957</c:v>
                </c:pt>
                <c:pt idx="184">
                  <c:v>44958</c:v>
                </c:pt>
                <c:pt idx="185">
                  <c:v>44959</c:v>
                </c:pt>
                <c:pt idx="186">
                  <c:v>44960</c:v>
                </c:pt>
                <c:pt idx="187">
                  <c:v>44963</c:v>
                </c:pt>
                <c:pt idx="188">
                  <c:v>44964</c:v>
                </c:pt>
                <c:pt idx="189">
                  <c:v>44965</c:v>
                </c:pt>
                <c:pt idx="190">
                  <c:v>44966</c:v>
                </c:pt>
                <c:pt idx="191">
                  <c:v>44967</c:v>
                </c:pt>
                <c:pt idx="192">
                  <c:v>44970</c:v>
                </c:pt>
                <c:pt idx="193">
                  <c:v>44971</c:v>
                </c:pt>
                <c:pt idx="194">
                  <c:v>44972</c:v>
                </c:pt>
                <c:pt idx="195">
                  <c:v>44973</c:v>
                </c:pt>
                <c:pt idx="196">
                  <c:v>44974</c:v>
                </c:pt>
                <c:pt idx="197">
                  <c:v>44977</c:v>
                </c:pt>
                <c:pt idx="198">
                  <c:v>44978</c:v>
                </c:pt>
                <c:pt idx="199">
                  <c:v>44979</c:v>
                </c:pt>
                <c:pt idx="200">
                  <c:v>44980</c:v>
                </c:pt>
                <c:pt idx="201">
                  <c:v>44981</c:v>
                </c:pt>
                <c:pt idx="202">
                  <c:v>44984</c:v>
                </c:pt>
                <c:pt idx="203">
                  <c:v>44985</c:v>
                </c:pt>
                <c:pt idx="204">
                  <c:v>44986</c:v>
                </c:pt>
                <c:pt idx="205">
                  <c:v>44987</c:v>
                </c:pt>
                <c:pt idx="206">
                  <c:v>44988</c:v>
                </c:pt>
                <c:pt idx="207">
                  <c:v>44991</c:v>
                </c:pt>
                <c:pt idx="208">
                  <c:v>44993</c:v>
                </c:pt>
                <c:pt idx="209">
                  <c:v>44994</c:v>
                </c:pt>
                <c:pt idx="210">
                  <c:v>44995</c:v>
                </c:pt>
                <c:pt idx="211">
                  <c:v>44998</c:v>
                </c:pt>
                <c:pt idx="212">
                  <c:v>44999</c:v>
                </c:pt>
                <c:pt idx="213">
                  <c:v>45000</c:v>
                </c:pt>
                <c:pt idx="214">
                  <c:v>45001</c:v>
                </c:pt>
                <c:pt idx="215">
                  <c:v>45002</c:v>
                </c:pt>
                <c:pt idx="216">
                  <c:v>45005</c:v>
                </c:pt>
                <c:pt idx="217">
                  <c:v>45006</c:v>
                </c:pt>
                <c:pt idx="218">
                  <c:v>45007</c:v>
                </c:pt>
                <c:pt idx="219">
                  <c:v>45008</c:v>
                </c:pt>
                <c:pt idx="220">
                  <c:v>45009</c:v>
                </c:pt>
                <c:pt idx="221">
                  <c:v>45012</c:v>
                </c:pt>
                <c:pt idx="222">
                  <c:v>45013</c:v>
                </c:pt>
                <c:pt idx="223">
                  <c:v>45014</c:v>
                </c:pt>
                <c:pt idx="224">
                  <c:v>45016</c:v>
                </c:pt>
                <c:pt idx="225">
                  <c:v>45019</c:v>
                </c:pt>
                <c:pt idx="226">
                  <c:v>45021</c:v>
                </c:pt>
                <c:pt idx="227">
                  <c:v>45022</c:v>
                </c:pt>
                <c:pt idx="228">
                  <c:v>45026</c:v>
                </c:pt>
                <c:pt idx="229">
                  <c:v>45027</c:v>
                </c:pt>
                <c:pt idx="230">
                  <c:v>45028</c:v>
                </c:pt>
                <c:pt idx="231">
                  <c:v>45029</c:v>
                </c:pt>
                <c:pt idx="232">
                  <c:v>45033</c:v>
                </c:pt>
                <c:pt idx="233">
                  <c:v>45034</c:v>
                </c:pt>
                <c:pt idx="234">
                  <c:v>45035</c:v>
                </c:pt>
                <c:pt idx="235">
                  <c:v>45036</c:v>
                </c:pt>
                <c:pt idx="236">
                  <c:v>45037</c:v>
                </c:pt>
                <c:pt idx="237">
                  <c:v>45040</c:v>
                </c:pt>
                <c:pt idx="238">
                  <c:v>45041</c:v>
                </c:pt>
                <c:pt idx="239">
                  <c:v>45042</c:v>
                </c:pt>
                <c:pt idx="240">
                  <c:v>45043</c:v>
                </c:pt>
                <c:pt idx="241">
                  <c:v>45044</c:v>
                </c:pt>
                <c:pt idx="242">
                  <c:v>45048</c:v>
                </c:pt>
                <c:pt idx="243">
                  <c:v>45049</c:v>
                </c:pt>
                <c:pt idx="244">
                  <c:v>45050</c:v>
                </c:pt>
                <c:pt idx="245">
                  <c:v>45051</c:v>
                </c:pt>
                <c:pt idx="246">
                  <c:v>45054</c:v>
                </c:pt>
                <c:pt idx="247">
                  <c:v>45055</c:v>
                </c:pt>
                <c:pt idx="248">
                  <c:v>45056</c:v>
                </c:pt>
                <c:pt idx="249">
                  <c:v>45057</c:v>
                </c:pt>
                <c:pt idx="250">
                  <c:v>45058</c:v>
                </c:pt>
                <c:pt idx="251">
                  <c:v>45061</c:v>
                </c:pt>
                <c:pt idx="252">
                  <c:v>45062</c:v>
                </c:pt>
                <c:pt idx="253">
                  <c:v>45063</c:v>
                </c:pt>
                <c:pt idx="254">
                  <c:v>45064</c:v>
                </c:pt>
                <c:pt idx="255">
                  <c:v>45065</c:v>
                </c:pt>
                <c:pt idx="256">
                  <c:v>45068</c:v>
                </c:pt>
                <c:pt idx="257">
                  <c:v>45069</c:v>
                </c:pt>
                <c:pt idx="258">
                  <c:v>45070</c:v>
                </c:pt>
                <c:pt idx="259">
                  <c:v>45071</c:v>
                </c:pt>
                <c:pt idx="260">
                  <c:v>45072</c:v>
                </c:pt>
                <c:pt idx="261">
                  <c:v>45075</c:v>
                </c:pt>
                <c:pt idx="262">
                  <c:v>45076</c:v>
                </c:pt>
                <c:pt idx="263">
                  <c:v>45077</c:v>
                </c:pt>
                <c:pt idx="264">
                  <c:v>45078</c:v>
                </c:pt>
                <c:pt idx="265">
                  <c:v>45079</c:v>
                </c:pt>
                <c:pt idx="266">
                  <c:v>45082</c:v>
                </c:pt>
                <c:pt idx="267">
                  <c:v>45083</c:v>
                </c:pt>
                <c:pt idx="268">
                  <c:v>45084</c:v>
                </c:pt>
                <c:pt idx="269">
                  <c:v>45085</c:v>
                </c:pt>
                <c:pt idx="270">
                  <c:v>45086</c:v>
                </c:pt>
                <c:pt idx="271">
                  <c:v>45089</c:v>
                </c:pt>
                <c:pt idx="272">
                  <c:v>45090</c:v>
                </c:pt>
                <c:pt idx="273">
                  <c:v>45091</c:v>
                </c:pt>
                <c:pt idx="274">
                  <c:v>45092</c:v>
                </c:pt>
                <c:pt idx="275">
                  <c:v>45093</c:v>
                </c:pt>
                <c:pt idx="276">
                  <c:v>45096</c:v>
                </c:pt>
                <c:pt idx="277">
                  <c:v>45097</c:v>
                </c:pt>
                <c:pt idx="278">
                  <c:v>45098</c:v>
                </c:pt>
                <c:pt idx="279">
                  <c:v>45099</c:v>
                </c:pt>
                <c:pt idx="280">
                  <c:v>45100</c:v>
                </c:pt>
                <c:pt idx="281">
                  <c:v>45103</c:v>
                </c:pt>
                <c:pt idx="282">
                  <c:v>45104</c:v>
                </c:pt>
                <c:pt idx="283">
                  <c:v>45105</c:v>
                </c:pt>
                <c:pt idx="284">
                  <c:v>45107</c:v>
                </c:pt>
                <c:pt idx="285">
                  <c:v>45110</c:v>
                </c:pt>
                <c:pt idx="286">
                  <c:v>45111</c:v>
                </c:pt>
                <c:pt idx="287">
                  <c:v>45112</c:v>
                </c:pt>
                <c:pt idx="288">
                  <c:v>45113</c:v>
                </c:pt>
                <c:pt idx="289">
                  <c:v>45114</c:v>
                </c:pt>
                <c:pt idx="290">
                  <c:v>45117</c:v>
                </c:pt>
                <c:pt idx="291">
                  <c:v>45118</c:v>
                </c:pt>
                <c:pt idx="292">
                  <c:v>45119</c:v>
                </c:pt>
                <c:pt idx="293">
                  <c:v>45120</c:v>
                </c:pt>
                <c:pt idx="294">
                  <c:v>45121</c:v>
                </c:pt>
                <c:pt idx="295">
                  <c:v>45124</c:v>
                </c:pt>
                <c:pt idx="296">
                  <c:v>45125</c:v>
                </c:pt>
                <c:pt idx="297">
                  <c:v>45126</c:v>
                </c:pt>
                <c:pt idx="298">
                  <c:v>45127</c:v>
                </c:pt>
                <c:pt idx="299">
                  <c:v>45128</c:v>
                </c:pt>
                <c:pt idx="300">
                  <c:v>45131</c:v>
                </c:pt>
                <c:pt idx="301">
                  <c:v>45132</c:v>
                </c:pt>
                <c:pt idx="302">
                  <c:v>45133</c:v>
                </c:pt>
                <c:pt idx="303">
                  <c:v>45134</c:v>
                </c:pt>
                <c:pt idx="304">
                  <c:v>45135</c:v>
                </c:pt>
                <c:pt idx="305">
                  <c:v>45138</c:v>
                </c:pt>
                <c:pt idx="306">
                  <c:v>45139</c:v>
                </c:pt>
                <c:pt idx="307">
                  <c:v>45140</c:v>
                </c:pt>
                <c:pt idx="308">
                  <c:v>45141</c:v>
                </c:pt>
                <c:pt idx="309">
                  <c:v>45142</c:v>
                </c:pt>
                <c:pt idx="310">
                  <c:v>45145</c:v>
                </c:pt>
                <c:pt idx="311">
                  <c:v>45146</c:v>
                </c:pt>
                <c:pt idx="312">
                  <c:v>45147</c:v>
                </c:pt>
                <c:pt idx="313">
                  <c:v>45148</c:v>
                </c:pt>
                <c:pt idx="314">
                  <c:v>45149</c:v>
                </c:pt>
                <c:pt idx="315">
                  <c:v>45152</c:v>
                </c:pt>
                <c:pt idx="316">
                  <c:v>45154</c:v>
                </c:pt>
                <c:pt idx="317">
                  <c:v>45155</c:v>
                </c:pt>
                <c:pt idx="318">
                  <c:v>45156</c:v>
                </c:pt>
                <c:pt idx="319">
                  <c:v>45159</c:v>
                </c:pt>
                <c:pt idx="320">
                  <c:v>45160</c:v>
                </c:pt>
                <c:pt idx="321">
                  <c:v>45161</c:v>
                </c:pt>
                <c:pt idx="322">
                  <c:v>45162</c:v>
                </c:pt>
                <c:pt idx="323">
                  <c:v>45163</c:v>
                </c:pt>
                <c:pt idx="324">
                  <c:v>45166</c:v>
                </c:pt>
                <c:pt idx="325">
                  <c:v>45167</c:v>
                </c:pt>
                <c:pt idx="326">
                  <c:v>45168</c:v>
                </c:pt>
                <c:pt idx="327">
                  <c:v>45169</c:v>
                </c:pt>
                <c:pt idx="328">
                  <c:v>45170</c:v>
                </c:pt>
                <c:pt idx="329">
                  <c:v>45173</c:v>
                </c:pt>
                <c:pt idx="330">
                  <c:v>45174</c:v>
                </c:pt>
                <c:pt idx="331">
                  <c:v>45175</c:v>
                </c:pt>
                <c:pt idx="332">
                  <c:v>45176</c:v>
                </c:pt>
                <c:pt idx="333">
                  <c:v>45177</c:v>
                </c:pt>
                <c:pt idx="334">
                  <c:v>45180</c:v>
                </c:pt>
                <c:pt idx="335">
                  <c:v>45181</c:v>
                </c:pt>
                <c:pt idx="336">
                  <c:v>45182</c:v>
                </c:pt>
                <c:pt idx="337">
                  <c:v>45183</c:v>
                </c:pt>
                <c:pt idx="338">
                  <c:v>45184</c:v>
                </c:pt>
                <c:pt idx="339">
                  <c:v>45187</c:v>
                </c:pt>
                <c:pt idx="340">
                  <c:v>45189</c:v>
                </c:pt>
                <c:pt idx="341">
                  <c:v>45190</c:v>
                </c:pt>
                <c:pt idx="342">
                  <c:v>45191</c:v>
                </c:pt>
                <c:pt idx="343">
                  <c:v>45194</c:v>
                </c:pt>
                <c:pt idx="344">
                  <c:v>45195</c:v>
                </c:pt>
                <c:pt idx="345">
                  <c:v>45196</c:v>
                </c:pt>
                <c:pt idx="346">
                  <c:v>45197</c:v>
                </c:pt>
                <c:pt idx="347">
                  <c:v>45198</c:v>
                </c:pt>
                <c:pt idx="348">
                  <c:v>45202</c:v>
                </c:pt>
                <c:pt idx="349">
                  <c:v>45203</c:v>
                </c:pt>
                <c:pt idx="350">
                  <c:v>45204</c:v>
                </c:pt>
                <c:pt idx="351">
                  <c:v>45205</c:v>
                </c:pt>
                <c:pt idx="352">
                  <c:v>45208</c:v>
                </c:pt>
                <c:pt idx="353">
                  <c:v>45209</c:v>
                </c:pt>
                <c:pt idx="354">
                  <c:v>45210</c:v>
                </c:pt>
                <c:pt idx="355">
                  <c:v>45211</c:v>
                </c:pt>
                <c:pt idx="356">
                  <c:v>45212</c:v>
                </c:pt>
                <c:pt idx="357">
                  <c:v>45215</c:v>
                </c:pt>
                <c:pt idx="358">
                  <c:v>45216</c:v>
                </c:pt>
                <c:pt idx="359">
                  <c:v>45217</c:v>
                </c:pt>
                <c:pt idx="360">
                  <c:v>45218</c:v>
                </c:pt>
                <c:pt idx="361">
                  <c:v>45219</c:v>
                </c:pt>
                <c:pt idx="362">
                  <c:v>45222</c:v>
                </c:pt>
                <c:pt idx="363">
                  <c:v>45224</c:v>
                </c:pt>
                <c:pt idx="364">
                  <c:v>45225</c:v>
                </c:pt>
                <c:pt idx="365">
                  <c:v>45226</c:v>
                </c:pt>
                <c:pt idx="366">
                  <c:v>45229</c:v>
                </c:pt>
                <c:pt idx="367">
                  <c:v>45230</c:v>
                </c:pt>
                <c:pt idx="368">
                  <c:v>45231</c:v>
                </c:pt>
                <c:pt idx="369">
                  <c:v>45232</c:v>
                </c:pt>
                <c:pt idx="370">
                  <c:v>45233</c:v>
                </c:pt>
                <c:pt idx="371">
                  <c:v>45236</c:v>
                </c:pt>
                <c:pt idx="372">
                  <c:v>45237</c:v>
                </c:pt>
                <c:pt idx="373">
                  <c:v>45238</c:v>
                </c:pt>
                <c:pt idx="374">
                  <c:v>45239</c:v>
                </c:pt>
                <c:pt idx="375">
                  <c:v>45240</c:v>
                </c:pt>
                <c:pt idx="376">
                  <c:v>45243</c:v>
                </c:pt>
                <c:pt idx="377">
                  <c:v>45245</c:v>
                </c:pt>
                <c:pt idx="378">
                  <c:v>45246</c:v>
                </c:pt>
                <c:pt idx="379">
                  <c:v>45247</c:v>
                </c:pt>
                <c:pt idx="380">
                  <c:v>45250</c:v>
                </c:pt>
                <c:pt idx="381">
                  <c:v>45251</c:v>
                </c:pt>
                <c:pt idx="382">
                  <c:v>45252</c:v>
                </c:pt>
                <c:pt idx="383">
                  <c:v>45253</c:v>
                </c:pt>
                <c:pt idx="384">
                  <c:v>45254</c:v>
                </c:pt>
                <c:pt idx="385">
                  <c:v>45258</c:v>
                </c:pt>
                <c:pt idx="386">
                  <c:v>45259</c:v>
                </c:pt>
                <c:pt idx="387">
                  <c:v>45260</c:v>
                </c:pt>
                <c:pt idx="388">
                  <c:v>45261</c:v>
                </c:pt>
                <c:pt idx="389">
                  <c:v>45264</c:v>
                </c:pt>
                <c:pt idx="390">
                  <c:v>45265</c:v>
                </c:pt>
                <c:pt idx="391">
                  <c:v>45266</c:v>
                </c:pt>
                <c:pt idx="392">
                  <c:v>45267</c:v>
                </c:pt>
                <c:pt idx="393">
                  <c:v>45268</c:v>
                </c:pt>
                <c:pt idx="394">
                  <c:v>45271</c:v>
                </c:pt>
                <c:pt idx="395">
                  <c:v>45272</c:v>
                </c:pt>
                <c:pt idx="396">
                  <c:v>45273</c:v>
                </c:pt>
                <c:pt idx="397">
                  <c:v>45274</c:v>
                </c:pt>
                <c:pt idx="398">
                  <c:v>45275</c:v>
                </c:pt>
                <c:pt idx="399">
                  <c:v>45278</c:v>
                </c:pt>
                <c:pt idx="400">
                  <c:v>45279</c:v>
                </c:pt>
                <c:pt idx="401">
                  <c:v>45280</c:v>
                </c:pt>
                <c:pt idx="402">
                  <c:v>45281</c:v>
                </c:pt>
                <c:pt idx="403">
                  <c:v>45282</c:v>
                </c:pt>
                <c:pt idx="404">
                  <c:v>45286</c:v>
                </c:pt>
                <c:pt idx="405">
                  <c:v>45287</c:v>
                </c:pt>
                <c:pt idx="406">
                  <c:v>45288</c:v>
                </c:pt>
                <c:pt idx="407">
                  <c:v>45289</c:v>
                </c:pt>
                <c:pt idx="408">
                  <c:v>45292</c:v>
                </c:pt>
                <c:pt idx="409">
                  <c:v>45293</c:v>
                </c:pt>
                <c:pt idx="410">
                  <c:v>45294</c:v>
                </c:pt>
                <c:pt idx="411">
                  <c:v>45295</c:v>
                </c:pt>
                <c:pt idx="412">
                  <c:v>45296</c:v>
                </c:pt>
                <c:pt idx="413">
                  <c:v>45299</c:v>
                </c:pt>
                <c:pt idx="414">
                  <c:v>45300</c:v>
                </c:pt>
                <c:pt idx="415">
                  <c:v>45301</c:v>
                </c:pt>
                <c:pt idx="416">
                  <c:v>45302</c:v>
                </c:pt>
                <c:pt idx="417">
                  <c:v>45303</c:v>
                </c:pt>
                <c:pt idx="418">
                  <c:v>45306</c:v>
                </c:pt>
                <c:pt idx="419">
                  <c:v>45307</c:v>
                </c:pt>
                <c:pt idx="420">
                  <c:v>45308</c:v>
                </c:pt>
                <c:pt idx="421">
                  <c:v>45309</c:v>
                </c:pt>
                <c:pt idx="422">
                  <c:v>45310</c:v>
                </c:pt>
                <c:pt idx="423">
                  <c:v>45314</c:v>
                </c:pt>
                <c:pt idx="424">
                  <c:v>45315</c:v>
                </c:pt>
                <c:pt idx="425">
                  <c:v>45316</c:v>
                </c:pt>
                <c:pt idx="426">
                  <c:v>45320</c:v>
                </c:pt>
                <c:pt idx="427">
                  <c:v>45321</c:v>
                </c:pt>
                <c:pt idx="428">
                  <c:v>45322</c:v>
                </c:pt>
                <c:pt idx="429">
                  <c:v>45323</c:v>
                </c:pt>
                <c:pt idx="430">
                  <c:v>45324</c:v>
                </c:pt>
                <c:pt idx="431">
                  <c:v>45327</c:v>
                </c:pt>
                <c:pt idx="432">
                  <c:v>45328</c:v>
                </c:pt>
                <c:pt idx="433">
                  <c:v>45329</c:v>
                </c:pt>
                <c:pt idx="434">
                  <c:v>45330</c:v>
                </c:pt>
                <c:pt idx="435">
                  <c:v>45331</c:v>
                </c:pt>
                <c:pt idx="436">
                  <c:v>45334</c:v>
                </c:pt>
                <c:pt idx="437">
                  <c:v>45335</c:v>
                </c:pt>
                <c:pt idx="438">
                  <c:v>45336</c:v>
                </c:pt>
                <c:pt idx="439">
                  <c:v>45337</c:v>
                </c:pt>
                <c:pt idx="440">
                  <c:v>45338</c:v>
                </c:pt>
                <c:pt idx="441">
                  <c:v>45341</c:v>
                </c:pt>
                <c:pt idx="442">
                  <c:v>45342</c:v>
                </c:pt>
                <c:pt idx="443">
                  <c:v>45343</c:v>
                </c:pt>
                <c:pt idx="444">
                  <c:v>45344</c:v>
                </c:pt>
                <c:pt idx="445">
                  <c:v>45345</c:v>
                </c:pt>
                <c:pt idx="446">
                  <c:v>45348</c:v>
                </c:pt>
                <c:pt idx="447">
                  <c:v>45349</c:v>
                </c:pt>
                <c:pt idx="448">
                  <c:v>45350</c:v>
                </c:pt>
                <c:pt idx="449">
                  <c:v>45351</c:v>
                </c:pt>
                <c:pt idx="450">
                  <c:v>45352</c:v>
                </c:pt>
                <c:pt idx="451">
                  <c:v>45355</c:v>
                </c:pt>
                <c:pt idx="452">
                  <c:v>45356</c:v>
                </c:pt>
                <c:pt idx="453">
                  <c:v>45357</c:v>
                </c:pt>
                <c:pt idx="454">
                  <c:v>45358</c:v>
                </c:pt>
                <c:pt idx="455">
                  <c:v>45362</c:v>
                </c:pt>
                <c:pt idx="456">
                  <c:v>45363</c:v>
                </c:pt>
                <c:pt idx="457">
                  <c:v>45364</c:v>
                </c:pt>
                <c:pt idx="458">
                  <c:v>45365</c:v>
                </c:pt>
                <c:pt idx="459">
                  <c:v>45366</c:v>
                </c:pt>
                <c:pt idx="460">
                  <c:v>45369</c:v>
                </c:pt>
                <c:pt idx="461">
                  <c:v>45370</c:v>
                </c:pt>
                <c:pt idx="462">
                  <c:v>45371</c:v>
                </c:pt>
                <c:pt idx="463">
                  <c:v>45372</c:v>
                </c:pt>
                <c:pt idx="464">
                  <c:v>45373</c:v>
                </c:pt>
                <c:pt idx="465">
                  <c:v>45377</c:v>
                </c:pt>
                <c:pt idx="466">
                  <c:v>45378</c:v>
                </c:pt>
                <c:pt idx="467">
                  <c:v>45379</c:v>
                </c:pt>
                <c:pt idx="468">
                  <c:v>45383</c:v>
                </c:pt>
                <c:pt idx="469">
                  <c:v>45384</c:v>
                </c:pt>
                <c:pt idx="470">
                  <c:v>45385</c:v>
                </c:pt>
                <c:pt idx="471">
                  <c:v>45386</c:v>
                </c:pt>
                <c:pt idx="472">
                  <c:v>45387</c:v>
                </c:pt>
                <c:pt idx="473">
                  <c:v>45390</c:v>
                </c:pt>
                <c:pt idx="474">
                  <c:v>45391</c:v>
                </c:pt>
                <c:pt idx="475">
                  <c:v>45392</c:v>
                </c:pt>
                <c:pt idx="476">
                  <c:v>45394</c:v>
                </c:pt>
                <c:pt idx="477">
                  <c:v>45397</c:v>
                </c:pt>
                <c:pt idx="478">
                  <c:v>45398</c:v>
                </c:pt>
                <c:pt idx="479">
                  <c:v>45400</c:v>
                </c:pt>
                <c:pt idx="480">
                  <c:v>45401</c:v>
                </c:pt>
                <c:pt idx="481">
                  <c:v>45404</c:v>
                </c:pt>
                <c:pt idx="482">
                  <c:v>45405</c:v>
                </c:pt>
                <c:pt idx="483">
                  <c:v>45406</c:v>
                </c:pt>
                <c:pt idx="484">
                  <c:v>45407</c:v>
                </c:pt>
                <c:pt idx="485">
                  <c:v>45408</c:v>
                </c:pt>
                <c:pt idx="486">
                  <c:v>45411</c:v>
                </c:pt>
                <c:pt idx="487">
                  <c:v>45412</c:v>
                </c:pt>
                <c:pt idx="488">
                  <c:v>45414</c:v>
                </c:pt>
                <c:pt idx="489">
                  <c:v>45415</c:v>
                </c:pt>
                <c:pt idx="490">
                  <c:v>45418</c:v>
                </c:pt>
                <c:pt idx="491">
                  <c:v>45419</c:v>
                </c:pt>
                <c:pt idx="492">
                  <c:v>45420</c:v>
                </c:pt>
                <c:pt idx="493">
                  <c:v>45421</c:v>
                </c:pt>
                <c:pt idx="494">
                  <c:v>45422</c:v>
                </c:pt>
                <c:pt idx="495">
                  <c:v>45425</c:v>
                </c:pt>
                <c:pt idx="496">
                  <c:v>45426</c:v>
                </c:pt>
                <c:pt idx="497">
                  <c:v>45427</c:v>
                </c:pt>
                <c:pt idx="498">
                  <c:v>45428</c:v>
                </c:pt>
                <c:pt idx="499">
                  <c:v>45429</c:v>
                </c:pt>
                <c:pt idx="500">
                  <c:v>45433</c:v>
                </c:pt>
                <c:pt idx="501">
                  <c:v>45434</c:v>
                </c:pt>
                <c:pt idx="502">
                  <c:v>45435</c:v>
                </c:pt>
                <c:pt idx="503">
                  <c:v>45436</c:v>
                </c:pt>
                <c:pt idx="504">
                  <c:v>45439</c:v>
                </c:pt>
                <c:pt idx="505">
                  <c:v>45440</c:v>
                </c:pt>
                <c:pt idx="506">
                  <c:v>45441</c:v>
                </c:pt>
                <c:pt idx="507">
                  <c:v>45442</c:v>
                </c:pt>
                <c:pt idx="508">
                  <c:v>45443</c:v>
                </c:pt>
                <c:pt idx="509">
                  <c:v>45446</c:v>
                </c:pt>
                <c:pt idx="510">
                  <c:v>45447</c:v>
                </c:pt>
                <c:pt idx="511">
                  <c:v>45448</c:v>
                </c:pt>
                <c:pt idx="512">
                  <c:v>45449</c:v>
                </c:pt>
                <c:pt idx="513">
                  <c:v>45450</c:v>
                </c:pt>
                <c:pt idx="514">
                  <c:v>45453</c:v>
                </c:pt>
                <c:pt idx="515">
                  <c:v>45454</c:v>
                </c:pt>
                <c:pt idx="516">
                  <c:v>45455</c:v>
                </c:pt>
                <c:pt idx="517">
                  <c:v>45456</c:v>
                </c:pt>
                <c:pt idx="518">
                  <c:v>45457</c:v>
                </c:pt>
                <c:pt idx="519">
                  <c:v>45461</c:v>
                </c:pt>
                <c:pt idx="520">
                  <c:v>45462</c:v>
                </c:pt>
                <c:pt idx="521">
                  <c:v>45463</c:v>
                </c:pt>
                <c:pt idx="522">
                  <c:v>45464</c:v>
                </c:pt>
                <c:pt idx="523">
                  <c:v>45467</c:v>
                </c:pt>
                <c:pt idx="524">
                  <c:v>45468</c:v>
                </c:pt>
                <c:pt idx="525">
                  <c:v>45469</c:v>
                </c:pt>
                <c:pt idx="526">
                  <c:v>45470</c:v>
                </c:pt>
                <c:pt idx="527">
                  <c:v>45471</c:v>
                </c:pt>
                <c:pt idx="528">
                  <c:v>45474</c:v>
                </c:pt>
                <c:pt idx="529">
                  <c:v>45475</c:v>
                </c:pt>
                <c:pt idx="530">
                  <c:v>45476</c:v>
                </c:pt>
                <c:pt idx="531">
                  <c:v>45477</c:v>
                </c:pt>
                <c:pt idx="532">
                  <c:v>45478</c:v>
                </c:pt>
                <c:pt idx="533">
                  <c:v>45481</c:v>
                </c:pt>
                <c:pt idx="534">
                  <c:v>45482</c:v>
                </c:pt>
                <c:pt idx="535">
                  <c:v>45483</c:v>
                </c:pt>
                <c:pt idx="536">
                  <c:v>45484</c:v>
                </c:pt>
                <c:pt idx="537">
                  <c:v>45485</c:v>
                </c:pt>
                <c:pt idx="538">
                  <c:v>45488</c:v>
                </c:pt>
                <c:pt idx="539">
                  <c:v>45489</c:v>
                </c:pt>
                <c:pt idx="540">
                  <c:v>45491</c:v>
                </c:pt>
                <c:pt idx="541">
                  <c:v>45492</c:v>
                </c:pt>
                <c:pt idx="542">
                  <c:v>45495</c:v>
                </c:pt>
                <c:pt idx="543">
                  <c:v>45496</c:v>
                </c:pt>
                <c:pt idx="544">
                  <c:v>45497</c:v>
                </c:pt>
                <c:pt idx="545">
                  <c:v>45498</c:v>
                </c:pt>
                <c:pt idx="546">
                  <c:v>45499</c:v>
                </c:pt>
                <c:pt idx="547">
                  <c:v>45502</c:v>
                </c:pt>
                <c:pt idx="548">
                  <c:v>45503</c:v>
                </c:pt>
                <c:pt idx="549">
                  <c:v>45504</c:v>
                </c:pt>
                <c:pt idx="550">
                  <c:v>45505</c:v>
                </c:pt>
                <c:pt idx="551">
                  <c:v>45506</c:v>
                </c:pt>
                <c:pt idx="552">
                  <c:v>45509</c:v>
                </c:pt>
                <c:pt idx="553">
                  <c:v>45510</c:v>
                </c:pt>
                <c:pt idx="554">
                  <c:v>45511</c:v>
                </c:pt>
                <c:pt idx="555">
                  <c:v>45512</c:v>
                </c:pt>
                <c:pt idx="556">
                  <c:v>45513</c:v>
                </c:pt>
                <c:pt idx="557">
                  <c:v>45516</c:v>
                </c:pt>
                <c:pt idx="558">
                  <c:v>45517</c:v>
                </c:pt>
                <c:pt idx="559">
                  <c:v>45518</c:v>
                </c:pt>
                <c:pt idx="560">
                  <c:v>45520</c:v>
                </c:pt>
                <c:pt idx="561">
                  <c:v>45523</c:v>
                </c:pt>
                <c:pt idx="562">
                  <c:v>45524</c:v>
                </c:pt>
                <c:pt idx="563">
                  <c:v>45525</c:v>
                </c:pt>
                <c:pt idx="564">
                  <c:v>45526</c:v>
                </c:pt>
                <c:pt idx="565">
                  <c:v>45527</c:v>
                </c:pt>
                <c:pt idx="566">
                  <c:v>45530</c:v>
                </c:pt>
                <c:pt idx="567">
                  <c:v>45531</c:v>
                </c:pt>
                <c:pt idx="568">
                  <c:v>45532</c:v>
                </c:pt>
                <c:pt idx="569">
                  <c:v>45533</c:v>
                </c:pt>
                <c:pt idx="570">
                  <c:v>45534</c:v>
                </c:pt>
                <c:pt idx="571">
                  <c:v>45537</c:v>
                </c:pt>
                <c:pt idx="572">
                  <c:v>45538</c:v>
                </c:pt>
                <c:pt idx="573">
                  <c:v>45539</c:v>
                </c:pt>
                <c:pt idx="574">
                  <c:v>45540</c:v>
                </c:pt>
                <c:pt idx="575">
                  <c:v>45541</c:v>
                </c:pt>
                <c:pt idx="576">
                  <c:v>45544</c:v>
                </c:pt>
                <c:pt idx="577">
                  <c:v>45545</c:v>
                </c:pt>
                <c:pt idx="578">
                  <c:v>45546</c:v>
                </c:pt>
                <c:pt idx="579">
                  <c:v>45547</c:v>
                </c:pt>
                <c:pt idx="580">
                  <c:v>45548</c:v>
                </c:pt>
                <c:pt idx="581">
                  <c:v>45551</c:v>
                </c:pt>
                <c:pt idx="582">
                  <c:v>45552</c:v>
                </c:pt>
                <c:pt idx="583">
                  <c:v>45553</c:v>
                </c:pt>
                <c:pt idx="584">
                  <c:v>45554</c:v>
                </c:pt>
                <c:pt idx="585">
                  <c:v>45555</c:v>
                </c:pt>
                <c:pt idx="586">
                  <c:v>45558</c:v>
                </c:pt>
                <c:pt idx="587">
                  <c:v>45559</c:v>
                </c:pt>
                <c:pt idx="588">
                  <c:v>45560</c:v>
                </c:pt>
                <c:pt idx="589">
                  <c:v>45561</c:v>
                </c:pt>
                <c:pt idx="590">
                  <c:v>45562</c:v>
                </c:pt>
                <c:pt idx="591">
                  <c:v>45565</c:v>
                </c:pt>
                <c:pt idx="592">
                  <c:v>45566</c:v>
                </c:pt>
                <c:pt idx="593">
                  <c:v>45568</c:v>
                </c:pt>
                <c:pt idx="594">
                  <c:v>45569</c:v>
                </c:pt>
                <c:pt idx="595">
                  <c:v>45572</c:v>
                </c:pt>
                <c:pt idx="596">
                  <c:v>45573</c:v>
                </c:pt>
                <c:pt idx="597">
                  <c:v>45574</c:v>
                </c:pt>
                <c:pt idx="598">
                  <c:v>45575</c:v>
                </c:pt>
                <c:pt idx="599">
                  <c:v>45576</c:v>
                </c:pt>
                <c:pt idx="600">
                  <c:v>45579</c:v>
                </c:pt>
                <c:pt idx="601">
                  <c:v>45580</c:v>
                </c:pt>
                <c:pt idx="602">
                  <c:v>45581</c:v>
                </c:pt>
                <c:pt idx="603">
                  <c:v>45582</c:v>
                </c:pt>
                <c:pt idx="604">
                  <c:v>45583</c:v>
                </c:pt>
                <c:pt idx="605">
                  <c:v>45586</c:v>
                </c:pt>
                <c:pt idx="606">
                  <c:v>45587</c:v>
                </c:pt>
                <c:pt idx="607">
                  <c:v>45588</c:v>
                </c:pt>
                <c:pt idx="608">
                  <c:v>45589</c:v>
                </c:pt>
                <c:pt idx="609">
                  <c:v>45590</c:v>
                </c:pt>
                <c:pt idx="610">
                  <c:v>45593</c:v>
                </c:pt>
                <c:pt idx="611">
                  <c:v>45594</c:v>
                </c:pt>
                <c:pt idx="612">
                  <c:v>45595</c:v>
                </c:pt>
                <c:pt idx="613">
                  <c:v>45596</c:v>
                </c:pt>
                <c:pt idx="614">
                  <c:v>45597</c:v>
                </c:pt>
                <c:pt idx="615">
                  <c:v>45600</c:v>
                </c:pt>
                <c:pt idx="616">
                  <c:v>45601</c:v>
                </c:pt>
                <c:pt idx="617">
                  <c:v>45602</c:v>
                </c:pt>
                <c:pt idx="618">
                  <c:v>45603</c:v>
                </c:pt>
                <c:pt idx="619">
                  <c:v>45604</c:v>
                </c:pt>
                <c:pt idx="620">
                  <c:v>45607</c:v>
                </c:pt>
                <c:pt idx="621">
                  <c:v>45608</c:v>
                </c:pt>
                <c:pt idx="622">
                  <c:v>45609</c:v>
                </c:pt>
                <c:pt idx="623">
                  <c:v>45610</c:v>
                </c:pt>
                <c:pt idx="624">
                  <c:v>45614</c:v>
                </c:pt>
                <c:pt idx="625">
                  <c:v>45615</c:v>
                </c:pt>
                <c:pt idx="626">
                  <c:v>45617</c:v>
                </c:pt>
                <c:pt idx="627">
                  <c:v>45618</c:v>
                </c:pt>
                <c:pt idx="628">
                  <c:v>45621</c:v>
                </c:pt>
                <c:pt idx="629">
                  <c:v>45622</c:v>
                </c:pt>
                <c:pt idx="630">
                  <c:v>45623</c:v>
                </c:pt>
                <c:pt idx="631">
                  <c:v>45624</c:v>
                </c:pt>
                <c:pt idx="632">
                  <c:v>45625</c:v>
                </c:pt>
                <c:pt idx="633">
                  <c:v>45628</c:v>
                </c:pt>
                <c:pt idx="634">
                  <c:v>45629</c:v>
                </c:pt>
                <c:pt idx="635">
                  <c:v>45630</c:v>
                </c:pt>
                <c:pt idx="636">
                  <c:v>45631</c:v>
                </c:pt>
                <c:pt idx="637">
                  <c:v>45632</c:v>
                </c:pt>
                <c:pt idx="638">
                  <c:v>45635</c:v>
                </c:pt>
                <c:pt idx="639">
                  <c:v>45636</c:v>
                </c:pt>
                <c:pt idx="640">
                  <c:v>45637</c:v>
                </c:pt>
                <c:pt idx="641">
                  <c:v>45638</c:v>
                </c:pt>
                <c:pt idx="642">
                  <c:v>45639</c:v>
                </c:pt>
                <c:pt idx="643">
                  <c:v>45642</c:v>
                </c:pt>
                <c:pt idx="644">
                  <c:v>45643</c:v>
                </c:pt>
                <c:pt idx="645">
                  <c:v>45644</c:v>
                </c:pt>
                <c:pt idx="646">
                  <c:v>45645</c:v>
                </c:pt>
                <c:pt idx="647">
                  <c:v>45646</c:v>
                </c:pt>
                <c:pt idx="648">
                  <c:v>45649</c:v>
                </c:pt>
                <c:pt idx="649">
                  <c:v>45650</c:v>
                </c:pt>
                <c:pt idx="650">
                  <c:v>45652</c:v>
                </c:pt>
                <c:pt idx="651">
                  <c:v>45653</c:v>
                </c:pt>
                <c:pt idx="652">
                  <c:v>45656</c:v>
                </c:pt>
                <c:pt idx="653">
                  <c:v>45657</c:v>
                </c:pt>
                <c:pt idx="654">
                  <c:v>45658</c:v>
                </c:pt>
                <c:pt idx="655">
                  <c:v>45659</c:v>
                </c:pt>
                <c:pt idx="656">
                  <c:v>45660</c:v>
                </c:pt>
                <c:pt idx="657">
                  <c:v>45663</c:v>
                </c:pt>
                <c:pt idx="658">
                  <c:v>45664</c:v>
                </c:pt>
                <c:pt idx="659">
                  <c:v>45665</c:v>
                </c:pt>
                <c:pt idx="660">
                  <c:v>45666</c:v>
                </c:pt>
                <c:pt idx="661">
                  <c:v>45667</c:v>
                </c:pt>
                <c:pt idx="662">
                  <c:v>45670</c:v>
                </c:pt>
                <c:pt idx="663">
                  <c:v>45671</c:v>
                </c:pt>
                <c:pt idx="664">
                  <c:v>45672</c:v>
                </c:pt>
                <c:pt idx="665">
                  <c:v>45673</c:v>
                </c:pt>
                <c:pt idx="666">
                  <c:v>45674</c:v>
                </c:pt>
                <c:pt idx="667">
                  <c:v>45677</c:v>
                </c:pt>
                <c:pt idx="668">
                  <c:v>45678</c:v>
                </c:pt>
                <c:pt idx="669">
                  <c:v>45679</c:v>
                </c:pt>
                <c:pt idx="670">
                  <c:v>45680</c:v>
                </c:pt>
                <c:pt idx="671">
                  <c:v>45681</c:v>
                </c:pt>
                <c:pt idx="672">
                  <c:v>45684</c:v>
                </c:pt>
                <c:pt idx="673">
                  <c:v>45685</c:v>
                </c:pt>
                <c:pt idx="674">
                  <c:v>45686</c:v>
                </c:pt>
                <c:pt idx="675">
                  <c:v>45687</c:v>
                </c:pt>
                <c:pt idx="676">
                  <c:v>45688</c:v>
                </c:pt>
                <c:pt idx="677">
                  <c:v>45689</c:v>
                </c:pt>
                <c:pt idx="678">
                  <c:v>45691</c:v>
                </c:pt>
                <c:pt idx="679">
                  <c:v>45692</c:v>
                </c:pt>
                <c:pt idx="680">
                  <c:v>45693</c:v>
                </c:pt>
                <c:pt idx="681">
                  <c:v>45694</c:v>
                </c:pt>
                <c:pt idx="682">
                  <c:v>45695</c:v>
                </c:pt>
                <c:pt idx="683">
                  <c:v>45698</c:v>
                </c:pt>
                <c:pt idx="684">
                  <c:v>45699</c:v>
                </c:pt>
                <c:pt idx="685">
                  <c:v>45700</c:v>
                </c:pt>
                <c:pt idx="686">
                  <c:v>45701</c:v>
                </c:pt>
                <c:pt idx="687">
                  <c:v>45702</c:v>
                </c:pt>
                <c:pt idx="688">
                  <c:v>45705</c:v>
                </c:pt>
                <c:pt idx="689">
                  <c:v>45706</c:v>
                </c:pt>
                <c:pt idx="690">
                  <c:v>45707</c:v>
                </c:pt>
                <c:pt idx="691">
                  <c:v>45708</c:v>
                </c:pt>
                <c:pt idx="692">
                  <c:v>45709</c:v>
                </c:pt>
                <c:pt idx="693">
                  <c:v>45712</c:v>
                </c:pt>
                <c:pt idx="694">
                  <c:v>45713</c:v>
                </c:pt>
                <c:pt idx="695">
                  <c:v>45715</c:v>
                </c:pt>
                <c:pt idx="696">
                  <c:v>45716</c:v>
                </c:pt>
                <c:pt idx="697">
                  <c:v>45719</c:v>
                </c:pt>
                <c:pt idx="698">
                  <c:v>45720</c:v>
                </c:pt>
                <c:pt idx="699">
                  <c:v>45721</c:v>
                </c:pt>
                <c:pt idx="700">
                  <c:v>45722</c:v>
                </c:pt>
                <c:pt idx="701">
                  <c:v>45723</c:v>
                </c:pt>
                <c:pt idx="702">
                  <c:v>45726</c:v>
                </c:pt>
                <c:pt idx="703">
                  <c:v>45727</c:v>
                </c:pt>
                <c:pt idx="704">
                  <c:v>45728</c:v>
                </c:pt>
                <c:pt idx="705">
                  <c:v>45729</c:v>
                </c:pt>
                <c:pt idx="706">
                  <c:v>45733</c:v>
                </c:pt>
                <c:pt idx="707">
                  <c:v>45734</c:v>
                </c:pt>
                <c:pt idx="708">
                  <c:v>45735</c:v>
                </c:pt>
                <c:pt idx="709">
                  <c:v>45736</c:v>
                </c:pt>
                <c:pt idx="710">
                  <c:v>45737</c:v>
                </c:pt>
                <c:pt idx="711">
                  <c:v>45740</c:v>
                </c:pt>
                <c:pt idx="712">
                  <c:v>45741</c:v>
                </c:pt>
                <c:pt idx="713">
                  <c:v>45742</c:v>
                </c:pt>
                <c:pt idx="714">
                  <c:v>45743</c:v>
                </c:pt>
                <c:pt idx="715">
                  <c:v>45744</c:v>
                </c:pt>
                <c:pt idx="716">
                  <c:v>45748</c:v>
                </c:pt>
                <c:pt idx="717">
                  <c:v>45749</c:v>
                </c:pt>
                <c:pt idx="718">
                  <c:v>45750</c:v>
                </c:pt>
                <c:pt idx="719">
                  <c:v>45751</c:v>
                </c:pt>
                <c:pt idx="720">
                  <c:v>45754</c:v>
                </c:pt>
                <c:pt idx="721">
                  <c:v>45755</c:v>
                </c:pt>
                <c:pt idx="722">
                  <c:v>45756</c:v>
                </c:pt>
                <c:pt idx="723">
                  <c:v>45758</c:v>
                </c:pt>
                <c:pt idx="724">
                  <c:v>45762</c:v>
                </c:pt>
                <c:pt idx="725">
                  <c:v>45763</c:v>
                </c:pt>
                <c:pt idx="726">
                  <c:v>45764</c:v>
                </c:pt>
                <c:pt idx="727">
                  <c:v>45768</c:v>
                </c:pt>
                <c:pt idx="728">
                  <c:v>45769</c:v>
                </c:pt>
                <c:pt idx="729">
                  <c:v>45770</c:v>
                </c:pt>
                <c:pt idx="730">
                  <c:v>45771</c:v>
                </c:pt>
                <c:pt idx="731">
                  <c:v>45772</c:v>
                </c:pt>
                <c:pt idx="732">
                  <c:v>45775</c:v>
                </c:pt>
                <c:pt idx="733">
                  <c:v>45776</c:v>
                </c:pt>
                <c:pt idx="734">
                  <c:v>45777</c:v>
                </c:pt>
                <c:pt idx="735">
                  <c:v>45779</c:v>
                </c:pt>
                <c:pt idx="736">
                  <c:v>45782</c:v>
                </c:pt>
                <c:pt idx="737">
                  <c:v>45783</c:v>
                </c:pt>
                <c:pt idx="738">
                  <c:v>45784</c:v>
                </c:pt>
                <c:pt idx="739">
                  <c:v>45785</c:v>
                </c:pt>
                <c:pt idx="740">
                  <c:v>45786</c:v>
                </c:pt>
                <c:pt idx="741">
                  <c:v>45789</c:v>
                </c:pt>
                <c:pt idx="742">
                  <c:v>45790</c:v>
                </c:pt>
                <c:pt idx="743">
                  <c:v>45791</c:v>
                </c:pt>
                <c:pt idx="744">
                  <c:v>45792</c:v>
                </c:pt>
                <c:pt idx="745">
                  <c:v>45793</c:v>
                </c:pt>
                <c:pt idx="746">
                  <c:v>45796</c:v>
                </c:pt>
                <c:pt idx="747">
                  <c:v>45797</c:v>
                </c:pt>
                <c:pt idx="748">
                  <c:v>45798</c:v>
                </c:pt>
                <c:pt idx="749">
                  <c:v>45799</c:v>
                </c:pt>
                <c:pt idx="750">
                  <c:v>45800</c:v>
                </c:pt>
                <c:pt idx="751">
                  <c:v>45803</c:v>
                </c:pt>
                <c:pt idx="752">
                  <c:v>45804</c:v>
                </c:pt>
                <c:pt idx="753">
                  <c:v>45805</c:v>
                </c:pt>
                <c:pt idx="754">
                  <c:v>45806</c:v>
                </c:pt>
                <c:pt idx="755">
                  <c:v>45807</c:v>
                </c:pt>
                <c:pt idx="756">
                  <c:v>45810</c:v>
                </c:pt>
                <c:pt idx="757">
                  <c:v>45811</c:v>
                </c:pt>
                <c:pt idx="758">
                  <c:v>45812</c:v>
                </c:pt>
                <c:pt idx="759">
                  <c:v>45813</c:v>
                </c:pt>
                <c:pt idx="760">
                  <c:v>45814</c:v>
                </c:pt>
                <c:pt idx="761">
                  <c:v>45817</c:v>
                </c:pt>
                <c:pt idx="762">
                  <c:v>45818</c:v>
                </c:pt>
                <c:pt idx="763">
                  <c:v>45819</c:v>
                </c:pt>
                <c:pt idx="764">
                  <c:v>45820</c:v>
                </c:pt>
                <c:pt idx="765">
                  <c:v>45821</c:v>
                </c:pt>
                <c:pt idx="766">
                  <c:v>45824</c:v>
                </c:pt>
                <c:pt idx="767">
                  <c:v>45825</c:v>
                </c:pt>
                <c:pt idx="768">
                  <c:v>45826</c:v>
                </c:pt>
                <c:pt idx="769">
                  <c:v>45827</c:v>
                </c:pt>
                <c:pt idx="770">
                  <c:v>45828</c:v>
                </c:pt>
                <c:pt idx="771">
                  <c:v>45831</c:v>
                </c:pt>
                <c:pt idx="772">
                  <c:v>45832</c:v>
                </c:pt>
                <c:pt idx="773">
                  <c:v>45833</c:v>
                </c:pt>
                <c:pt idx="774">
                  <c:v>45834</c:v>
                </c:pt>
                <c:pt idx="775">
                  <c:v>45835</c:v>
                </c:pt>
                <c:pt idx="776">
                  <c:v>45838</c:v>
                </c:pt>
                <c:pt idx="777">
                  <c:v>45839</c:v>
                </c:pt>
                <c:pt idx="778">
                  <c:v>45840</c:v>
                </c:pt>
                <c:pt idx="779">
                  <c:v>45841</c:v>
                </c:pt>
                <c:pt idx="780">
                  <c:v>45842</c:v>
                </c:pt>
                <c:pt idx="781">
                  <c:v>45845</c:v>
                </c:pt>
                <c:pt idx="782">
                  <c:v>45846</c:v>
                </c:pt>
                <c:pt idx="783">
                  <c:v>45847</c:v>
                </c:pt>
                <c:pt idx="784">
                  <c:v>45848</c:v>
                </c:pt>
                <c:pt idx="785">
                  <c:v>45849</c:v>
                </c:pt>
                <c:pt idx="786">
                  <c:v>45852</c:v>
                </c:pt>
                <c:pt idx="787">
                  <c:v>45853</c:v>
                </c:pt>
                <c:pt idx="788">
                  <c:v>45854</c:v>
                </c:pt>
                <c:pt idx="789">
                  <c:v>45855</c:v>
                </c:pt>
                <c:pt idx="790">
                  <c:v>45856</c:v>
                </c:pt>
                <c:pt idx="791">
                  <c:v>45859</c:v>
                </c:pt>
                <c:pt idx="792">
                  <c:v>45860</c:v>
                </c:pt>
                <c:pt idx="793">
                  <c:v>45861</c:v>
                </c:pt>
                <c:pt idx="794">
                  <c:v>45862</c:v>
                </c:pt>
                <c:pt idx="795">
                  <c:v>45863</c:v>
                </c:pt>
                <c:pt idx="796">
                  <c:v>45866</c:v>
                </c:pt>
                <c:pt idx="797">
                  <c:v>45867</c:v>
                </c:pt>
                <c:pt idx="798">
                  <c:v>45868</c:v>
                </c:pt>
                <c:pt idx="799">
                  <c:v>45869</c:v>
                </c:pt>
                <c:pt idx="800">
                  <c:v>45870</c:v>
                </c:pt>
                <c:pt idx="801">
                  <c:v>45873</c:v>
                </c:pt>
                <c:pt idx="802">
                  <c:v>45874</c:v>
                </c:pt>
                <c:pt idx="803">
                  <c:v>45875</c:v>
                </c:pt>
                <c:pt idx="804">
                  <c:v>45876</c:v>
                </c:pt>
                <c:pt idx="805">
                  <c:v>45877</c:v>
                </c:pt>
                <c:pt idx="806">
                  <c:v>45880</c:v>
                </c:pt>
                <c:pt idx="807">
                  <c:v>45881</c:v>
                </c:pt>
                <c:pt idx="808">
                  <c:v>45882</c:v>
                </c:pt>
                <c:pt idx="809">
                  <c:v>45883</c:v>
                </c:pt>
                <c:pt idx="810">
                  <c:v>45887</c:v>
                </c:pt>
                <c:pt idx="811">
                  <c:v>45888</c:v>
                </c:pt>
                <c:pt idx="812">
                  <c:v>45889</c:v>
                </c:pt>
                <c:pt idx="813">
                  <c:v>45890</c:v>
                </c:pt>
                <c:pt idx="814">
                  <c:v>45891</c:v>
                </c:pt>
                <c:pt idx="815">
                  <c:v>45894</c:v>
                </c:pt>
                <c:pt idx="816">
                  <c:v>45895</c:v>
                </c:pt>
                <c:pt idx="817">
                  <c:v>45897</c:v>
                </c:pt>
                <c:pt idx="818">
                  <c:v>45898</c:v>
                </c:pt>
                <c:pt idx="819">
                  <c:v>45901</c:v>
                </c:pt>
                <c:pt idx="820">
                  <c:v>45902</c:v>
                </c:pt>
                <c:pt idx="821">
                  <c:v>45903</c:v>
                </c:pt>
                <c:pt idx="822">
                  <c:v>45904</c:v>
                </c:pt>
                <c:pt idx="823">
                  <c:v>45905</c:v>
                </c:pt>
                <c:pt idx="824">
                  <c:v>45908</c:v>
                </c:pt>
                <c:pt idx="825">
                  <c:v>45909</c:v>
                </c:pt>
                <c:pt idx="826">
                  <c:v>45910</c:v>
                </c:pt>
                <c:pt idx="827">
                  <c:v>45911</c:v>
                </c:pt>
                <c:pt idx="828">
                  <c:v>45912</c:v>
                </c:pt>
                <c:pt idx="829">
                  <c:v>45915</c:v>
                </c:pt>
                <c:pt idx="830">
                  <c:v>45916</c:v>
                </c:pt>
                <c:pt idx="831">
                  <c:v>45917</c:v>
                </c:pt>
                <c:pt idx="832">
                  <c:v>45918</c:v>
                </c:pt>
                <c:pt idx="833">
                  <c:v>45919</c:v>
                </c:pt>
                <c:pt idx="834">
                  <c:v>45922</c:v>
                </c:pt>
                <c:pt idx="835">
                  <c:v>45923</c:v>
                </c:pt>
                <c:pt idx="836">
                  <c:v>45924</c:v>
                </c:pt>
                <c:pt idx="837">
                  <c:v>45925</c:v>
                </c:pt>
                <c:pt idx="838">
                  <c:v>45926</c:v>
                </c:pt>
                <c:pt idx="839">
                  <c:v>45929</c:v>
                </c:pt>
                <c:pt idx="840">
                  <c:v>45930</c:v>
                </c:pt>
                <c:pt idx="841">
                  <c:v>45931</c:v>
                </c:pt>
                <c:pt idx="842">
                  <c:v>45933</c:v>
                </c:pt>
                <c:pt idx="843">
                  <c:v>45936</c:v>
                </c:pt>
                <c:pt idx="844">
                  <c:v>45937</c:v>
                </c:pt>
                <c:pt idx="845">
                  <c:v>45938</c:v>
                </c:pt>
                <c:pt idx="846">
                  <c:v>45939</c:v>
                </c:pt>
                <c:pt idx="847">
                  <c:v>45940</c:v>
                </c:pt>
                <c:pt idx="848">
                  <c:v>45943</c:v>
                </c:pt>
                <c:pt idx="849">
                  <c:v>45944</c:v>
                </c:pt>
                <c:pt idx="850">
                  <c:v>45945</c:v>
                </c:pt>
                <c:pt idx="851">
                  <c:v>45946</c:v>
                </c:pt>
                <c:pt idx="852">
                  <c:v>45947</c:v>
                </c:pt>
                <c:pt idx="853">
                  <c:v>45950</c:v>
                </c:pt>
                <c:pt idx="854">
                  <c:v>45951</c:v>
                </c:pt>
                <c:pt idx="855">
                  <c:v>45953</c:v>
                </c:pt>
                <c:pt idx="856">
                  <c:v>45954</c:v>
                </c:pt>
                <c:pt idx="857">
                  <c:v>45957</c:v>
                </c:pt>
                <c:pt idx="858">
                  <c:v>45958</c:v>
                </c:pt>
                <c:pt idx="859">
                  <c:v>45959</c:v>
                </c:pt>
                <c:pt idx="860">
                  <c:v>45960</c:v>
                </c:pt>
                <c:pt idx="861">
                  <c:v>45961</c:v>
                </c:pt>
                <c:pt idx="862">
                  <c:v>45964</c:v>
                </c:pt>
                <c:pt idx="863">
                  <c:v>45965</c:v>
                </c:pt>
                <c:pt idx="864">
                  <c:v>45967</c:v>
                </c:pt>
                <c:pt idx="865">
                  <c:v>45968</c:v>
                </c:pt>
                <c:pt idx="866">
                  <c:v>45971</c:v>
                </c:pt>
                <c:pt idx="867">
                  <c:v>45972</c:v>
                </c:pt>
                <c:pt idx="868">
                  <c:v>45973</c:v>
                </c:pt>
                <c:pt idx="869">
                  <c:v>45974</c:v>
                </c:pt>
                <c:pt idx="870">
                  <c:v>45975</c:v>
                </c:pt>
                <c:pt idx="871">
                  <c:v>45978</c:v>
                </c:pt>
                <c:pt idx="872">
                  <c:v>45979</c:v>
                </c:pt>
                <c:pt idx="873">
                  <c:v>45980</c:v>
                </c:pt>
                <c:pt idx="874">
                  <c:v>45981</c:v>
                </c:pt>
                <c:pt idx="875">
                  <c:v>45982</c:v>
                </c:pt>
                <c:pt idx="876">
                  <c:v>45985</c:v>
                </c:pt>
                <c:pt idx="877">
                  <c:v>45986</c:v>
                </c:pt>
                <c:pt idx="878">
                  <c:v>45987</c:v>
                </c:pt>
                <c:pt idx="879">
                  <c:v>45988</c:v>
                </c:pt>
                <c:pt idx="880">
                  <c:v>45989</c:v>
                </c:pt>
                <c:pt idx="881">
                  <c:v>45992</c:v>
                </c:pt>
                <c:pt idx="882">
                  <c:v>45993</c:v>
                </c:pt>
                <c:pt idx="883">
                  <c:v>45994</c:v>
                </c:pt>
                <c:pt idx="884">
                  <c:v>45995</c:v>
                </c:pt>
                <c:pt idx="885">
                  <c:v>45996</c:v>
                </c:pt>
                <c:pt idx="886">
                  <c:v>45999</c:v>
                </c:pt>
                <c:pt idx="887">
                  <c:v>46000</c:v>
                </c:pt>
                <c:pt idx="888">
                  <c:v>46001</c:v>
                </c:pt>
                <c:pt idx="889">
                  <c:v>46002</c:v>
                </c:pt>
                <c:pt idx="890">
                  <c:v>46003</c:v>
                </c:pt>
                <c:pt idx="891">
                  <c:v>46006</c:v>
                </c:pt>
                <c:pt idx="892">
                  <c:v>46007</c:v>
                </c:pt>
                <c:pt idx="893">
                  <c:v>46008</c:v>
                </c:pt>
                <c:pt idx="894">
                  <c:v>46009</c:v>
                </c:pt>
                <c:pt idx="895">
                  <c:v>46010</c:v>
                </c:pt>
                <c:pt idx="896">
                  <c:v>46013</c:v>
                </c:pt>
                <c:pt idx="897">
                  <c:v>46014</c:v>
                </c:pt>
                <c:pt idx="898">
                  <c:v>46015</c:v>
                </c:pt>
                <c:pt idx="899">
                  <c:v>46017</c:v>
                </c:pt>
                <c:pt idx="900">
                  <c:v>46020</c:v>
                </c:pt>
                <c:pt idx="901">
                  <c:v>46021</c:v>
                </c:pt>
                <c:pt idx="902">
                  <c:v>46022</c:v>
                </c:pt>
                <c:pt idx="903">
                  <c:v>46023</c:v>
                </c:pt>
                <c:pt idx="904">
                  <c:v>46024</c:v>
                </c:pt>
                <c:pt idx="905">
                  <c:v>46027</c:v>
                </c:pt>
                <c:pt idx="906">
                  <c:v>46028</c:v>
                </c:pt>
                <c:pt idx="907">
                  <c:v>46029</c:v>
                </c:pt>
                <c:pt idx="908">
                  <c:v>46030</c:v>
                </c:pt>
                <c:pt idx="909">
                  <c:v>46031</c:v>
                </c:pt>
                <c:pt idx="910">
                  <c:v>46034</c:v>
                </c:pt>
                <c:pt idx="911">
                  <c:v>46035</c:v>
                </c:pt>
                <c:pt idx="912">
                  <c:v>46036</c:v>
                </c:pt>
                <c:pt idx="913">
                  <c:v>46038</c:v>
                </c:pt>
                <c:pt idx="914">
                  <c:v>46041</c:v>
                </c:pt>
                <c:pt idx="915">
                  <c:v>46042</c:v>
                </c:pt>
                <c:pt idx="916">
                  <c:v>46043</c:v>
                </c:pt>
                <c:pt idx="917">
                  <c:v>46044</c:v>
                </c:pt>
                <c:pt idx="918">
                  <c:v>46045</c:v>
                </c:pt>
                <c:pt idx="919">
                  <c:v>46049</c:v>
                </c:pt>
                <c:pt idx="920">
                  <c:v>46050</c:v>
                </c:pt>
                <c:pt idx="921">
                  <c:v>46051</c:v>
                </c:pt>
                <c:pt idx="922">
                  <c:v>46052</c:v>
                </c:pt>
                <c:pt idx="923">
                  <c:v>46055</c:v>
                </c:pt>
                <c:pt idx="924">
                  <c:v>46056</c:v>
                </c:pt>
                <c:pt idx="925">
                  <c:v>46057</c:v>
                </c:pt>
                <c:pt idx="926">
                  <c:v>46058</c:v>
                </c:pt>
                <c:pt idx="927">
                  <c:v>46059</c:v>
                </c:pt>
                <c:pt idx="928">
                  <c:v>46062</c:v>
                </c:pt>
                <c:pt idx="929">
                  <c:v>46063</c:v>
                </c:pt>
                <c:pt idx="930">
                  <c:v>46064</c:v>
                </c:pt>
                <c:pt idx="931">
                  <c:v>46065</c:v>
                </c:pt>
                <c:pt idx="932">
                  <c:v>46066</c:v>
                </c:pt>
                <c:pt idx="933">
                  <c:v>46069</c:v>
                </c:pt>
                <c:pt idx="934">
                  <c:v>46070</c:v>
                </c:pt>
                <c:pt idx="935">
                  <c:v>46071</c:v>
                </c:pt>
                <c:pt idx="936">
                  <c:v>46072</c:v>
                </c:pt>
                <c:pt idx="937">
                  <c:v>46073</c:v>
                </c:pt>
                <c:pt idx="938">
                  <c:v>46076</c:v>
                </c:pt>
                <c:pt idx="939">
                  <c:v>46077</c:v>
                </c:pt>
                <c:pt idx="940">
                  <c:v>46078</c:v>
                </c:pt>
                <c:pt idx="941">
                  <c:v>46079</c:v>
                </c:pt>
                <c:pt idx="942">
                  <c:v>46080</c:v>
                </c:pt>
                <c:pt idx="943">
                  <c:v>46083</c:v>
                </c:pt>
                <c:pt idx="944">
                  <c:v>46085</c:v>
                </c:pt>
                <c:pt idx="945">
                  <c:v>46086</c:v>
                </c:pt>
                <c:pt idx="946">
                  <c:v>46087</c:v>
                </c:pt>
                <c:pt idx="947">
                  <c:v>46090</c:v>
                </c:pt>
                <c:pt idx="948">
                  <c:v>46091</c:v>
                </c:pt>
                <c:pt idx="949">
                  <c:v>46092</c:v>
                </c:pt>
                <c:pt idx="950">
                  <c:v>46093</c:v>
                </c:pt>
                <c:pt idx="951">
                  <c:v>46094</c:v>
                </c:pt>
                <c:pt idx="952">
                  <c:v>46097</c:v>
                </c:pt>
                <c:pt idx="953">
                  <c:v>46098</c:v>
                </c:pt>
                <c:pt idx="954">
                  <c:v>46099</c:v>
                </c:pt>
                <c:pt idx="955">
                  <c:v>46100</c:v>
                </c:pt>
                <c:pt idx="956">
                  <c:v>46101</c:v>
                </c:pt>
                <c:pt idx="957">
                  <c:v>46104</c:v>
                </c:pt>
                <c:pt idx="958">
                  <c:v>46105</c:v>
                </c:pt>
                <c:pt idx="959">
                  <c:v>46106</c:v>
                </c:pt>
                <c:pt idx="960">
                  <c:v>46108</c:v>
                </c:pt>
                <c:pt idx="961">
                  <c:v>46111</c:v>
                </c:pt>
                <c:pt idx="962">
                  <c:v>46113</c:v>
                </c:pt>
                <c:pt idx="963">
                  <c:v>46114</c:v>
                </c:pt>
                <c:pt idx="964">
                  <c:v>46118</c:v>
                </c:pt>
                <c:pt idx="965">
                  <c:v>46119</c:v>
                </c:pt>
                <c:pt idx="966">
                  <c:v>46120</c:v>
                </c:pt>
                <c:pt idx="967">
                  <c:v>46121</c:v>
                </c:pt>
                <c:pt idx="968">
                  <c:v>46122</c:v>
                </c:pt>
                <c:pt idx="969">
                  <c:v>46125</c:v>
                </c:pt>
                <c:pt idx="970">
                  <c:v>46127</c:v>
                </c:pt>
                <c:pt idx="971">
                  <c:v>46128</c:v>
                </c:pt>
                <c:pt idx="972">
                  <c:v>46129</c:v>
                </c:pt>
                <c:pt idx="973">
                  <c:v>46132</c:v>
                </c:pt>
                <c:pt idx="974">
                  <c:v>46133</c:v>
                </c:pt>
                <c:pt idx="975">
                  <c:v>46134</c:v>
                </c:pt>
                <c:pt idx="976">
                  <c:v>46135</c:v>
                </c:pt>
                <c:pt idx="977">
                  <c:v>46136</c:v>
                </c:pt>
                <c:pt idx="978">
                  <c:v>46139</c:v>
                </c:pt>
                <c:pt idx="979">
                  <c:v>46140</c:v>
                </c:pt>
                <c:pt idx="980">
                  <c:v>46141</c:v>
                </c:pt>
                <c:pt idx="981">
                  <c:v>46142</c:v>
                </c:pt>
                <c:pt idx="982">
                  <c:v>46143</c:v>
                </c:pt>
                <c:pt idx="983">
                  <c:v>46146</c:v>
                </c:pt>
                <c:pt idx="984">
                  <c:v>46147</c:v>
                </c:pt>
                <c:pt idx="985">
                  <c:v>46148</c:v>
                </c:pt>
                <c:pt idx="986">
                  <c:v>46149</c:v>
                </c:pt>
                <c:pt idx="987">
                  <c:v>46150</c:v>
                </c:pt>
                <c:pt idx="988">
                  <c:v>46153</c:v>
                </c:pt>
                <c:pt idx="989">
                  <c:v>46154</c:v>
                </c:pt>
                <c:pt idx="990">
                  <c:v>46155</c:v>
                </c:pt>
                <c:pt idx="991">
                  <c:v>46156</c:v>
                </c:pt>
                <c:pt idx="992">
                  <c:v>46157</c:v>
                </c:pt>
                <c:pt idx="993">
                  <c:v>46160</c:v>
                </c:pt>
                <c:pt idx="994">
                  <c:v>46161</c:v>
                </c:pt>
                <c:pt idx="995">
                  <c:v>46162</c:v>
                </c:pt>
                <c:pt idx="996">
                  <c:v>46163</c:v>
                </c:pt>
                <c:pt idx="997">
                  <c:v>46164</c:v>
                </c:pt>
                <c:pt idx="998">
                  <c:v>46167</c:v>
                </c:pt>
                <c:pt idx="999">
                  <c:v>46168</c:v>
                </c:pt>
                <c:pt idx="1000">
                  <c:v>46169</c:v>
                </c:pt>
                <c:pt idx="1001">
                  <c:v>46170</c:v>
                </c:pt>
                <c:pt idx="1002">
                  <c:v>46171</c:v>
                </c:pt>
                <c:pt idx="1003">
                  <c:v>46174</c:v>
                </c:pt>
                <c:pt idx="1004">
                  <c:v>46175</c:v>
                </c:pt>
                <c:pt idx="1005">
                  <c:v>46176</c:v>
                </c:pt>
                <c:pt idx="1006">
                  <c:v>46177</c:v>
                </c:pt>
                <c:pt idx="1007">
                  <c:v>46178</c:v>
                </c:pt>
                <c:pt idx="1008">
                  <c:v>46181</c:v>
                </c:pt>
                <c:pt idx="1009">
                  <c:v>46182</c:v>
                </c:pt>
                <c:pt idx="1010">
                  <c:v>46183</c:v>
                </c:pt>
                <c:pt idx="1011">
                  <c:v>46184</c:v>
                </c:pt>
                <c:pt idx="1012">
                  <c:v>46185</c:v>
                </c:pt>
                <c:pt idx="1013">
                  <c:v>46188</c:v>
                </c:pt>
                <c:pt idx="1014">
                  <c:v>46189</c:v>
                </c:pt>
                <c:pt idx="1015">
                  <c:v>46190</c:v>
                </c:pt>
                <c:pt idx="1016">
                  <c:v>46191</c:v>
                </c:pt>
                <c:pt idx="1017">
                  <c:v>46192</c:v>
                </c:pt>
                <c:pt idx="1018">
                  <c:v>46195</c:v>
                </c:pt>
                <c:pt idx="1019">
                  <c:v>46196</c:v>
                </c:pt>
                <c:pt idx="1020">
                  <c:v>46197</c:v>
                </c:pt>
                <c:pt idx="1021">
                  <c:v>46198</c:v>
                </c:pt>
                <c:pt idx="1022">
                  <c:v>46199</c:v>
                </c:pt>
                <c:pt idx="1023">
                  <c:v>46202</c:v>
                </c:pt>
                <c:pt idx="1024">
                  <c:v>46203</c:v>
                </c:pt>
                <c:pt idx="1025">
                  <c:v>46204</c:v>
                </c:pt>
                <c:pt idx="1026">
                  <c:v>46205</c:v>
                </c:pt>
                <c:pt idx="1027">
                  <c:v>46206</c:v>
                </c:pt>
                <c:pt idx="1028">
                  <c:v>46209</c:v>
                </c:pt>
                <c:pt idx="1029">
                  <c:v>46210</c:v>
                </c:pt>
                <c:pt idx="1030">
                  <c:v>46211</c:v>
                </c:pt>
                <c:pt idx="1031">
                  <c:v>46212</c:v>
                </c:pt>
                <c:pt idx="1032">
                  <c:v>46213</c:v>
                </c:pt>
                <c:pt idx="1033">
                  <c:v>46216</c:v>
                </c:pt>
                <c:pt idx="1034">
                  <c:v>46217</c:v>
                </c:pt>
                <c:pt idx="1035">
                  <c:v>46218</c:v>
                </c:pt>
                <c:pt idx="1036">
                  <c:v>46219</c:v>
                </c:pt>
                <c:pt idx="1037">
                  <c:v>46220</c:v>
                </c:pt>
                <c:pt idx="1038">
                  <c:v>46223</c:v>
                </c:pt>
                <c:pt idx="1039">
                  <c:v>46224</c:v>
                </c:pt>
                <c:pt idx="1040">
                  <c:v>46225</c:v>
                </c:pt>
                <c:pt idx="1041">
                  <c:v>46226</c:v>
                </c:pt>
                <c:pt idx="1042">
                  <c:v>46227</c:v>
                </c:pt>
                <c:pt idx="1043">
                  <c:v>46230</c:v>
                </c:pt>
                <c:pt idx="1044">
                  <c:v>46231</c:v>
                </c:pt>
                <c:pt idx="1045">
                  <c:v>46232</c:v>
                </c:pt>
                <c:pt idx="1046">
                  <c:v>46233</c:v>
                </c:pt>
                <c:pt idx="1047">
                  <c:v>46234</c:v>
                </c:pt>
                <c:pt idx="1048">
                  <c:v>46237</c:v>
                </c:pt>
                <c:pt idx="1049">
                  <c:v>46238</c:v>
                </c:pt>
                <c:pt idx="1050">
                  <c:v>46239</c:v>
                </c:pt>
                <c:pt idx="1051">
                  <c:v>46240</c:v>
                </c:pt>
                <c:pt idx="1052">
                  <c:v>46241</c:v>
                </c:pt>
                <c:pt idx="1053">
                  <c:v>46244</c:v>
                </c:pt>
                <c:pt idx="1054">
                  <c:v>46245</c:v>
                </c:pt>
                <c:pt idx="1055">
                  <c:v>46246</c:v>
                </c:pt>
                <c:pt idx="1056">
                  <c:v>46247</c:v>
                </c:pt>
                <c:pt idx="1057">
                  <c:v>46248</c:v>
                </c:pt>
                <c:pt idx="1058">
                  <c:v>46251</c:v>
                </c:pt>
                <c:pt idx="1059">
                  <c:v>46252</c:v>
                </c:pt>
                <c:pt idx="1060">
                  <c:v>46253</c:v>
                </c:pt>
              </c:numCache>
            </c:numRef>
          </c:cat>
          <c:val>
            <c:numRef>
              <c:f>Closing!$N$4:$N$1064</c:f>
              <c:numCache>
                <c:formatCode>General</c:formatCode>
                <c:ptCount val="1061"/>
                <c:pt idx="0">
                  <c:v>100</c:v>
                </c:pt>
                <c:pt idx="1">
                  <c:v>99.550800667548174</c:v>
                </c:pt>
                <c:pt idx="2">
                  <c:v>97.339602957604271</c:v>
                </c:pt>
                <c:pt idx="3">
                  <c:v>97.180430974230561</c:v>
                </c:pt>
                <c:pt idx="4">
                  <c:v>97.550808003771067</c:v>
                </c:pt>
                <c:pt idx="5">
                  <c:v>100.11853411923923</c:v>
                </c:pt>
                <c:pt idx="6">
                  <c:v>100.00153940414596</c:v>
                </c:pt>
                <c:pt idx="7">
                  <c:v>97.348226026140651</c:v>
                </c:pt>
                <c:pt idx="8">
                  <c:v>100.16071740081711</c:v>
                </c:pt>
                <c:pt idx="9">
                  <c:v>99.843906824918221</c:v>
                </c:pt>
                <c:pt idx="10">
                  <c:v>99.292493462493354</c:v>
                </c:pt>
                <c:pt idx="11">
                  <c:v>98.680730646908728</c:v>
                </c:pt>
                <c:pt idx="12">
                  <c:v>99.569586208766893</c:v>
                </c:pt>
                <c:pt idx="13">
                  <c:v>100.69211850934445</c:v>
                </c:pt>
                <c:pt idx="14">
                  <c:v>102.59451535558641</c:v>
                </c:pt>
                <c:pt idx="15">
                  <c:v>102.12130492643603</c:v>
                </c:pt>
                <c:pt idx="16">
                  <c:v>101.74075941091574</c:v>
                </c:pt>
                <c:pt idx="17">
                  <c:v>102.38884855636663</c:v>
                </c:pt>
                <c:pt idx="18">
                  <c:v>102.11976552229005</c:v>
                </c:pt>
                <c:pt idx="19">
                  <c:v>102.02894067767818</c:v>
                </c:pt>
                <c:pt idx="20">
                  <c:v>101.08558660107443</c:v>
                </c:pt>
                <c:pt idx="21">
                  <c:v>100.71551624970363</c:v>
                </c:pt>
                <c:pt idx="22">
                  <c:v>101.46581942512756</c:v>
                </c:pt>
                <c:pt idx="23">
                  <c:v>99.764471165667487</c:v>
                </c:pt>
                <c:pt idx="24">
                  <c:v>97.132709445705672</c:v>
                </c:pt>
                <c:pt idx="25">
                  <c:v>96.872237453570577</c:v>
                </c:pt>
                <c:pt idx="26">
                  <c:v>96.626245481683469</c:v>
                </c:pt>
                <c:pt idx="27">
                  <c:v>94.584682892667871</c:v>
                </c:pt>
                <c:pt idx="28">
                  <c:v>94.171509225210073</c:v>
                </c:pt>
                <c:pt idx="29">
                  <c:v>94.520340610004524</c:v>
                </c:pt>
                <c:pt idx="30">
                  <c:v>96.297733028956259</c:v>
                </c:pt>
                <c:pt idx="31">
                  <c:v>94.909190489296606</c:v>
                </c:pt>
                <c:pt idx="32">
                  <c:v>95.791888434570907</c:v>
                </c:pt>
                <c:pt idx="33">
                  <c:v>96.669962154109868</c:v>
                </c:pt>
                <c:pt idx="34">
                  <c:v>97.487692433786535</c:v>
                </c:pt>
                <c:pt idx="35">
                  <c:v>97.5994555801025</c:v>
                </c:pt>
                <c:pt idx="36">
                  <c:v>97.284797764688975</c:v>
                </c:pt>
                <c:pt idx="37">
                  <c:v>97.168729097402249</c:v>
                </c:pt>
                <c:pt idx="38">
                  <c:v>96.995083107078003</c:v>
                </c:pt>
                <c:pt idx="39">
                  <c:v>97.508011365853761</c:v>
                </c:pt>
                <c:pt idx="40">
                  <c:v>97.357149759549273</c:v>
                </c:pt>
                <c:pt idx="41">
                  <c:v>98.4590564498899</c:v>
                </c:pt>
                <c:pt idx="42">
                  <c:v>99.340214991018243</c:v>
                </c:pt>
                <c:pt idx="43">
                  <c:v>99.880233154784506</c:v>
                </c:pt>
                <c:pt idx="44">
                  <c:v>99.85191052381775</c:v>
                </c:pt>
                <c:pt idx="45">
                  <c:v>98.880853185884078</c:v>
                </c:pt>
                <c:pt idx="46">
                  <c:v>98.316511233952085</c:v>
                </c:pt>
                <c:pt idx="47">
                  <c:v>98.144097969604104</c:v>
                </c:pt>
                <c:pt idx="48">
                  <c:v>98.824821280289953</c:v>
                </c:pt>
                <c:pt idx="49">
                  <c:v>100.23676156030876</c:v>
                </c:pt>
                <c:pt idx="50">
                  <c:v>100.61884046667757</c:v>
                </c:pt>
                <c:pt idx="51">
                  <c:v>101.72905753408743</c:v>
                </c:pt>
                <c:pt idx="52">
                  <c:v>102.2487627790839</c:v>
                </c:pt>
                <c:pt idx="53">
                  <c:v>102.95195778232235</c:v>
                </c:pt>
                <c:pt idx="54">
                  <c:v>102.40732140611821</c:v>
                </c:pt>
                <c:pt idx="55">
                  <c:v>101.50122572048474</c:v>
                </c:pt>
                <c:pt idx="56">
                  <c:v>102.47382847586182</c:v>
                </c:pt>
                <c:pt idx="57">
                  <c:v>104.2459833127388</c:v>
                </c:pt>
                <c:pt idx="58">
                  <c:v>105.65392474995656</c:v>
                </c:pt>
                <c:pt idx="59">
                  <c:v>106.77338425553964</c:v>
                </c:pt>
                <c:pt idx="60">
                  <c:v>106.80662576381657</c:v>
                </c:pt>
                <c:pt idx="61">
                  <c:v>107.06956320790417</c:v>
                </c:pt>
                <c:pt idx="62">
                  <c:v>107.03169146059449</c:v>
                </c:pt>
                <c:pt idx="63">
                  <c:v>107.12713451764424</c:v>
                </c:pt>
                <c:pt idx="64">
                  <c:v>107.91284398842535</c:v>
                </c:pt>
                <c:pt idx="65">
                  <c:v>107.97226739377857</c:v>
                </c:pt>
                <c:pt idx="66">
                  <c:v>108.73735125432273</c:v>
                </c:pt>
                <c:pt idx="67">
                  <c:v>108.97842434889971</c:v>
                </c:pt>
                <c:pt idx="68">
                  <c:v>109.76105501138889</c:v>
                </c:pt>
                <c:pt idx="69">
                  <c:v>110.49381138486783</c:v>
                </c:pt>
                <c:pt idx="70">
                  <c:v>110.56924218802007</c:v>
                </c:pt>
                <c:pt idx="71">
                  <c:v>109.34972141294932</c:v>
                </c:pt>
                <c:pt idx="72">
                  <c:v>107.70101957262173</c:v>
                </c:pt>
                <c:pt idx="73">
                  <c:v>108.23550550273842</c:v>
                </c:pt>
                <c:pt idx="74">
                  <c:v>108.40452726732732</c:v>
                </c:pt>
                <c:pt idx="75">
                  <c:v>107.89652389915916</c:v>
                </c:pt>
                <c:pt idx="76">
                  <c:v>108.12097623959767</c:v>
                </c:pt>
                <c:pt idx="77">
                  <c:v>106.60620255996895</c:v>
                </c:pt>
                <c:pt idx="78">
                  <c:v>109.35496500832149</c:v>
                </c:pt>
                <c:pt idx="79">
                  <c:v>108.02184101791656</c:v>
                </c:pt>
                <c:pt idx="80">
                  <c:v>108.00120338108472</c:v>
                </c:pt>
                <c:pt idx="81">
                  <c:v>108.77922785773092</c:v>
                </c:pt>
                <c:pt idx="82">
                  <c:v>108.71641295261864</c:v>
                </c:pt>
                <c:pt idx="83">
                  <c:v>108.52430012584027</c:v>
                </c:pt>
                <c:pt idx="84">
                  <c:v>109.59787817191669</c:v>
                </c:pt>
                <c:pt idx="85">
                  <c:v>109.81092930039915</c:v>
                </c:pt>
                <c:pt idx="86">
                  <c:v>110.44516380853638</c:v>
                </c:pt>
                <c:pt idx="87">
                  <c:v>111.26844436175492</c:v>
                </c:pt>
                <c:pt idx="88">
                  <c:v>110.86018957160728</c:v>
                </c:pt>
                <c:pt idx="89">
                  <c:v>110.08217712155599</c:v>
                </c:pt>
                <c:pt idx="90">
                  <c:v>107.94825028378254</c:v>
                </c:pt>
                <c:pt idx="91">
                  <c:v>108.511058844866</c:v>
                </c:pt>
                <c:pt idx="92">
                  <c:v>109.70563646213418</c:v>
                </c:pt>
                <c:pt idx="93">
                  <c:v>109.10280339325564</c:v>
                </c:pt>
                <c:pt idx="94">
                  <c:v>108.55755366071207</c:v>
                </c:pt>
                <c:pt idx="95">
                  <c:v>106.69517530896772</c:v>
                </c:pt>
                <c:pt idx="96">
                  <c:v>104.77985588651609</c:v>
                </c:pt>
                <c:pt idx="97">
                  <c:v>104.72505069360079</c:v>
                </c:pt>
                <c:pt idx="98">
                  <c:v>103.80879253528497</c:v>
                </c:pt>
                <c:pt idx="99">
                  <c:v>103.55940906363878</c:v>
                </c:pt>
                <c:pt idx="100">
                  <c:v>105.26045064492915</c:v>
                </c:pt>
                <c:pt idx="101">
                  <c:v>103.98582401207086</c:v>
                </c:pt>
                <c:pt idx="102">
                  <c:v>106.36852096515108</c:v>
                </c:pt>
                <c:pt idx="103">
                  <c:v>106.72258391872282</c:v>
                </c:pt>
                <c:pt idx="104">
                  <c:v>106.61697838899072</c:v>
                </c:pt>
                <c:pt idx="105">
                  <c:v>106.16346752227071</c:v>
                </c:pt>
                <c:pt idx="106">
                  <c:v>104.57819394339478</c:v>
                </c:pt>
                <c:pt idx="107">
                  <c:v>105.44056093000695</c:v>
                </c:pt>
                <c:pt idx="108">
                  <c:v>104.76784131822063</c:v>
                </c:pt>
                <c:pt idx="109">
                  <c:v>105.82294651454546</c:v>
                </c:pt>
                <c:pt idx="110">
                  <c:v>106.5994315870457</c:v>
                </c:pt>
                <c:pt idx="111">
                  <c:v>107.67792851043225</c:v>
                </c:pt>
                <c:pt idx="112">
                  <c:v>107.83372102064179</c:v>
                </c:pt>
                <c:pt idx="113">
                  <c:v>108.15206498738921</c:v>
                </c:pt>
                <c:pt idx="114">
                  <c:v>108.22812117347576</c:v>
                </c:pt>
                <c:pt idx="115">
                  <c:v>109.17916024421443</c:v>
                </c:pt>
                <c:pt idx="116">
                  <c:v>108.72103116505653</c:v>
                </c:pt>
                <c:pt idx="117">
                  <c:v>109.21733265639639</c:v>
                </c:pt>
                <c:pt idx="118">
                  <c:v>109.52429946437756</c:v>
                </c:pt>
                <c:pt idx="119">
                  <c:v>110.91221662110291</c:v>
                </c:pt>
                <c:pt idx="120">
                  <c:v>111.73241836602953</c:v>
                </c:pt>
                <c:pt idx="121">
                  <c:v>111.34725463807136</c:v>
                </c:pt>
                <c:pt idx="122">
                  <c:v>111.1616000927491</c:v>
                </c:pt>
                <c:pt idx="123">
                  <c:v>111.55846569753558</c:v>
                </c:pt>
                <c:pt idx="124">
                  <c:v>112.08586796326188</c:v>
                </c:pt>
                <c:pt idx="125">
                  <c:v>111.8038443130833</c:v>
                </c:pt>
                <c:pt idx="126">
                  <c:v>111.01073848644461</c:v>
                </c:pt>
                <c:pt idx="127">
                  <c:v>112.99041221815449</c:v>
                </c:pt>
                <c:pt idx="128">
                  <c:v>112.86388041331317</c:v>
                </c:pt>
                <c:pt idx="129">
                  <c:v>113.32108344466451</c:v>
                </c:pt>
                <c:pt idx="130">
                  <c:v>113.35956854831363</c:v>
                </c:pt>
                <c:pt idx="131">
                  <c:v>112.95470525792506</c:v>
                </c:pt>
                <c:pt idx="132">
                  <c:v>112.73149165676027</c:v>
                </c:pt>
                <c:pt idx="133">
                  <c:v>111.82200447136772</c:v>
                </c:pt>
                <c:pt idx="134">
                  <c:v>112.34078366855762</c:v>
                </c:pt>
                <c:pt idx="135">
                  <c:v>112.48272154145347</c:v>
                </c:pt>
                <c:pt idx="136">
                  <c:v>113.81799829234379</c:v>
                </c:pt>
                <c:pt idx="137">
                  <c:v>113.99441641279027</c:v>
                </c:pt>
                <c:pt idx="138">
                  <c:v>114.30229724198308</c:v>
                </c:pt>
                <c:pt idx="139">
                  <c:v>114.6428182497083</c:v>
                </c:pt>
                <c:pt idx="140">
                  <c:v>115.50672464046644</c:v>
                </c:pt>
                <c:pt idx="141">
                  <c:v>115.84016198380125</c:v>
                </c:pt>
                <c:pt idx="142">
                  <c:v>115.12341300812139</c:v>
                </c:pt>
                <c:pt idx="143">
                  <c:v>115.15390042616841</c:v>
                </c:pt>
                <c:pt idx="144">
                  <c:v>114.7949065686916</c:v>
                </c:pt>
                <c:pt idx="145">
                  <c:v>114.28844260466941</c:v>
                </c:pt>
                <c:pt idx="146">
                  <c:v>114.58923976947182</c:v>
                </c:pt>
                <c:pt idx="147">
                  <c:v>113.894968499642</c:v>
                </c:pt>
                <c:pt idx="148">
                  <c:v>113.89835999940108</c:v>
                </c:pt>
                <c:pt idx="149">
                  <c:v>114.58092939240258</c:v>
                </c:pt>
                <c:pt idx="150">
                  <c:v>114.90297755037624</c:v>
                </c:pt>
                <c:pt idx="151">
                  <c:v>113.39189603537886</c:v>
                </c:pt>
                <c:pt idx="152">
                  <c:v>112.49349737047523</c:v>
                </c:pt>
                <c:pt idx="153">
                  <c:v>113.42606359146234</c:v>
                </c:pt>
                <c:pt idx="154">
                  <c:v>113.2096329898157</c:v>
                </c:pt>
                <c:pt idx="155">
                  <c:v>112.06307756594467</c:v>
                </c:pt>
                <c:pt idx="156">
                  <c:v>111.62126857605297</c:v>
                </c:pt>
                <c:pt idx="157">
                  <c:v>109.64745179605468</c:v>
                </c:pt>
                <c:pt idx="158">
                  <c:v>110.92699730622316</c:v>
                </c:pt>
                <c:pt idx="159">
                  <c:v>111.6517559941</c:v>
                </c:pt>
                <c:pt idx="160">
                  <c:v>111.59140654094024</c:v>
                </c:pt>
                <c:pt idx="161">
                  <c:v>112.01320327693442</c:v>
                </c:pt>
                <c:pt idx="162">
                  <c:v>111.48550034633587</c:v>
                </c:pt>
                <c:pt idx="163">
                  <c:v>112.05291509326234</c:v>
                </c:pt>
                <c:pt idx="164">
                  <c:v>112.26905705663161</c:v>
                </c:pt>
                <c:pt idx="165">
                  <c:v>111.1015633310565</c:v>
                </c:pt>
                <c:pt idx="166">
                  <c:v>110.78876362455352</c:v>
                </c:pt>
                <c:pt idx="167">
                  <c:v>109.97164068791882</c:v>
                </c:pt>
                <c:pt idx="168">
                  <c:v>111.46024449706616</c:v>
                </c:pt>
                <c:pt idx="169">
                  <c:v>110.30846953101272</c:v>
                </c:pt>
                <c:pt idx="170">
                  <c:v>110.19485428908362</c:v>
                </c:pt>
                <c:pt idx="171">
                  <c:v>109.963943667189</c:v>
                </c:pt>
                <c:pt idx="172">
                  <c:v>110.56985554435947</c:v>
                </c:pt>
                <c:pt idx="173">
                  <c:v>110.18962272030632</c:v>
                </c:pt>
                <c:pt idx="174">
                  <c:v>111.16530428397533</c:v>
                </c:pt>
                <c:pt idx="175">
                  <c:v>111.85525800623952</c:v>
                </c:pt>
                <c:pt idx="176">
                  <c:v>111.50119505266775</c:v>
                </c:pt>
                <c:pt idx="177">
                  <c:v>111.00735901328042</c:v>
                </c:pt>
                <c:pt idx="178">
                  <c:v>111.56708876607198</c:v>
                </c:pt>
                <c:pt idx="179">
                  <c:v>111.565549361926</c:v>
                </c:pt>
                <c:pt idx="180">
                  <c:v>110.17176322689417</c:v>
                </c:pt>
                <c:pt idx="181">
                  <c:v>108.40083510269601</c:v>
                </c:pt>
                <c:pt idx="182">
                  <c:v>108.67546239701701</c:v>
                </c:pt>
                <c:pt idx="183">
                  <c:v>108.75675015188087</c:v>
                </c:pt>
                <c:pt idx="184">
                  <c:v>108.47442583683002</c:v>
                </c:pt>
                <c:pt idx="185">
                  <c:v>108.43809349366629</c:v>
                </c:pt>
                <c:pt idx="186">
                  <c:v>109.93839917964191</c:v>
                </c:pt>
                <c:pt idx="187">
                  <c:v>109.38759316025902</c:v>
                </c:pt>
                <c:pt idx="188">
                  <c:v>109.12220229081377</c:v>
                </c:pt>
                <c:pt idx="189">
                  <c:v>110.04707149107107</c:v>
                </c:pt>
                <c:pt idx="190">
                  <c:v>110.18099965176995</c:v>
                </c:pt>
                <c:pt idx="191">
                  <c:v>109.9534805296344</c:v>
                </c:pt>
                <c:pt idx="192">
                  <c:v>109.42639095537525</c:v>
                </c:pt>
                <c:pt idx="193">
                  <c:v>110.4051393007413</c:v>
                </c:pt>
                <c:pt idx="194">
                  <c:v>110.93469432695295</c:v>
                </c:pt>
                <c:pt idx="195">
                  <c:v>111.0578466586301</c:v>
                </c:pt>
                <c:pt idx="196">
                  <c:v>110.49349869340065</c:v>
                </c:pt>
                <c:pt idx="197">
                  <c:v>109.88020248696753</c:v>
                </c:pt>
                <c:pt idx="198">
                  <c:v>109.76997874479753</c:v>
                </c:pt>
                <c:pt idx="199">
                  <c:v>108.09265360863091</c:v>
                </c:pt>
                <c:pt idx="200">
                  <c:v>107.82756340405793</c:v>
                </c:pt>
                <c:pt idx="201">
                  <c:v>107.54770454095961</c:v>
                </c:pt>
                <c:pt idx="202">
                  <c:v>107.09757314740378</c:v>
                </c:pt>
                <c:pt idx="203">
                  <c:v>106.55108467558651</c:v>
                </c:pt>
                <c:pt idx="204">
                  <c:v>107.45595364854117</c:v>
                </c:pt>
                <c:pt idx="205">
                  <c:v>106.66162110922369</c:v>
                </c:pt>
                <c:pt idx="206">
                  <c:v>108.33925893685743</c:v>
                </c:pt>
                <c:pt idx="207">
                  <c:v>109.06031343350806</c:v>
                </c:pt>
                <c:pt idx="208">
                  <c:v>109.32479028174163</c:v>
                </c:pt>
                <c:pt idx="209">
                  <c:v>108.31001025808411</c:v>
                </c:pt>
                <c:pt idx="210">
                  <c:v>107.22196421835461</c:v>
                </c:pt>
                <c:pt idx="211">
                  <c:v>105.62960697508829</c:v>
                </c:pt>
                <c:pt idx="212">
                  <c:v>104.94611153428022</c:v>
                </c:pt>
                <c:pt idx="213">
                  <c:v>104.50799470901984</c:v>
                </c:pt>
                <c:pt idx="214">
                  <c:v>104.59080984143476</c:v>
                </c:pt>
                <c:pt idx="215">
                  <c:v>105.29555627541407</c:v>
                </c:pt>
                <c:pt idx="216">
                  <c:v>104.60805597850751</c:v>
                </c:pt>
                <c:pt idx="217">
                  <c:v>105.34142570832586</c:v>
                </c:pt>
                <c:pt idx="218">
                  <c:v>105.61482628996805</c:v>
                </c:pt>
                <c:pt idx="219">
                  <c:v>105.15300504617882</c:v>
                </c:pt>
                <c:pt idx="220">
                  <c:v>104.34112570491632</c:v>
                </c:pt>
                <c:pt idx="221">
                  <c:v>104.59142319777416</c:v>
                </c:pt>
                <c:pt idx="222">
                  <c:v>104.38206423392305</c:v>
                </c:pt>
                <c:pt idx="223">
                  <c:v>105.17639677324053</c:v>
                </c:pt>
                <c:pt idx="224">
                  <c:v>106.89468449160367</c:v>
                </c:pt>
                <c:pt idx="225">
                  <c:v>107.13052601740331</c:v>
                </c:pt>
                <c:pt idx="226">
                  <c:v>108.10958705423653</c:v>
                </c:pt>
                <c:pt idx="227">
                  <c:v>108.36882030709789</c:v>
                </c:pt>
                <c:pt idx="228">
                  <c:v>108.5221473653549</c:v>
                </c:pt>
                <c:pt idx="229">
                  <c:v>109.12713319471881</c:v>
                </c:pt>
                <c:pt idx="230">
                  <c:v>109.6819320436053</c:v>
                </c:pt>
                <c:pt idx="231">
                  <c:v>109.77798845699449</c:v>
                </c:pt>
                <c:pt idx="232">
                  <c:v>109.03199080254129</c:v>
                </c:pt>
                <c:pt idx="233">
                  <c:v>108.74443491871315</c:v>
                </c:pt>
                <c:pt idx="234">
                  <c:v>108.48950718682251</c:v>
                </c:pt>
                <c:pt idx="235">
                  <c:v>108.52460079071253</c:v>
                </c:pt>
                <c:pt idx="236">
                  <c:v>108.5221473653549</c:v>
                </c:pt>
                <c:pt idx="237">
                  <c:v>109.25705649931921</c:v>
                </c:pt>
                <c:pt idx="238">
                  <c:v>109.41622848269293</c:v>
                </c:pt>
                <c:pt idx="239">
                  <c:v>109.68931637286798</c:v>
                </c:pt>
                <c:pt idx="240">
                  <c:v>110.31401379125715</c:v>
                </c:pt>
                <c:pt idx="241">
                  <c:v>111.2373435873685</c:v>
                </c:pt>
                <c:pt idx="242">
                  <c:v>111.74627300334321</c:v>
                </c:pt>
                <c:pt idx="243">
                  <c:v>111.39035795415835</c:v>
                </c:pt>
                <c:pt idx="244">
                  <c:v>112.41222164220628</c:v>
                </c:pt>
                <c:pt idx="245">
                  <c:v>111.26197405370392</c:v>
                </c:pt>
                <c:pt idx="246">
                  <c:v>112.46517473950846</c:v>
                </c:pt>
                <c:pt idx="247">
                  <c:v>112.47471182925651</c:v>
                </c:pt>
                <c:pt idx="248">
                  <c:v>112.77736108967204</c:v>
                </c:pt>
                <c:pt idx="249">
                  <c:v>112.66591063482321</c:v>
                </c:pt>
                <c:pt idx="250">
                  <c:v>112.7755210206538</c:v>
                </c:pt>
                <c:pt idx="251">
                  <c:v>113.29306147857001</c:v>
                </c:pt>
                <c:pt idx="252">
                  <c:v>112.60125566069273</c:v>
                </c:pt>
                <c:pt idx="253">
                  <c:v>111.95624532353375</c:v>
                </c:pt>
                <c:pt idx="254">
                  <c:v>111.63727597385203</c:v>
                </c:pt>
                <c:pt idx="255">
                  <c:v>112.08956012789322</c:v>
                </c:pt>
                <c:pt idx="256">
                  <c:v>112.7730555687013</c:v>
                </c:pt>
                <c:pt idx="257">
                  <c:v>112.97994908059989</c:v>
                </c:pt>
                <c:pt idx="258">
                  <c:v>112.59448468776945</c:v>
                </c:pt>
                <c:pt idx="259">
                  <c:v>112.81461948064234</c:v>
                </c:pt>
                <c:pt idx="260">
                  <c:v>113.91190194524761</c:v>
                </c:pt>
                <c:pt idx="261">
                  <c:v>114.52335808266253</c:v>
                </c:pt>
                <c:pt idx="262">
                  <c:v>114.74010137577631</c:v>
                </c:pt>
                <c:pt idx="263">
                  <c:v>114.12773121714974</c:v>
                </c:pt>
                <c:pt idx="264">
                  <c:v>113.84047599819385</c:v>
                </c:pt>
                <c:pt idx="265">
                  <c:v>114.12587912153663</c:v>
                </c:pt>
                <c:pt idx="266">
                  <c:v>114.49379671242205</c:v>
                </c:pt>
                <c:pt idx="267">
                  <c:v>114.52551084314788</c:v>
                </c:pt>
                <c:pt idx="268">
                  <c:v>115.30999360125018</c:v>
                </c:pt>
                <c:pt idx="269">
                  <c:v>114.74441892334195</c:v>
                </c:pt>
                <c:pt idx="270">
                  <c:v>114.30630209808157</c:v>
                </c:pt>
                <c:pt idx="271">
                  <c:v>114.54090488460753</c:v>
                </c:pt>
                <c:pt idx="272">
                  <c:v>115.24687803126565</c:v>
                </c:pt>
                <c:pt idx="273">
                  <c:v>115.49164329047397</c:v>
                </c:pt>
                <c:pt idx="274">
                  <c:v>115.07415207545053</c:v>
                </c:pt>
                <c:pt idx="275">
                  <c:v>115.92328980768332</c:v>
                </c:pt>
                <c:pt idx="276">
                  <c:v>115.48886514705427</c:v>
                </c:pt>
                <c:pt idx="277">
                  <c:v>115.86601916281549</c:v>
                </c:pt>
                <c:pt idx="278">
                  <c:v>116.11324987397632</c:v>
                </c:pt>
                <c:pt idx="279">
                  <c:v>115.58616029971718</c:v>
                </c:pt>
                <c:pt idx="280">
                  <c:v>114.93499234597435</c:v>
                </c:pt>
                <c:pt idx="281">
                  <c:v>115.0932382815415</c:v>
                </c:pt>
                <c:pt idx="282">
                  <c:v>115.87033671038114</c:v>
                </c:pt>
                <c:pt idx="283">
                  <c:v>116.8229151852658</c:v>
                </c:pt>
                <c:pt idx="284">
                  <c:v>118.15881731909039</c:v>
                </c:pt>
                <c:pt idx="285">
                  <c:v>118.98085913303524</c:v>
                </c:pt>
                <c:pt idx="286">
                  <c:v>119.39002794439455</c:v>
                </c:pt>
                <c:pt idx="287">
                  <c:v>119.44852530194119</c:v>
                </c:pt>
                <c:pt idx="288">
                  <c:v>120.05690263106419</c:v>
                </c:pt>
                <c:pt idx="289">
                  <c:v>119.03781708643592</c:v>
                </c:pt>
                <c:pt idx="290">
                  <c:v>119.18621324078788</c:v>
                </c:pt>
                <c:pt idx="291">
                  <c:v>119.70037422553989</c:v>
                </c:pt>
                <c:pt idx="292">
                  <c:v>119.36109195708839</c:v>
                </c:pt>
                <c:pt idx="293">
                  <c:v>119.54242895484501</c:v>
                </c:pt>
                <c:pt idx="294">
                  <c:v>120.47068965486139</c:v>
                </c:pt>
                <c:pt idx="295">
                  <c:v>121.37554660122115</c:v>
                </c:pt>
                <c:pt idx="296">
                  <c:v>121.60830931872889</c:v>
                </c:pt>
                <c:pt idx="297">
                  <c:v>122.12493575543341</c:v>
                </c:pt>
                <c:pt idx="298">
                  <c:v>123.02394777667647</c:v>
                </c:pt>
                <c:pt idx="299">
                  <c:v>121.58213944824749</c:v>
                </c:pt>
                <c:pt idx="300">
                  <c:v>121.13478619811133</c:v>
                </c:pt>
                <c:pt idx="301">
                  <c:v>121.18558653492815</c:v>
                </c:pt>
                <c:pt idx="302">
                  <c:v>121.78719289112787</c:v>
                </c:pt>
                <c:pt idx="303">
                  <c:v>121.05812868228027</c:v>
                </c:pt>
                <c:pt idx="304">
                  <c:v>120.97284809791284</c:v>
                </c:pt>
                <c:pt idx="305">
                  <c:v>121.63633128482338</c:v>
                </c:pt>
                <c:pt idx="306">
                  <c:v>121.51163954900028</c:v>
                </c:pt>
                <c:pt idx="307">
                  <c:v>120.23701291614198</c:v>
                </c:pt>
                <c:pt idx="308">
                  <c:v>119.3447718678222</c:v>
                </c:pt>
                <c:pt idx="309">
                  <c:v>120.17820286712819</c:v>
                </c:pt>
                <c:pt idx="310">
                  <c:v>120.67266428944983</c:v>
                </c:pt>
                <c:pt idx="311">
                  <c:v>120.5097881148499</c:v>
                </c:pt>
                <c:pt idx="312">
                  <c:v>120.88972027403078</c:v>
                </c:pt>
                <c:pt idx="313">
                  <c:v>120.33891425464786</c:v>
                </c:pt>
                <c:pt idx="314">
                  <c:v>119.63202708677807</c:v>
                </c:pt>
                <c:pt idx="315">
                  <c:v>119.67051219042717</c:v>
                </c:pt>
                <c:pt idx="316">
                  <c:v>119.85800680476765</c:v>
                </c:pt>
                <c:pt idx="317">
                  <c:v>119.24378455052795</c:v>
                </c:pt>
                <c:pt idx="318">
                  <c:v>118.90450228207645</c:v>
                </c:pt>
                <c:pt idx="319">
                  <c:v>119.41835057536132</c:v>
                </c:pt>
                <c:pt idx="320">
                  <c:v>119.43589737730633</c:v>
                </c:pt>
                <c:pt idx="321">
                  <c:v>119.72869685650667</c:v>
                </c:pt>
                <c:pt idx="322">
                  <c:v>119.37586061561373</c:v>
                </c:pt>
                <c:pt idx="323">
                  <c:v>118.63141439190139</c:v>
                </c:pt>
                <c:pt idx="324">
                  <c:v>118.87925845940161</c:v>
                </c:pt>
                <c:pt idx="325">
                  <c:v>119.10462482105177</c:v>
                </c:pt>
                <c:pt idx="326">
                  <c:v>119.13417416469736</c:v>
                </c:pt>
                <c:pt idx="327">
                  <c:v>118.5575229928951</c:v>
                </c:pt>
                <c:pt idx="328">
                  <c:v>119.67513040286508</c:v>
                </c:pt>
                <c:pt idx="329">
                  <c:v>120.25086755345566</c:v>
                </c:pt>
                <c:pt idx="330">
                  <c:v>120.53473127265246</c:v>
                </c:pt>
                <c:pt idx="331">
                  <c:v>120.75733151747785</c:v>
                </c:pt>
                <c:pt idx="332">
                  <c:v>121.47161504120523</c:v>
                </c:pt>
                <c:pt idx="333">
                  <c:v>122.04364800056958</c:v>
                </c:pt>
                <c:pt idx="334">
                  <c:v>123.12985397128085</c:v>
                </c:pt>
                <c:pt idx="335">
                  <c:v>123.11045507372273</c:v>
                </c:pt>
                <c:pt idx="336">
                  <c:v>123.58336483800088</c:v>
                </c:pt>
                <c:pt idx="337">
                  <c:v>123.78717954160754</c:v>
                </c:pt>
                <c:pt idx="338">
                  <c:v>124.33674682171673</c:v>
                </c:pt>
                <c:pt idx="339">
                  <c:v>123.97314677839695</c:v>
                </c:pt>
                <c:pt idx="340">
                  <c:v>122.54519308728162</c:v>
                </c:pt>
                <c:pt idx="341">
                  <c:v>121.5658193589813</c:v>
                </c:pt>
                <c:pt idx="342">
                  <c:v>121.14648807493964</c:v>
                </c:pt>
                <c:pt idx="343">
                  <c:v>121.14834017055276</c:v>
                </c:pt>
                <c:pt idx="344">
                  <c:v>121.08767802592585</c:v>
                </c:pt>
                <c:pt idx="345">
                  <c:v>121.40633468414043</c:v>
                </c:pt>
                <c:pt idx="346">
                  <c:v>120.21854006639042</c:v>
                </c:pt>
                <c:pt idx="347">
                  <c:v>120.92512656938794</c:v>
                </c:pt>
                <c:pt idx="348">
                  <c:v>120.2505548619885</c:v>
                </c:pt>
                <c:pt idx="349">
                  <c:v>119.68004928017521</c:v>
                </c:pt>
                <c:pt idx="350">
                  <c:v>120.35523434391406</c:v>
                </c:pt>
                <c:pt idx="351">
                  <c:v>121.0187175308246</c:v>
                </c:pt>
                <c:pt idx="352">
                  <c:v>120.14956754469428</c:v>
                </c:pt>
                <c:pt idx="353">
                  <c:v>121.24254448832883</c:v>
                </c:pt>
                <c:pt idx="354">
                  <c:v>121.9906949032674</c:v>
                </c:pt>
                <c:pt idx="355">
                  <c:v>121.88386266085647</c:v>
                </c:pt>
                <c:pt idx="356">
                  <c:v>121.61939783921778</c:v>
                </c:pt>
                <c:pt idx="357">
                  <c:v>121.50055102851138</c:v>
                </c:pt>
                <c:pt idx="358">
                  <c:v>121.99162095107394</c:v>
                </c:pt>
                <c:pt idx="359">
                  <c:v>121.12708917738151</c:v>
                </c:pt>
                <c:pt idx="360">
                  <c:v>120.84137336257159</c:v>
                </c:pt>
                <c:pt idx="361">
                  <c:v>120.3361481378231</c:v>
                </c:pt>
                <c:pt idx="362">
                  <c:v>118.72962356577594</c:v>
                </c:pt>
                <c:pt idx="363">
                  <c:v>117.74687036431142</c:v>
                </c:pt>
                <c:pt idx="364">
                  <c:v>116.11571532592883</c:v>
                </c:pt>
                <c:pt idx="365">
                  <c:v>117.28566247686159</c:v>
                </c:pt>
                <c:pt idx="366">
                  <c:v>117.86232567525872</c:v>
                </c:pt>
                <c:pt idx="367">
                  <c:v>117.48485896803035</c:v>
                </c:pt>
                <c:pt idx="368">
                  <c:v>116.9279073586585</c:v>
                </c:pt>
                <c:pt idx="369">
                  <c:v>117.81521750307324</c:v>
                </c:pt>
                <c:pt idx="370">
                  <c:v>118.41465907219271</c:v>
                </c:pt>
                <c:pt idx="371">
                  <c:v>119.5301137216773</c:v>
                </c:pt>
                <c:pt idx="372">
                  <c:v>119.49901294729086</c:v>
                </c:pt>
                <c:pt idx="373">
                  <c:v>119.72561804821473</c:v>
                </c:pt>
                <c:pt idx="374">
                  <c:v>119.42882573951081</c:v>
                </c:pt>
                <c:pt idx="375">
                  <c:v>119.61385490189878</c:v>
                </c:pt>
                <c:pt idx="376">
                  <c:v>119.7259307396819</c:v>
                </c:pt>
                <c:pt idx="377">
                  <c:v>121.1538724042023</c:v>
                </c:pt>
                <c:pt idx="378">
                  <c:v>121.70651849260344</c:v>
                </c:pt>
                <c:pt idx="379">
                  <c:v>121.50086371997855</c:v>
                </c:pt>
                <c:pt idx="380">
                  <c:v>121.26810100247081</c:v>
                </c:pt>
                <c:pt idx="381">
                  <c:v>121.81859433038656</c:v>
                </c:pt>
                <c:pt idx="382">
                  <c:v>121.99377371155933</c:v>
                </c:pt>
                <c:pt idx="383">
                  <c:v>121.9331235935273</c:v>
                </c:pt>
                <c:pt idx="384">
                  <c:v>121.8881681818272</c:v>
                </c:pt>
                <c:pt idx="385">
                  <c:v>122.47314175729358</c:v>
                </c:pt>
                <c:pt idx="386">
                  <c:v>123.74715503381246</c:v>
                </c:pt>
                <c:pt idx="387">
                  <c:v>123.97222073059038</c:v>
                </c:pt>
                <c:pt idx="388">
                  <c:v>124.80195956526505</c:v>
                </c:pt>
                <c:pt idx="389">
                  <c:v>127.38138755756154</c:v>
                </c:pt>
                <c:pt idx="390">
                  <c:v>128.41770721266766</c:v>
                </c:pt>
                <c:pt idx="391">
                  <c:v>128.92632393717523</c:v>
                </c:pt>
                <c:pt idx="392">
                  <c:v>128.7012702669922</c:v>
                </c:pt>
                <c:pt idx="393">
                  <c:v>129.1215275988404</c:v>
                </c:pt>
                <c:pt idx="394">
                  <c:v>129.29208876757531</c:v>
                </c:pt>
                <c:pt idx="395">
                  <c:v>128.73359775405746</c:v>
                </c:pt>
                <c:pt idx="396">
                  <c:v>128.85643739426743</c:v>
                </c:pt>
                <c:pt idx="397">
                  <c:v>130.43494000022008</c:v>
                </c:pt>
                <c:pt idx="398">
                  <c:v>132.12182627932452</c:v>
                </c:pt>
                <c:pt idx="399">
                  <c:v>131.88783684913795</c:v>
                </c:pt>
                <c:pt idx="400">
                  <c:v>132.09996192981387</c:v>
                </c:pt>
                <c:pt idx="401">
                  <c:v>130.2345167963725</c:v>
                </c:pt>
                <c:pt idx="402">
                  <c:v>130.88045318133803</c:v>
                </c:pt>
                <c:pt idx="403">
                  <c:v>131.46142190070591</c:v>
                </c:pt>
                <c:pt idx="404">
                  <c:v>132.02760993495355</c:v>
                </c:pt>
                <c:pt idx="405">
                  <c:v>133.34164771926754</c:v>
                </c:pt>
                <c:pt idx="406">
                  <c:v>134.10487948419859</c:v>
                </c:pt>
                <c:pt idx="407">
                  <c:v>133.8136314357391</c:v>
                </c:pt>
                <c:pt idx="408">
                  <c:v>133.87828640986962</c:v>
                </c:pt>
                <c:pt idx="409">
                  <c:v>133.40969419315709</c:v>
                </c:pt>
                <c:pt idx="410">
                  <c:v>132.49558879532665</c:v>
                </c:pt>
                <c:pt idx="411">
                  <c:v>133.36535213779638</c:v>
                </c:pt>
                <c:pt idx="412">
                  <c:v>133.68678693943065</c:v>
                </c:pt>
                <c:pt idx="413">
                  <c:v>132.46880556850587</c:v>
                </c:pt>
                <c:pt idx="414">
                  <c:v>132.6649232513827</c:v>
                </c:pt>
                <c:pt idx="415">
                  <c:v>133.11966083078156</c:v>
                </c:pt>
                <c:pt idx="416">
                  <c:v>133.29515290342144</c:v>
                </c:pt>
                <c:pt idx="417">
                  <c:v>134.81824898671428</c:v>
                </c:pt>
                <c:pt idx="418">
                  <c:v>136.06761977030285</c:v>
                </c:pt>
                <c:pt idx="419">
                  <c:v>135.66646067114053</c:v>
                </c:pt>
                <c:pt idx="420">
                  <c:v>132.83179225548625</c:v>
                </c:pt>
                <c:pt idx="421">
                  <c:v>132.15630652687514</c:v>
                </c:pt>
                <c:pt idx="422">
                  <c:v>133.14245122809874</c:v>
                </c:pt>
                <c:pt idx="423">
                  <c:v>130.78039191185036</c:v>
                </c:pt>
                <c:pt idx="424">
                  <c:v>132.10519349859118</c:v>
                </c:pt>
                <c:pt idx="425">
                  <c:v>131.48112146313628</c:v>
                </c:pt>
                <c:pt idx="426">
                  <c:v>133.85180384792105</c:v>
                </c:pt>
                <c:pt idx="427">
                  <c:v>132.52483747409997</c:v>
                </c:pt>
                <c:pt idx="428">
                  <c:v>133.77852580525419</c:v>
                </c:pt>
                <c:pt idx="429">
                  <c:v>133.60457313676025</c:v>
                </c:pt>
                <c:pt idx="430">
                  <c:v>134.56732611092212</c:v>
                </c:pt>
                <c:pt idx="431">
                  <c:v>134.06177616811158</c:v>
                </c:pt>
                <c:pt idx="432">
                  <c:v>135.0328395193427</c:v>
                </c:pt>
                <c:pt idx="433">
                  <c:v>135.03961049226595</c:v>
                </c:pt>
                <c:pt idx="434">
                  <c:v>133.73080427672929</c:v>
                </c:pt>
                <c:pt idx="435">
                  <c:v>134.12828323785519</c:v>
                </c:pt>
                <c:pt idx="436">
                  <c:v>133.10335276811023</c:v>
                </c:pt>
                <c:pt idx="437">
                  <c:v>133.88659678693884</c:v>
                </c:pt>
                <c:pt idx="438">
                  <c:v>134.4826588828941</c:v>
                </c:pt>
                <c:pt idx="439">
                  <c:v>134.9179975647348</c:v>
                </c:pt>
                <c:pt idx="440">
                  <c:v>135.718175029169</c:v>
                </c:pt>
                <c:pt idx="441">
                  <c:v>136.22033347222046</c:v>
                </c:pt>
                <c:pt idx="442">
                  <c:v>136.68030262039659</c:v>
                </c:pt>
                <c:pt idx="443">
                  <c:v>135.80654644842326</c:v>
                </c:pt>
                <c:pt idx="444">
                  <c:v>136.80653376036565</c:v>
                </c:pt>
                <c:pt idx="445">
                  <c:v>136.77728508159234</c:v>
                </c:pt>
                <c:pt idx="446">
                  <c:v>136.21910675954166</c:v>
                </c:pt>
                <c:pt idx="447">
                  <c:v>136.68892568893295</c:v>
                </c:pt>
                <c:pt idx="448">
                  <c:v>135.1667676800416</c:v>
                </c:pt>
                <c:pt idx="449">
                  <c:v>135.3616586502396</c:v>
                </c:pt>
                <c:pt idx="450">
                  <c:v>137.5534574626254</c:v>
                </c:pt>
                <c:pt idx="451">
                  <c:v>137.96509172593721</c:v>
                </c:pt>
                <c:pt idx="452">
                  <c:v>137.66152844431002</c:v>
                </c:pt>
                <c:pt idx="453">
                  <c:v>138.38658779705915</c:v>
                </c:pt>
                <c:pt idx="454">
                  <c:v>138.50666132044435</c:v>
                </c:pt>
                <c:pt idx="455">
                  <c:v>137.51589840678287</c:v>
                </c:pt>
                <c:pt idx="456">
                  <c:v>137.5346719214067</c:v>
                </c:pt>
                <c:pt idx="457">
                  <c:v>135.45339751606318</c:v>
                </c:pt>
                <c:pt idx="458">
                  <c:v>136.37058172218553</c:v>
                </c:pt>
                <c:pt idx="459">
                  <c:v>135.61134278675806</c:v>
                </c:pt>
                <c:pt idx="460">
                  <c:v>135.81053927792686</c:v>
                </c:pt>
                <c:pt idx="461">
                  <c:v>134.34348712682302</c:v>
                </c:pt>
                <c:pt idx="462">
                  <c:v>134.47680193118251</c:v>
                </c:pt>
                <c:pt idx="463">
                  <c:v>135.54114355238315</c:v>
                </c:pt>
                <c:pt idx="464">
                  <c:v>136.06331424933211</c:v>
                </c:pt>
                <c:pt idx="465">
                  <c:v>135.49650083215016</c:v>
                </c:pt>
                <c:pt idx="466">
                  <c:v>136.22895654075683</c:v>
                </c:pt>
                <c:pt idx="467">
                  <c:v>137.48049211142569</c:v>
                </c:pt>
                <c:pt idx="468">
                  <c:v>138.31238370658571</c:v>
                </c:pt>
                <c:pt idx="469">
                  <c:v>138.25881725294414</c:v>
                </c:pt>
                <c:pt idx="470">
                  <c:v>138.14397529833622</c:v>
                </c:pt>
                <c:pt idx="471">
                  <c:v>138.63658462504475</c:v>
                </c:pt>
                <c:pt idx="472">
                  <c:v>138.63072767333315</c:v>
                </c:pt>
                <c:pt idx="473">
                  <c:v>139.57038958530558</c:v>
                </c:pt>
                <c:pt idx="474">
                  <c:v>139.42537290411778</c:v>
                </c:pt>
                <c:pt idx="475">
                  <c:v>140.10918103639304</c:v>
                </c:pt>
                <c:pt idx="476">
                  <c:v>138.66583330381809</c:v>
                </c:pt>
                <c:pt idx="477">
                  <c:v>137.1455153639449</c:v>
                </c:pt>
                <c:pt idx="478">
                  <c:v>136.37827874291534</c:v>
                </c:pt>
                <c:pt idx="479">
                  <c:v>135.44200833070201</c:v>
                </c:pt>
                <c:pt idx="480">
                  <c:v>136.37273448267092</c:v>
                </c:pt>
                <c:pt idx="481">
                  <c:v>137.53898946897232</c:v>
                </c:pt>
                <c:pt idx="482">
                  <c:v>137.7335677477032</c:v>
                </c:pt>
                <c:pt idx="483">
                  <c:v>137.94539216350685</c:v>
                </c:pt>
                <c:pt idx="484">
                  <c:v>138.97955905812759</c:v>
                </c:pt>
                <c:pt idx="485">
                  <c:v>138.0534511185966</c:v>
                </c:pt>
                <c:pt idx="486">
                  <c:v>139.42937776021625</c:v>
                </c:pt>
                <c:pt idx="487">
                  <c:v>139.19199683027065</c:v>
                </c:pt>
                <c:pt idx="488">
                  <c:v>139.45892710386184</c:v>
                </c:pt>
                <c:pt idx="489">
                  <c:v>138.39766429095314</c:v>
                </c:pt>
                <c:pt idx="490">
                  <c:v>138.19353689587933</c:v>
                </c:pt>
                <c:pt idx="491">
                  <c:v>137.33024386146059</c:v>
                </c:pt>
                <c:pt idx="492">
                  <c:v>137.33024386146059</c:v>
                </c:pt>
                <c:pt idx="493">
                  <c:v>135.20586614003008</c:v>
                </c:pt>
                <c:pt idx="494">
                  <c:v>135.80746046963492</c:v>
                </c:pt>
                <c:pt idx="495">
                  <c:v>136.10826966103221</c:v>
                </c:pt>
                <c:pt idx="496">
                  <c:v>136.80899921231818</c:v>
                </c:pt>
                <c:pt idx="497">
                  <c:v>136.70247966137438</c:v>
                </c:pt>
                <c:pt idx="498">
                  <c:v>137.95431589691549</c:v>
                </c:pt>
                <c:pt idx="499">
                  <c:v>138.33762752926054</c:v>
                </c:pt>
                <c:pt idx="500">
                  <c:v>138.72525670917128</c:v>
                </c:pt>
                <c:pt idx="501">
                  <c:v>139.1485928493114</c:v>
                </c:pt>
                <c:pt idx="502">
                  <c:v>141.42598493753175</c:v>
                </c:pt>
                <c:pt idx="503">
                  <c:v>141.36101727193412</c:v>
                </c:pt>
                <c:pt idx="504">
                  <c:v>141.20922961782307</c:v>
                </c:pt>
                <c:pt idx="505">
                  <c:v>140.93645441911517</c:v>
                </c:pt>
                <c:pt idx="506">
                  <c:v>139.80683244084975</c:v>
                </c:pt>
                <c:pt idx="507">
                  <c:v>138.47648659386448</c:v>
                </c:pt>
                <c:pt idx="508">
                  <c:v>138.73540715525871</c:v>
                </c:pt>
                <c:pt idx="509">
                  <c:v>143.25017885049925</c:v>
                </c:pt>
                <c:pt idx="510">
                  <c:v>134.75636012940856</c:v>
                </c:pt>
                <c:pt idx="511">
                  <c:v>139.28743988732043</c:v>
                </c:pt>
                <c:pt idx="512">
                  <c:v>140.52543351214274</c:v>
                </c:pt>
                <c:pt idx="513">
                  <c:v>143.41181628582549</c:v>
                </c:pt>
                <c:pt idx="514">
                  <c:v>143.22123083659821</c:v>
                </c:pt>
                <c:pt idx="515">
                  <c:v>143.25602377561597</c:v>
                </c:pt>
                <c:pt idx="516">
                  <c:v>143.61377889381905</c:v>
                </c:pt>
                <c:pt idx="517">
                  <c:v>144.08145708931988</c:v>
                </c:pt>
                <c:pt idx="518">
                  <c:v>144.49216530482519</c:v>
                </c:pt>
                <c:pt idx="519">
                  <c:v>145.06051812615308</c:v>
                </c:pt>
                <c:pt idx="520">
                  <c:v>144.80251158597054</c:v>
                </c:pt>
                <c:pt idx="521">
                  <c:v>145.11655003174718</c:v>
                </c:pt>
                <c:pt idx="522">
                  <c:v>144.71076069355209</c:v>
                </c:pt>
                <c:pt idx="523">
                  <c:v>144.93705310300882</c:v>
                </c:pt>
                <c:pt idx="524">
                  <c:v>146.06667508127421</c:v>
                </c:pt>
                <c:pt idx="525">
                  <c:v>146.97492352739309</c:v>
                </c:pt>
                <c:pt idx="526">
                  <c:v>148.0568119505387</c:v>
                </c:pt>
                <c:pt idx="527">
                  <c:v>147.84806634302697</c:v>
                </c:pt>
                <c:pt idx="528">
                  <c:v>148.65686687599757</c:v>
                </c:pt>
                <c:pt idx="529">
                  <c:v>148.54541642114873</c:v>
                </c:pt>
                <c:pt idx="530">
                  <c:v>149.546955163832</c:v>
                </c:pt>
                <c:pt idx="531">
                  <c:v>149.6433242686883</c:v>
                </c:pt>
                <c:pt idx="532">
                  <c:v>149.77693973792006</c:v>
                </c:pt>
                <c:pt idx="533">
                  <c:v>149.75662681915026</c:v>
                </c:pt>
                <c:pt idx="534">
                  <c:v>150.45027270604578</c:v>
                </c:pt>
                <c:pt idx="535">
                  <c:v>149.78063190255139</c:v>
                </c:pt>
                <c:pt idx="536">
                  <c:v>149.7282921615886</c:v>
                </c:pt>
                <c:pt idx="537">
                  <c:v>150.87484758545963</c:v>
                </c:pt>
                <c:pt idx="538">
                  <c:v>151.39546685166775</c:v>
                </c:pt>
                <c:pt idx="539">
                  <c:v>151.55741697846113</c:v>
                </c:pt>
                <c:pt idx="540">
                  <c:v>152.71412284841963</c:v>
                </c:pt>
                <c:pt idx="541">
                  <c:v>151.05187906224552</c:v>
                </c:pt>
                <c:pt idx="542">
                  <c:v>150.91856425788603</c:v>
                </c:pt>
                <c:pt idx="543">
                  <c:v>150.73260904769151</c:v>
                </c:pt>
                <c:pt idx="544">
                  <c:v>150.32897246998175</c:v>
                </c:pt>
                <c:pt idx="545">
                  <c:v>150.28340370194223</c:v>
                </c:pt>
                <c:pt idx="546">
                  <c:v>152.92348181227075</c:v>
                </c:pt>
                <c:pt idx="547">
                  <c:v>152.93117883300056</c:v>
                </c:pt>
                <c:pt idx="548">
                  <c:v>153.06172752053527</c:v>
                </c:pt>
                <c:pt idx="549">
                  <c:v>153.63961743161121</c:v>
                </c:pt>
                <c:pt idx="550">
                  <c:v>154.00753502249665</c:v>
                </c:pt>
                <c:pt idx="551">
                  <c:v>152.20211462415298</c:v>
                </c:pt>
                <c:pt idx="552">
                  <c:v>148.12515908930052</c:v>
                </c:pt>
                <c:pt idx="553">
                  <c:v>147.73692857964531</c:v>
                </c:pt>
                <c:pt idx="554">
                  <c:v>149.6146889462544</c:v>
                </c:pt>
                <c:pt idx="555">
                  <c:v>148.5032391528683</c:v>
                </c:pt>
                <c:pt idx="556">
                  <c:v>150.04572210712436</c:v>
                </c:pt>
                <c:pt idx="557">
                  <c:v>149.9194909671553</c:v>
                </c:pt>
                <c:pt idx="558">
                  <c:v>148.63870671771315</c:v>
                </c:pt>
                <c:pt idx="559">
                  <c:v>148.66795539648646</c:v>
                </c:pt>
                <c:pt idx="560">
                  <c:v>151.11499463223004</c:v>
                </c:pt>
                <c:pt idx="561">
                  <c:v>151.30895955462151</c:v>
                </c:pt>
                <c:pt idx="562">
                  <c:v>152.08604595686626</c:v>
                </c:pt>
                <c:pt idx="563">
                  <c:v>152.52538949480544</c:v>
                </c:pt>
                <c:pt idx="564">
                  <c:v>152.77970387035666</c:v>
                </c:pt>
                <c:pt idx="565">
                  <c:v>152.8514425088776</c:v>
                </c:pt>
                <c:pt idx="566">
                  <c:v>154.00568292688354</c:v>
                </c:pt>
                <c:pt idx="567">
                  <c:v>154.04971229077708</c:v>
                </c:pt>
                <c:pt idx="568">
                  <c:v>154.26276341925956</c:v>
                </c:pt>
                <c:pt idx="569">
                  <c:v>154.87605962569268</c:v>
                </c:pt>
                <c:pt idx="570">
                  <c:v>155.39299875386436</c:v>
                </c:pt>
                <c:pt idx="571">
                  <c:v>155.65653752769651</c:v>
                </c:pt>
                <c:pt idx="572">
                  <c:v>155.66362119208691</c:v>
                </c:pt>
                <c:pt idx="573">
                  <c:v>155.16392820098795</c:v>
                </c:pt>
                <c:pt idx="574">
                  <c:v>154.83388235741225</c:v>
                </c:pt>
                <c:pt idx="575">
                  <c:v>153.03001338980943</c:v>
                </c:pt>
                <c:pt idx="576">
                  <c:v>153.54879258699933</c:v>
                </c:pt>
                <c:pt idx="577">
                  <c:v>154.19349023269115</c:v>
                </c:pt>
                <c:pt idx="578">
                  <c:v>153.43825615336218</c:v>
                </c:pt>
                <c:pt idx="579">
                  <c:v>156.33511409119444</c:v>
                </c:pt>
                <c:pt idx="580">
                  <c:v>156.13560490855849</c:v>
                </c:pt>
                <c:pt idx="581">
                  <c:v>156.30339996046857</c:v>
                </c:pt>
                <c:pt idx="582">
                  <c:v>156.51768982822475</c:v>
                </c:pt>
                <c:pt idx="583">
                  <c:v>156.26522754828662</c:v>
                </c:pt>
                <c:pt idx="584">
                  <c:v>156.50075638261913</c:v>
                </c:pt>
                <c:pt idx="585">
                  <c:v>158.81077662277701</c:v>
                </c:pt>
                <c:pt idx="586">
                  <c:v>159.72272926012207</c:v>
                </c:pt>
                <c:pt idx="587">
                  <c:v>159.73103963719132</c:v>
                </c:pt>
                <c:pt idx="588">
                  <c:v>160.12358769441215</c:v>
                </c:pt>
                <c:pt idx="589">
                  <c:v>161.42838905385034</c:v>
                </c:pt>
                <c:pt idx="590">
                  <c:v>161.19993185731337</c:v>
                </c:pt>
                <c:pt idx="591">
                  <c:v>158.93331559811475</c:v>
                </c:pt>
                <c:pt idx="592">
                  <c:v>158.84742165740789</c:v>
                </c:pt>
                <c:pt idx="593">
                  <c:v>155.48043209871719</c:v>
                </c:pt>
                <c:pt idx="594">
                  <c:v>154.03031339321896</c:v>
                </c:pt>
                <c:pt idx="595">
                  <c:v>152.68272140916093</c:v>
                </c:pt>
                <c:pt idx="596">
                  <c:v>154.02138965981032</c:v>
                </c:pt>
                <c:pt idx="597">
                  <c:v>153.82926480643707</c:v>
                </c:pt>
                <c:pt idx="598">
                  <c:v>153.93086548007068</c:v>
                </c:pt>
                <c:pt idx="599">
                  <c:v>153.72027980354076</c:v>
                </c:pt>
                <c:pt idx="600">
                  <c:v>154.72827682768011</c:v>
                </c:pt>
                <c:pt idx="601">
                  <c:v>154.29355150217881</c:v>
                </c:pt>
                <c:pt idx="602">
                  <c:v>153.76369581109489</c:v>
                </c:pt>
                <c:pt idx="603">
                  <c:v>152.40008440264293</c:v>
                </c:pt>
                <c:pt idx="604">
                  <c:v>153.04171526663771</c:v>
                </c:pt>
                <c:pt idx="605">
                  <c:v>152.59250992088846</c:v>
                </c:pt>
                <c:pt idx="606">
                  <c:v>150.68980639647677</c:v>
                </c:pt>
                <c:pt idx="607">
                  <c:v>150.46444003482662</c:v>
                </c:pt>
                <c:pt idx="608">
                  <c:v>150.24215248146837</c:v>
                </c:pt>
                <c:pt idx="609">
                  <c:v>148.89609990155631</c:v>
                </c:pt>
                <c:pt idx="610">
                  <c:v>149.87115608229104</c:v>
                </c:pt>
                <c:pt idx="611">
                  <c:v>150.65747890941154</c:v>
                </c:pt>
                <c:pt idx="612">
                  <c:v>149.88161921984562</c:v>
                </c:pt>
                <c:pt idx="613">
                  <c:v>149.04726217273304</c:v>
                </c:pt>
                <c:pt idx="614">
                  <c:v>149.65686621453486</c:v>
                </c:pt>
                <c:pt idx="615">
                  <c:v>147.75416269012317</c:v>
                </c:pt>
                <c:pt idx="616">
                  <c:v>149.09622244053165</c:v>
                </c:pt>
                <c:pt idx="617">
                  <c:v>150.7633971306108</c:v>
                </c:pt>
                <c:pt idx="618">
                  <c:v>149.01031647322992</c:v>
                </c:pt>
                <c:pt idx="619">
                  <c:v>148.69535197964666</c:v>
                </c:pt>
                <c:pt idx="620">
                  <c:v>148.65287404649396</c:v>
                </c:pt>
                <c:pt idx="621">
                  <c:v>147.06512298907066</c:v>
                </c:pt>
                <c:pt idx="622">
                  <c:v>145.06760179054351</c:v>
                </c:pt>
                <c:pt idx="623">
                  <c:v>144.90533897228298</c:v>
                </c:pt>
                <c:pt idx="624">
                  <c:v>144.4195126450926</c:v>
                </c:pt>
                <c:pt idx="625">
                  <c:v>144.81790562743015</c:v>
                </c:pt>
                <c:pt idx="626">
                  <c:v>143.77973387671094</c:v>
                </c:pt>
                <c:pt idx="627">
                  <c:v>147.2116790744044</c:v>
                </c:pt>
                <c:pt idx="628">
                  <c:v>149.14917553783383</c:v>
                </c:pt>
                <c:pt idx="629">
                  <c:v>148.98045443811719</c:v>
                </c:pt>
                <c:pt idx="630">
                  <c:v>149.47552921677823</c:v>
                </c:pt>
                <c:pt idx="631">
                  <c:v>147.25416903415197</c:v>
                </c:pt>
                <c:pt idx="632">
                  <c:v>148.59005914138172</c:v>
                </c:pt>
                <c:pt idx="633">
                  <c:v>149.48261288116865</c:v>
                </c:pt>
                <c:pt idx="634">
                  <c:v>150.59775483918608</c:v>
                </c:pt>
                <c:pt idx="635">
                  <c:v>150.66117107404287</c:v>
                </c:pt>
                <c:pt idx="636">
                  <c:v>152.14485600588003</c:v>
                </c:pt>
                <c:pt idx="637">
                  <c:v>151.95643534373303</c:v>
                </c:pt>
                <c:pt idx="638">
                  <c:v>151.59436267796428</c:v>
                </c:pt>
                <c:pt idx="639">
                  <c:v>151.53925682017672</c:v>
                </c:pt>
                <c:pt idx="640">
                  <c:v>151.73476114671419</c:v>
                </c:pt>
                <c:pt idx="641">
                  <c:v>151.16147742148124</c:v>
                </c:pt>
                <c:pt idx="642">
                  <c:v>152.51369964457203</c:v>
                </c:pt>
                <c:pt idx="643">
                  <c:v>151.89762529471921</c:v>
                </c:pt>
                <c:pt idx="644">
                  <c:v>149.85175718473289</c:v>
                </c:pt>
                <c:pt idx="645">
                  <c:v>149.00723766493797</c:v>
                </c:pt>
                <c:pt idx="646">
                  <c:v>147.48538032091886</c:v>
                </c:pt>
                <c:pt idx="647">
                  <c:v>145.24278117171627</c:v>
                </c:pt>
                <c:pt idx="648">
                  <c:v>146.26463283316932</c:v>
                </c:pt>
                <c:pt idx="649">
                  <c:v>146.10577354126272</c:v>
                </c:pt>
                <c:pt idx="650">
                  <c:v>146.24462057927175</c:v>
                </c:pt>
                <c:pt idx="651">
                  <c:v>146.63378916332843</c:v>
                </c:pt>
                <c:pt idx="652">
                  <c:v>145.5962307689486</c:v>
                </c:pt>
                <c:pt idx="653">
                  <c:v>145.59561741260922</c:v>
                </c:pt>
                <c:pt idx="654">
                  <c:v>146.19967719416655</c:v>
                </c:pt>
                <c:pt idx="655">
                  <c:v>148.9444347864206</c:v>
                </c:pt>
                <c:pt idx="656">
                  <c:v>147.81204669133041</c:v>
                </c:pt>
                <c:pt idx="657">
                  <c:v>145.41858593582333</c:v>
                </c:pt>
                <c:pt idx="658">
                  <c:v>145.98416061373158</c:v>
                </c:pt>
                <c:pt idx="659">
                  <c:v>145.86746656351056</c:v>
                </c:pt>
                <c:pt idx="660">
                  <c:v>144.86716656010103</c:v>
                </c:pt>
                <c:pt idx="661">
                  <c:v>144.28219298463466</c:v>
                </c:pt>
                <c:pt idx="662">
                  <c:v>142.15442376344504</c:v>
                </c:pt>
                <c:pt idx="663">
                  <c:v>142.70923463892643</c:v>
                </c:pt>
                <c:pt idx="664">
                  <c:v>142.93798047374079</c:v>
                </c:pt>
                <c:pt idx="665">
                  <c:v>143.54513109018495</c:v>
                </c:pt>
                <c:pt idx="666">
                  <c:v>142.87640430790222</c:v>
                </c:pt>
                <c:pt idx="667">
                  <c:v>143.74801974598509</c:v>
                </c:pt>
                <c:pt idx="668">
                  <c:v>141.77696908281158</c:v>
                </c:pt>
                <c:pt idx="669">
                  <c:v>142.58176475968367</c:v>
                </c:pt>
                <c:pt idx="670">
                  <c:v>142.8896455888765</c:v>
                </c:pt>
                <c:pt idx="671">
                  <c:v>142.19290886709416</c:v>
                </c:pt>
                <c:pt idx="672">
                  <c:v>140.57315504066764</c:v>
                </c:pt>
                <c:pt idx="673">
                  <c:v>141.36194331974067</c:v>
                </c:pt>
                <c:pt idx="674">
                  <c:v>142.62948628820857</c:v>
                </c:pt>
                <c:pt idx="675">
                  <c:v>143.16150676637275</c:v>
                </c:pt>
                <c:pt idx="676">
                  <c:v>144.75571610525219</c:v>
                </c:pt>
                <c:pt idx="677">
                  <c:v>144.59407866992595</c:v>
                </c:pt>
                <c:pt idx="678">
                  <c:v>143.8483937069399</c:v>
                </c:pt>
                <c:pt idx="679">
                  <c:v>146.17719948831649</c:v>
                </c:pt>
                <c:pt idx="680">
                  <c:v>145.91273466667781</c:v>
                </c:pt>
                <c:pt idx="681">
                  <c:v>145.34037698925141</c:v>
                </c:pt>
                <c:pt idx="682">
                  <c:v>145.07313402419305</c:v>
                </c:pt>
                <c:pt idx="683">
                  <c:v>143.97492551178121</c:v>
                </c:pt>
                <c:pt idx="684">
                  <c:v>142.06730311005938</c:v>
                </c:pt>
                <c:pt idx="685">
                  <c:v>141.90381357912005</c:v>
                </c:pt>
                <c:pt idx="686">
                  <c:v>141.81853299475262</c:v>
                </c:pt>
                <c:pt idx="687">
                  <c:v>141.18953005539271</c:v>
                </c:pt>
                <c:pt idx="688">
                  <c:v>141.37579795705435</c:v>
                </c:pt>
                <c:pt idx="689">
                  <c:v>141.28836461220155</c:v>
                </c:pt>
                <c:pt idx="690">
                  <c:v>141.21200776124275</c:v>
                </c:pt>
                <c:pt idx="691">
                  <c:v>141.09039483371157</c:v>
                </c:pt>
                <c:pt idx="692">
                  <c:v>140.36841428925439</c:v>
                </c:pt>
                <c:pt idx="693">
                  <c:v>138.87487957620203</c:v>
                </c:pt>
                <c:pt idx="694">
                  <c:v>138.83917261597261</c:v>
                </c:pt>
                <c:pt idx="695">
                  <c:v>138.82377857451297</c:v>
                </c:pt>
                <c:pt idx="696">
                  <c:v>136.23541482221296</c:v>
                </c:pt>
                <c:pt idx="697">
                  <c:v>136.20217331393604</c:v>
                </c:pt>
                <c:pt idx="698">
                  <c:v>135.97649426081873</c:v>
                </c:pt>
                <c:pt idx="699">
                  <c:v>137.54453372921677</c:v>
                </c:pt>
                <c:pt idx="700">
                  <c:v>138.82161378743268</c:v>
                </c:pt>
                <c:pt idx="701">
                  <c:v>138.86964800742473</c:v>
                </c:pt>
                <c:pt idx="702">
                  <c:v>138.30192056903113</c:v>
                </c:pt>
                <c:pt idx="703">
                  <c:v>138.53344454726516</c:v>
                </c:pt>
                <c:pt idx="704">
                  <c:v>138.3647234475485</c:v>
                </c:pt>
                <c:pt idx="705">
                  <c:v>137.91336534131386</c:v>
                </c:pt>
                <c:pt idx="706">
                  <c:v>138.60025228188101</c:v>
                </c:pt>
                <c:pt idx="707">
                  <c:v>140.60486917139349</c:v>
                </c:pt>
                <c:pt idx="708">
                  <c:v>141.05621525103322</c:v>
                </c:pt>
                <c:pt idx="709">
                  <c:v>142.79913343573176</c:v>
                </c:pt>
                <c:pt idx="710">
                  <c:v>143.78281268500285</c:v>
                </c:pt>
                <c:pt idx="711">
                  <c:v>145.67904590136351</c:v>
                </c:pt>
                <c:pt idx="712">
                  <c:v>145.7424741628152</c:v>
                </c:pt>
                <c:pt idx="713">
                  <c:v>144.62301465723212</c:v>
                </c:pt>
                <c:pt idx="714">
                  <c:v>145.27017775487647</c:v>
                </c:pt>
                <c:pt idx="715">
                  <c:v>144.82313719620745</c:v>
                </c:pt>
                <c:pt idx="716">
                  <c:v>142.6454936860076</c:v>
                </c:pt>
                <c:pt idx="717">
                  <c:v>143.67166289502629</c:v>
                </c:pt>
                <c:pt idx="718">
                  <c:v>143.16519893100408</c:v>
                </c:pt>
                <c:pt idx="719">
                  <c:v>141.0368163534751</c:v>
                </c:pt>
                <c:pt idx="720">
                  <c:v>136.46263327947622</c:v>
                </c:pt>
                <c:pt idx="721">
                  <c:v>138.76712128598453</c:v>
                </c:pt>
                <c:pt idx="722">
                  <c:v>137.92537990960932</c:v>
                </c:pt>
                <c:pt idx="723">
                  <c:v>140.56946287603628</c:v>
                </c:pt>
                <c:pt idx="724">
                  <c:v>143.64827116796457</c:v>
                </c:pt>
                <c:pt idx="725">
                  <c:v>144.31728658852467</c:v>
                </c:pt>
                <c:pt idx="726">
                  <c:v>146.86931799766094</c:v>
                </c:pt>
                <c:pt idx="727">
                  <c:v>148.55589158529824</c:v>
                </c:pt>
                <c:pt idx="728">
                  <c:v>148.81265938620709</c:v>
                </c:pt>
                <c:pt idx="729">
                  <c:v>149.80834117717873</c:v>
                </c:pt>
                <c:pt idx="730">
                  <c:v>149.30187721315653</c:v>
                </c:pt>
                <c:pt idx="731">
                  <c:v>148.02509781981286</c:v>
                </c:pt>
                <c:pt idx="732">
                  <c:v>149.80557506035396</c:v>
                </c:pt>
                <c:pt idx="733">
                  <c:v>149.85144449326572</c:v>
                </c:pt>
                <c:pt idx="734">
                  <c:v>149.84066866424399</c:v>
                </c:pt>
                <c:pt idx="735">
                  <c:v>149.91763887154218</c:v>
                </c:pt>
                <c:pt idx="736">
                  <c:v>150.62238530552153</c:v>
                </c:pt>
                <c:pt idx="737">
                  <c:v>150.12022686247008</c:v>
                </c:pt>
                <c:pt idx="738">
                  <c:v>150.33451673022623</c:v>
                </c:pt>
                <c:pt idx="739">
                  <c:v>149.46875824385498</c:v>
                </c:pt>
                <c:pt idx="740">
                  <c:v>147.83205894522794</c:v>
                </c:pt>
                <c:pt idx="741">
                  <c:v>153.47674125701127</c:v>
                </c:pt>
                <c:pt idx="742">
                  <c:v>151.34405315851154</c:v>
                </c:pt>
                <c:pt idx="743">
                  <c:v>151.88931491764998</c:v>
                </c:pt>
                <c:pt idx="744">
                  <c:v>154.32280018095216</c:v>
                </c:pt>
                <c:pt idx="745">
                  <c:v>154.06234021541195</c:v>
                </c:pt>
                <c:pt idx="746">
                  <c:v>153.60451180112631</c:v>
                </c:pt>
                <c:pt idx="747">
                  <c:v>151.99399439957554</c:v>
                </c:pt>
                <c:pt idx="748">
                  <c:v>152.79170641205724</c:v>
                </c:pt>
                <c:pt idx="749">
                  <c:v>151.53709203309646</c:v>
                </c:pt>
                <c:pt idx="750">
                  <c:v>153.03617100639329</c:v>
                </c:pt>
                <c:pt idx="751">
                  <c:v>153.94749826080405</c:v>
                </c:pt>
                <c:pt idx="752">
                  <c:v>152.87021602350143</c:v>
                </c:pt>
                <c:pt idx="753">
                  <c:v>152.41609180044199</c:v>
                </c:pt>
                <c:pt idx="754">
                  <c:v>152.91578479154094</c:v>
                </c:pt>
                <c:pt idx="755">
                  <c:v>152.40531597142024</c:v>
                </c:pt>
                <c:pt idx="756">
                  <c:v>152.19534365122971</c:v>
                </c:pt>
                <c:pt idx="757">
                  <c:v>151.12330500929926</c:v>
                </c:pt>
                <c:pt idx="758">
                  <c:v>151.60174700722695</c:v>
                </c:pt>
                <c:pt idx="759">
                  <c:v>152.40655471069397</c:v>
                </c:pt>
                <c:pt idx="760">
                  <c:v>153.95920013763237</c:v>
                </c:pt>
                <c:pt idx="761">
                  <c:v>154.57587581722967</c:v>
                </c:pt>
                <c:pt idx="762">
                  <c:v>154.58234612528068</c:v>
                </c:pt>
                <c:pt idx="763">
                  <c:v>154.81110398668994</c:v>
                </c:pt>
                <c:pt idx="764">
                  <c:v>153.25198825170051</c:v>
                </c:pt>
                <c:pt idx="765">
                  <c:v>152.20765888439743</c:v>
                </c:pt>
                <c:pt idx="766">
                  <c:v>153.61098210917731</c:v>
                </c:pt>
                <c:pt idx="767">
                  <c:v>153.03771041053923</c:v>
                </c:pt>
                <c:pt idx="768">
                  <c:v>152.78309537011577</c:v>
                </c:pt>
                <c:pt idx="769">
                  <c:v>152.66732736770129</c:v>
                </c:pt>
                <c:pt idx="770">
                  <c:v>154.63253310575809</c:v>
                </c:pt>
                <c:pt idx="771">
                  <c:v>153.76738797572625</c:v>
                </c:pt>
                <c:pt idx="772">
                  <c:v>154.21350248658868</c:v>
                </c:pt>
                <c:pt idx="773">
                  <c:v>155.44749125531251</c:v>
                </c:pt>
                <c:pt idx="774">
                  <c:v>157.32094610095089</c:v>
                </c:pt>
                <c:pt idx="775">
                  <c:v>157.86774726423531</c:v>
                </c:pt>
                <c:pt idx="776">
                  <c:v>157.12421506173462</c:v>
                </c:pt>
                <c:pt idx="777">
                  <c:v>157.27661607218505</c:v>
                </c:pt>
                <c:pt idx="778">
                  <c:v>156.73228036085317</c:v>
                </c:pt>
                <c:pt idx="779">
                  <c:v>156.43610140848864</c:v>
                </c:pt>
                <c:pt idx="780">
                  <c:v>156.77907584157148</c:v>
                </c:pt>
                <c:pt idx="781">
                  <c:v>156.7809279371846</c:v>
                </c:pt>
                <c:pt idx="782">
                  <c:v>157.15776926147868</c:v>
                </c:pt>
                <c:pt idx="783">
                  <c:v>156.87205344666876</c:v>
                </c:pt>
                <c:pt idx="784">
                  <c:v>156.12790788782866</c:v>
                </c:pt>
                <c:pt idx="785">
                  <c:v>154.86313103618556</c:v>
                </c:pt>
                <c:pt idx="786">
                  <c:v>154.44719125190298</c:v>
                </c:pt>
                <c:pt idx="787">
                  <c:v>155.14608073417071</c:v>
                </c:pt>
                <c:pt idx="788">
                  <c:v>155.24614200365835</c:v>
                </c:pt>
                <c:pt idx="789">
                  <c:v>154.62667615404649</c:v>
                </c:pt>
                <c:pt idx="790">
                  <c:v>153.74583631768274</c:v>
                </c:pt>
                <c:pt idx="791">
                  <c:v>154.49890560993146</c:v>
                </c:pt>
                <c:pt idx="792">
                  <c:v>154.31541585168949</c:v>
                </c:pt>
                <c:pt idx="793">
                  <c:v>155.29447688852267</c:v>
                </c:pt>
                <c:pt idx="794">
                  <c:v>154.32280018095216</c:v>
                </c:pt>
                <c:pt idx="795">
                  <c:v>152.93672309324501</c:v>
                </c:pt>
                <c:pt idx="796">
                  <c:v>151.97552154982398</c:v>
                </c:pt>
                <c:pt idx="797">
                  <c:v>152.8388145842427</c:v>
                </c:pt>
                <c:pt idx="798">
                  <c:v>153.0478728832216</c:v>
                </c:pt>
                <c:pt idx="799">
                  <c:v>152.5140003094443</c:v>
                </c:pt>
                <c:pt idx="800">
                  <c:v>151.26400414292141</c:v>
                </c:pt>
                <c:pt idx="801">
                  <c:v>152.23321539853941</c:v>
                </c:pt>
                <c:pt idx="802">
                  <c:v>151.78248267523907</c:v>
                </c:pt>
                <c:pt idx="803">
                  <c:v>151.31849664436956</c:v>
                </c:pt>
                <c:pt idx="804">
                  <c:v>151.45366354434216</c:v>
                </c:pt>
                <c:pt idx="805">
                  <c:v>150.01986492811014</c:v>
                </c:pt>
                <c:pt idx="806">
                  <c:v>151.38531640558031</c:v>
                </c:pt>
                <c:pt idx="807">
                  <c:v>150.78402274084775</c:v>
                </c:pt>
                <c:pt idx="808">
                  <c:v>151.59651543844964</c:v>
                </c:pt>
                <c:pt idx="809">
                  <c:v>151.67010617258367</c:v>
                </c:pt>
                <c:pt idx="810">
                  <c:v>153.18271506513213</c:v>
                </c:pt>
                <c:pt idx="811">
                  <c:v>153.82126712083499</c:v>
                </c:pt>
                <c:pt idx="812">
                  <c:v>154.25168692536553</c:v>
                </c:pt>
                <c:pt idx="813">
                  <c:v>154.45611498531161</c:v>
                </c:pt>
                <c:pt idx="814">
                  <c:v>153.14053779685167</c:v>
                </c:pt>
                <c:pt idx="815">
                  <c:v>153.74183146158427</c:v>
                </c:pt>
                <c:pt idx="816">
                  <c:v>152.16733371173009</c:v>
                </c:pt>
                <c:pt idx="817">
                  <c:v>150.86715056472983</c:v>
                </c:pt>
                <c:pt idx="818">
                  <c:v>150.41117424605727</c:v>
                </c:pt>
                <c:pt idx="819">
                  <c:v>151.63162106893458</c:v>
                </c:pt>
                <c:pt idx="820">
                  <c:v>151.35175017924135</c:v>
                </c:pt>
                <c:pt idx="821">
                  <c:v>152.18580656148166</c:v>
                </c:pt>
                <c:pt idx="822">
                  <c:v>152.30434068072088</c:v>
                </c:pt>
                <c:pt idx="823">
                  <c:v>152.34559190119478</c:v>
                </c:pt>
                <c:pt idx="824">
                  <c:v>152.54356167968476</c:v>
                </c:pt>
                <c:pt idx="825">
                  <c:v>153.13130137197589</c:v>
                </c:pt>
                <c:pt idx="826">
                  <c:v>153.77477230498891</c:v>
                </c:pt>
                <c:pt idx="827">
                  <c:v>153.97428148762484</c:v>
                </c:pt>
                <c:pt idx="828">
                  <c:v>154.64238288697328</c:v>
                </c:pt>
                <c:pt idx="829">
                  <c:v>154.36651685337856</c:v>
                </c:pt>
                <c:pt idx="830">
                  <c:v>155.41269831629475</c:v>
                </c:pt>
                <c:pt idx="831">
                  <c:v>155.97396747323228</c:v>
                </c:pt>
                <c:pt idx="832">
                  <c:v>156.54877857601628</c:v>
                </c:pt>
                <c:pt idx="833">
                  <c:v>155.95426791080186</c:v>
                </c:pt>
                <c:pt idx="834">
                  <c:v>155.18640590683802</c:v>
                </c:pt>
                <c:pt idx="835">
                  <c:v>154.98413060737732</c:v>
                </c:pt>
                <c:pt idx="836">
                  <c:v>154.29078538535407</c:v>
                </c:pt>
                <c:pt idx="837">
                  <c:v>153.26830834096671</c:v>
                </c:pt>
                <c:pt idx="838">
                  <c:v>151.81418477937001</c:v>
                </c:pt>
                <c:pt idx="839">
                  <c:v>151.69227118696656</c:v>
                </c:pt>
                <c:pt idx="840">
                  <c:v>151.54571510163285</c:v>
                </c:pt>
                <c:pt idx="841">
                  <c:v>152.93241757227426</c:v>
                </c:pt>
                <c:pt idx="842">
                  <c:v>153.2892466426708</c:v>
                </c:pt>
                <c:pt idx="843">
                  <c:v>154.41855592946908</c:v>
                </c:pt>
                <c:pt idx="844">
                  <c:v>154.60728928308325</c:v>
                </c:pt>
                <c:pt idx="845">
                  <c:v>154.22459100707761</c:v>
                </c:pt>
                <c:pt idx="846">
                  <c:v>155.05987410199671</c:v>
                </c:pt>
                <c:pt idx="847">
                  <c:v>155.69748808329814</c:v>
                </c:pt>
                <c:pt idx="848">
                  <c:v>155.34034632143442</c:v>
                </c:pt>
                <c:pt idx="849">
                  <c:v>154.83634780936478</c:v>
                </c:pt>
                <c:pt idx="850">
                  <c:v>155.93271625275838</c:v>
                </c:pt>
                <c:pt idx="851">
                  <c:v>157.54447239358282</c:v>
                </c:pt>
                <c:pt idx="852">
                  <c:v>158.3113963231452</c:v>
                </c:pt>
                <c:pt idx="853">
                  <c:v>159.13221142441125</c:v>
                </c:pt>
                <c:pt idx="854">
                  <c:v>159.28891795583243</c:v>
                </c:pt>
                <c:pt idx="855">
                  <c:v>159.42931642458234</c:v>
                </c:pt>
                <c:pt idx="856">
                  <c:v>158.83664582838614</c:v>
                </c:pt>
                <c:pt idx="857">
                  <c:v>159.8889849078862</c:v>
                </c:pt>
                <c:pt idx="858">
                  <c:v>159.70517043158216</c:v>
                </c:pt>
                <c:pt idx="859">
                  <c:v>160.42992911945902</c:v>
                </c:pt>
                <c:pt idx="860">
                  <c:v>159.34587590923311</c:v>
                </c:pt>
                <c:pt idx="861">
                  <c:v>158.38682712629745</c:v>
                </c:pt>
                <c:pt idx="862">
                  <c:v>158.64082881038155</c:v>
                </c:pt>
                <c:pt idx="863">
                  <c:v>157.62051655307448</c:v>
                </c:pt>
                <c:pt idx="864">
                  <c:v>157.07894695856737</c:v>
                </c:pt>
                <c:pt idx="865">
                  <c:v>156.97181405128418</c:v>
                </c:pt>
                <c:pt idx="866">
                  <c:v>157.47703927603268</c:v>
                </c:pt>
                <c:pt idx="867">
                  <c:v>158.21964543072679</c:v>
                </c:pt>
                <c:pt idx="868">
                  <c:v>159.33326001119315</c:v>
                </c:pt>
                <c:pt idx="869">
                  <c:v>159.35388562143009</c:v>
                </c:pt>
                <c:pt idx="870">
                  <c:v>159.54415837919024</c:v>
                </c:pt>
                <c:pt idx="871">
                  <c:v>160.18084631268511</c:v>
                </c:pt>
                <c:pt idx="872">
                  <c:v>159.54415837919024</c:v>
                </c:pt>
                <c:pt idx="873">
                  <c:v>160.42223209872921</c:v>
                </c:pt>
                <c:pt idx="874">
                  <c:v>161.28121961217718</c:v>
                </c:pt>
                <c:pt idx="875">
                  <c:v>160.51767515577896</c:v>
                </c:pt>
                <c:pt idx="876">
                  <c:v>159.84864770862399</c:v>
                </c:pt>
                <c:pt idx="877">
                  <c:v>159.38867856044789</c:v>
                </c:pt>
                <c:pt idx="878">
                  <c:v>161.3621946755739</c:v>
                </c:pt>
                <c:pt idx="879">
                  <c:v>161.42531024555842</c:v>
                </c:pt>
                <c:pt idx="880">
                  <c:v>161.34771465532592</c:v>
                </c:pt>
                <c:pt idx="881">
                  <c:v>161.18023229488296</c:v>
                </c:pt>
                <c:pt idx="882">
                  <c:v>160.29630162363239</c:v>
                </c:pt>
                <c:pt idx="883">
                  <c:v>160.0118245480962</c:v>
                </c:pt>
                <c:pt idx="884">
                  <c:v>160.30585073997534</c:v>
                </c:pt>
                <c:pt idx="885">
                  <c:v>161.24611398169228</c:v>
                </c:pt>
                <c:pt idx="886">
                  <c:v>159.85511801667499</c:v>
                </c:pt>
                <c:pt idx="887">
                  <c:v>159.11065976636775</c:v>
                </c:pt>
                <c:pt idx="888">
                  <c:v>158.6078879669769</c:v>
                </c:pt>
                <c:pt idx="889">
                  <c:v>159.47334578847588</c:v>
                </c:pt>
                <c:pt idx="890">
                  <c:v>160.38712646824428</c:v>
                </c:pt>
                <c:pt idx="891">
                  <c:v>160.26613892364742</c:v>
                </c:pt>
                <c:pt idx="892">
                  <c:v>159.23657821486967</c:v>
                </c:pt>
                <c:pt idx="893">
                  <c:v>158.98073646176735</c:v>
                </c:pt>
                <c:pt idx="894">
                  <c:v>158.96226361201579</c:v>
                </c:pt>
                <c:pt idx="895">
                  <c:v>159.89113766837158</c:v>
                </c:pt>
                <c:pt idx="896">
                  <c:v>161.15960668464601</c:v>
                </c:pt>
                <c:pt idx="897">
                  <c:v>161.18885536341935</c:v>
                </c:pt>
                <c:pt idx="898">
                  <c:v>160.97302609151723</c:v>
                </c:pt>
                <c:pt idx="899">
                  <c:v>160.35850317240528</c:v>
                </c:pt>
                <c:pt idx="900">
                  <c:v>159.7415027747459</c:v>
                </c:pt>
                <c:pt idx="901">
                  <c:v>159.72149052084836</c:v>
                </c:pt>
                <c:pt idx="902">
                  <c:v>160.89605588421901</c:v>
                </c:pt>
                <c:pt idx="903">
                  <c:v>161.00043470127233</c:v>
                </c:pt>
                <c:pt idx="904">
                  <c:v>162.12112091953421</c:v>
                </c:pt>
                <c:pt idx="905">
                  <c:v>161.63928742184743</c:v>
                </c:pt>
                <c:pt idx="906">
                  <c:v>161.19839245316737</c:v>
                </c:pt>
                <c:pt idx="907">
                  <c:v>160.964715714448</c:v>
                </c:pt>
                <c:pt idx="908">
                  <c:v>159.33971829264925</c:v>
                </c:pt>
                <c:pt idx="909">
                  <c:v>158.14791881880078</c:v>
                </c:pt>
                <c:pt idx="910">
                  <c:v>158.80647110180627</c:v>
                </c:pt>
                <c:pt idx="911">
                  <c:v>158.44964203140975</c:v>
                </c:pt>
                <c:pt idx="912">
                  <c:v>158.03892178930957</c:v>
                </c:pt>
                <c:pt idx="913">
                  <c:v>158.21595326609545</c:v>
                </c:pt>
                <c:pt idx="914">
                  <c:v>157.54569910626165</c:v>
                </c:pt>
                <c:pt idx="915">
                  <c:v>155.37206045216027</c:v>
                </c:pt>
                <c:pt idx="916">
                  <c:v>154.91023920837102</c:v>
                </c:pt>
                <c:pt idx="917">
                  <c:v>155.72551004939262</c:v>
                </c:pt>
                <c:pt idx="918">
                  <c:v>154.23998504853725</c:v>
                </c:pt>
                <c:pt idx="919">
                  <c:v>155.02046295054106</c:v>
                </c:pt>
                <c:pt idx="920">
                  <c:v>156.05093768053047</c:v>
                </c:pt>
                <c:pt idx="921">
                  <c:v>156.51984258871013</c:v>
                </c:pt>
                <c:pt idx="922">
                  <c:v>155.91485675934621</c:v>
                </c:pt>
                <c:pt idx="923">
                  <c:v>154.48475030774554</c:v>
                </c:pt>
                <c:pt idx="924">
                  <c:v>158.42039335263644</c:v>
                </c:pt>
                <c:pt idx="925">
                  <c:v>158.71872506548632</c:v>
                </c:pt>
                <c:pt idx="926">
                  <c:v>157.89853534715456</c:v>
                </c:pt>
                <c:pt idx="927">
                  <c:v>158.21194840999698</c:v>
                </c:pt>
                <c:pt idx="928">
                  <c:v>159.28092027023038</c:v>
                </c:pt>
                <c:pt idx="929">
                  <c:v>159.69871215012606</c:v>
                </c:pt>
                <c:pt idx="930">
                  <c:v>159.81385476960622</c:v>
                </c:pt>
                <c:pt idx="931">
                  <c:v>158.91083789226468</c:v>
                </c:pt>
                <c:pt idx="932">
                  <c:v>156.84126536374947</c:v>
                </c:pt>
                <c:pt idx="933">
                  <c:v>158.14452731904169</c:v>
                </c:pt>
                <c:pt idx="934">
                  <c:v>158.40715207166213</c:v>
                </c:pt>
                <c:pt idx="935">
                  <c:v>158.98565533907751</c:v>
                </c:pt>
                <c:pt idx="936">
                  <c:v>156.73812528596989</c:v>
                </c:pt>
                <c:pt idx="937">
                  <c:v>157.45795306994168</c:v>
                </c:pt>
                <c:pt idx="938">
                  <c:v>158.33079522070335</c:v>
                </c:pt>
                <c:pt idx="939">
                  <c:v>156.55524888406728</c:v>
                </c:pt>
                <c:pt idx="940">
                  <c:v>156.91146459812441</c:v>
                </c:pt>
                <c:pt idx="941">
                  <c:v>156.99798392176555</c:v>
                </c:pt>
                <c:pt idx="942">
                  <c:v>155.04047520443856</c:v>
                </c:pt>
                <c:pt idx="943">
                  <c:v>153.11344187856375</c:v>
                </c:pt>
                <c:pt idx="944">
                  <c:v>150.74153278110018</c:v>
                </c:pt>
                <c:pt idx="945">
                  <c:v>152.4989189594518</c:v>
                </c:pt>
                <c:pt idx="946">
                  <c:v>150.55649159211731</c:v>
                </c:pt>
                <c:pt idx="947">
                  <c:v>147.9555239683722</c:v>
                </c:pt>
                <c:pt idx="948">
                  <c:v>149.39362810557498</c:v>
                </c:pt>
                <c:pt idx="949">
                  <c:v>146.9629089590976</c:v>
                </c:pt>
                <c:pt idx="950">
                  <c:v>145.56082447359142</c:v>
                </c:pt>
                <c:pt idx="951">
                  <c:v>142.5555948892023</c:v>
                </c:pt>
                <c:pt idx="952">
                  <c:v>144.14241989881907</c:v>
                </c:pt>
                <c:pt idx="953">
                  <c:v>145.20368271172774</c:v>
                </c:pt>
                <c:pt idx="954">
                  <c:v>146.41458041826212</c:v>
                </c:pt>
                <c:pt idx="955">
                  <c:v>141.63842270967481</c:v>
                </c:pt>
                <c:pt idx="956">
                  <c:v>142.33022852755212</c:v>
                </c:pt>
                <c:pt idx="957">
                  <c:v>138.62426939187705</c:v>
                </c:pt>
                <c:pt idx="958">
                  <c:v>141.08577662127368</c:v>
                </c:pt>
                <c:pt idx="959">
                  <c:v>143.51217822018543</c:v>
                </c:pt>
                <c:pt idx="960">
                  <c:v>140.51434499165384</c:v>
                </c:pt>
                <c:pt idx="961">
                  <c:v>137.50820138605303</c:v>
                </c:pt>
                <c:pt idx="962">
                  <c:v>139.6510519572351</c:v>
                </c:pt>
                <c:pt idx="963">
                  <c:v>139.85855882547312</c:v>
                </c:pt>
                <c:pt idx="964">
                  <c:v>141.42967710216311</c:v>
                </c:pt>
                <c:pt idx="965">
                  <c:v>142.38657312461339</c:v>
                </c:pt>
                <c:pt idx="966">
                  <c:v>147.76647792329089</c:v>
                </c:pt>
                <c:pt idx="967">
                  <c:v>146.39794763752877</c:v>
                </c:pt>
                <c:pt idx="968">
                  <c:v>148.09437100638127</c:v>
                </c:pt>
                <c:pt idx="969">
                  <c:v>146.81389944840623</c:v>
                </c:pt>
                <c:pt idx="970">
                  <c:v>149.20705953904104</c:v>
                </c:pt>
                <c:pt idx="971">
                  <c:v>148.99430907543086</c:v>
                </c:pt>
                <c:pt idx="972">
                  <c:v>149.95982816641754</c:v>
                </c:pt>
                <c:pt idx="973">
                  <c:v>150.02940201785816</c:v>
                </c:pt>
                <c:pt idx="974">
                  <c:v>151.33327732948979</c:v>
                </c:pt>
                <c:pt idx="975">
                  <c:v>150.11099043759427</c:v>
                </c:pt>
                <c:pt idx="976">
                  <c:v>148.84837837303141</c:v>
                </c:pt>
                <c:pt idx="977">
                  <c:v>147.15440842953657</c:v>
                </c:pt>
                <c:pt idx="978">
                  <c:v>148.35360425924264</c:v>
                </c:pt>
                <c:pt idx="979">
                  <c:v>147.75631545060855</c:v>
                </c:pt>
                <c:pt idx="980">
                  <c:v>148.87670100399819</c:v>
                </c:pt>
                <c:pt idx="981">
                  <c:v>147.7677166625646</c:v>
                </c:pt>
                <c:pt idx="982">
                  <c:v>148.51740648164912</c:v>
                </c:pt>
                <c:pt idx="983">
                  <c:v>147.98477264714555</c:v>
                </c:pt>
                <c:pt idx="984">
                  <c:v>149.82065641034646</c:v>
                </c:pt>
                <c:pt idx="985">
                  <c:v>149.79418587499279</c:v>
                </c:pt>
                <c:pt idx="986">
                  <c:v>148.86746457912238</c:v>
                </c:pt>
                <c:pt idx="987">
                  <c:v>146.64887051332093</c:v>
                </c:pt>
                <c:pt idx="988">
                  <c:v>143.96230961374127</c:v>
                </c:pt>
                <c:pt idx="989">
                  <c:v>144.16581162588079</c:v>
                </c:pt>
                <c:pt idx="990">
                  <c:v>145.87147141960904</c:v>
                </c:pt>
                <c:pt idx="991">
                  <c:v>145.58760770041224</c:v>
                </c:pt>
                <c:pt idx="992">
                  <c:v>145.62731951674016</c:v>
                </c:pt>
                <c:pt idx="993">
                  <c:v>145.43058847752388</c:v>
                </c:pt>
                <c:pt idx="994">
                  <c:v>145.68305075746198</c:v>
                </c:pt>
                <c:pt idx="995">
                  <c:v>145.65656819551347</c:v>
                </c:pt>
                <c:pt idx="996">
                  <c:v>146.05435984810651</c:v>
                </c:pt>
                <c:pt idx="997">
                  <c:v>147.9779896476274</c:v>
                </c:pt>
                <c:pt idx="998">
                  <c:v>147.25139089073232</c:v>
                </c:pt>
                <c:pt idx="999">
                  <c:v>147.21106571806499</c:v>
                </c:pt>
                <c:pt idx="1000">
                  <c:v>144.99801591250795</c:v>
                </c:pt>
                <c:pt idx="1001">
                  <c:v>143.98108312836507</c:v>
                </c:pt>
                <c:pt idx="1002">
                  <c:v>144.60270173846232</c:v>
                </c:pt>
                <c:pt idx="1003">
                  <c:v>144.12270830979378</c:v>
                </c:pt>
                <c:pt idx="1004">
                  <c:v>144.19014142734395</c:v>
                </c:pt>
                <c:pt idx="1005">
                  <c:v>143.88317461936276</c:v>
                </c:pt>
                <c:pt idx="1006">
                  <c:v>142.38256826851489</c:v>
                </c:pt>
                <c:pt idx="1007">
                  <c:v>143.11593799833324</c:v>
                </c:pt>
                <c:pt idx="1008">
                  <c:v>142.94875630276255</c:v>
                </c:pt>
                <c:pt idx="1009">
                  <c:v>142.62024986333279</c:v>
                </c:pt>
                <c:pt idx="1010">
                  <c:v>145.46076320410378</c:v>
                </c:pt>
                <c:pt idx="1011">
                  <c:v>146.88317263497464</c:v>
                </c:pt>
                <c:pt idx="1012">
                  <c:v>147.71599027794122</c:v>
                </c:pt>
                <c:pt idx="1013">
                  <c:v>148.31050094315563</c:v>
                </c:pt>
                <c:pt idx="1014">
                  <c:v>148.81727759864498</c:v>
                </c:pt>
                <c:pt idx="1015">
                  <c:v>147.86346038448664</c:v>
                </c:pt>
                <c:pt idx="1016">
                  <c:v>148.41641916435492</c:v>
                </c:pt>
                <c:pt idx="1017">
                  <c:v>146.69967085013775</c:v>
                </c:pt>
                <c:pt idx="1018">
                  <c:v>147.91611281691658</c:v>
                </c:pt>
                <c:pt idx="1019">
                  <c:v>148.12762454125306</c:v>
                </c:pt>
                <c:pt idx="1020">
                  <c:v>147.4518261211748</c:v>
                </c:pt>
                <c:pt idx="1021">
                  <c:v>146.95613798617435</c:v>
                </c:pt>
                <c:pt idx="1022">
                  <c:v>147.81881766425366</c:v>
                </c:pt>
                <c:pt idx="1023">
                  <c:v>148.86468643570271</c:v>
                </c:pt>
                <c:pt idx="1024">
                  <c:v>149.45058605897566</c:v>
                </c:pt>
                <c:pt idx="1025">
                  <c:v>150.43272590410078</c:v>
                </c:pt>
                <c:pt idx="1026">
                  <c:v>150.23783493390275</c:v>
                </c:pt>
                <c:pt idx="1027">
                  <c:v>147.05651194712917</c:v>
                </c:pt>
                <c:pt idx="1028">
                  <c:v>147.55373948627556</c:v>
                </c:pt>
                <c:pt idx="1029">
                  <c:v>149.05681128907597</c:v>
                </c:pt>
                <c:pt idx="1030">
                  <c:v>149.0820551117508</c:v>
                </c:pt>
                <c:pt idx="1031">
                  <c:v>148.10330676638478</c:v>
                </c:pt>
                <c:pt idx="1032">
                  <c:v>148.26617091438982</c:v>
                </c:pt>
                <c:pt idx="1033">
                  <c:v>148.23076461903267</c:v>
                </c:pt>
                <c:pt idx="1034">
                  <c:v>149.84129404717831</c:v>
                </c:pt>
                <c:pt idx="1035">
                  <c:v>149.25138956780688</c:v>
                </c:pt>
                <c:pt idx="1036">
                  <c:v>148.93857783470901</c:v>
                </c:pt>
                <c:pt idx="1037">
                  <c:v>147.75970695036762</c:v>
                </c:pt>
                <c:pt idx="1038">
                  <c:v>146.97984240470322</c:v>
                </c:pt>
                <c:pt idx="1039">
                  <c:v>146.35083946534328</c:v>
                </c:pt>
                <c:pt idx="1040">
                  <c:v>147.75785485475453</c:v>
                </c:pt>
                <c:pt idx="1041">
                  <c:v>147.69258652428462</c:v>
                </c:pt>
                <c:pt idx="1042">
                  <c:v>149.32342887120004</c:v>
                </c:pt>
                <c:pt idx="1043">
                  <c:v>149.73568851744616</c:v>
                </c:pt>
                <c:pt idx="1044">
                  <c:v>150.14485732880547</c:v>
                </c:pt>
                <c:pt idx="1045">
                  <c:v>152.55064534407518</c:v>
                </c:pt>
                <c:pt idx="1046">
                  <c:v>151.56911885528945</c:v>
                </c:pt>
                <c:pt idx="1047">
                  <c:v>151.62915561698205</c:v>
                </c:pt>
                <c:pt idx="1048">
                  <c:v>151.69904215988984</c:v>
                </c:pt>
                <c:pt idx="1049">
                  <c:v>151.29664432145381</c:v>
                </c:pt>
                <c:pt idx="1050">
                  <c:v>151.3776193848505</c:v>
                </c:pt>
                <c:pt idx="1051">
                  <c:v>150.68734094452427</c:v>
                </c:pt>
                <c:pt idx="1052">
                  <c:v>150.4672061516514</c:v>
                </c:pt>
                <c:pt idx="1053">
                  <c:v>150.22028813195772</c:v>
                </c:pt>
                <c:pt idx="1054">
                  <c:v>150.03648568224858</c:v>
                </c:pt>
                <c:pt idx="1055">
                  <c:v>149.55403882822239</c:v>
                </c:pt>
                <c:pt idx="1056">
                  <c:v>148.73661522671543</c:v>
                </c:pt>
                <c:pt idx="1057">
                  <c:v>148.26494420171102</c:v>
                </c:pt>
                <c:pt idx="1058">
                  <c:v>149.21043901220526</c:v>
                </c:pt>
                <c:pt idx="1059">
                  <c:v>149.33451739168896</c:v>
                </c:pt>
                <c:pt idx="1060">
                  <c:v>149.84283345132425</c:v>
                </c:pt>
              </c:numCache>
            </c:numRef>
          </c:val>
          <c:smooth val="0"/>
          <c:extLst>
            <c:ext xmlns:c16="http://schemas.microsoft.com/office/drawing/2014/chart" uri="{C3380CC4-5D6E-409C-BE32-E72D297353CC}">
              <c16:uniqueId val="{00000001-D745-4F48-8AA0-696820186126}"/>
            </c:ext>
          </c:extLst>
        </c:ser>
        <c:dLbls>
          <c:showLegendKey val="0"/>
          <c:showVal val="0"/>
          <c:showCatName val="0"/>
          <c:showSerName val="0"/>
          <c:showPercent val="0"/>
          <c:showBubbleSize val="0"/>
        </c:dLbls>
        <c:smooth val="0"/>
        <c:axId val="902789344"/>
        <c:axId val="630987792"/>
      </c:lineChart>
      <c:dateAx>
        <c:axId val="902789344"/>
        <c:scaling>
          <c:orientation val="minMax"/>
        </c:scaling>
        <c:delete val="1"/>
        <c:axPos val="b"/>
        <c:numFmt formatCode="yyyy\-mm\-dd\ hh:mm:ss" sourceLinked="1"/>
        <c:majorTickMark val="out"/>
        <c:minorTickMark val="none"/>
        <c:tickLblPos val="nextTo"/>
        <c:crossAx val="630987792"/>
        <c:crosses val="autoZero"/>
        <c:auto val="1"/>
        <c:lblOffset val="100"/>
        <c:baseTimeUnit val="days"/>
      </c:dateAx>
      <c:valAx>
        <c:axId val="630987792"/>
        <c:scaling>
          <c:orientation val="minMax"/>
        </c:scaling>
        <c:delete val="1"/>
        <c:axPos val="l"/>
        <c:numFmt formatCode="General" sourceLinked="1"/>
        <c:majorTickMark val="none"/>
        <c:minorTickMark val="none"/>
        <c:tickLblPos val="nextTo"/>
        <c:crossAx val="902789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9751CB">
          <a:alpha val="0"/>
        </a:srgb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
          <c:y val="6.1379423855255869E-2"/>
          <c:w val="0.64717973964448239"/>
          <c:h val="0.79665108679055219"/>
        </c:manualLayout>
      </c:layout>
      <c:pieChart>
        <c:varyColors val="1"/>
        <c:ser>
          <c:idx val="0"/>
          <c:order val="0"/>
          <c:spPr>
            <a:solidFill>
              <a:srgbClr val="7030A0"/>
            </a:solidFill>
          </c:spPr>
          <c:dPt>
            <c:idx val="0"/>
            <c:bubble3D val="0"/>
            <c:spPr>
              <a:solidFill>
                <a:srgbClr val="9751CB">
                  <a:alpha val="75000"/>
                </a:srgbClr>
              </a:solidFill>
              <a:ln w="19050">
                <a:solidFill>
                  <a:schemeClr val="lt1"/>
                </a:solidFill>
              </a:ln>
              <a:effectLst/>
            </c:spPr>
            <c:extLst>
              <c:ext xmlns:c16="http://schemas.microsoft.com/office/drawing/2014/chart" uri="{C3380CC4-5D6E-409C-BE32-E72D297353CC}">
                <c16:uniqueId val="{00000001-9D88-418A-9BA4-31963EE12C68}"/>
              </c:ext>
            </c:extLst>
          </c:dPt>
          <c:dPt>
            <c:idx val="1"/>
            <c:bubble3D val="0"/>
            <c:spPr>
              <a:solidFill>
                <a:schemeClr val="accent4">
                  <a:lumMod val="75000"/>
                  <a:alpha val="85000"/>
                </a:schemeClr>
              </a:solidFill>
              <a:ln w="19050">
                <a:solidFill>
                  <a:schemeClr val="lt1"/>
                </a:solidFill>
              </a:ln>
              <a:effectLst/>
            </c:spPr>
            <c:extLst>
              <c:ext xmlns:c16="http://schemas.microsoft.com/office/drawing/2014/chart" uri="{C3380CC4-5D6E-409C-BE32-E72D297353CC}">
                <c16:uniqueId val="{00000001-73D5-4BE4-9F10-EC91E1CB885E}"/>
              </c:ext>
            </c:extLst>
          </c:dPt>
          <c:dPt>
            <c:idx val="2"/>
            <c:bubble3D val="0"/>
            <c:spPr>
              <a:solidFill>
                <a:schemeClr val="accent4">
                  <a:alpha val="63000"/>
                </a:schemeClr>
              </a:solidFill>
              <a:ln w="19050">
                <a:solidFill>
                  <a:schemeClr val="lt1"/>
                </a:solidFill>
              </a:ln>
              <a:effectLst/>
            </c:spPr>
            <c:extLst>
              <c:ext xmlns:c16="http://schemas.microsoft.com/office/drawing/2014/chart" uri="{C3380CC4-5D6E-409C-BE32-E72D297353CC}">
                <c16:uniqueId val="{00000004-73D5-4BE4-9F10-EC91E1CB885E}"/>
              </c:ext>
            </c:extLst>
          </c:dPt>
          <c:dPt>
            <c:idx val="3"/>
            <c:bubble3D val="0"/>
            <c:spPr>
              <a:solidFill>
                <a:schemeClr val="accent4">
                  <a:lumMod val="60000"/>
                  <a:lumOff val="40000"/>
                  <a:alpha val="60000"/>
                </a:schemeClr>
              </a:solidFill>
              <a:ln w="19050">
                <a:solidFill>
                  <a:schemeClr val="lt1"/>
                </a:solidFill>
              </a:ln>
              <a:effectLst/>
            </c:spPr>
            <c:extLst>
              <c:ext xmlns:c16="http://schemas.microsoft.com/office/drawing/2014/chart" uri="{C3380CC4-5D6E-409C-BE32-E72D297353CC}">
                <c16:uniqueId val="{00000002-73D5-4BE4-9F10-EC91E1CB885E}"/>
              </c:ext>
            </c:extLst>
          </c:dPt>
          <c:dPt>
            <c:idx val="4"/>
            <c:bubble3D val="0"/>
            <c:spPr>
              <a:solidFill>
                <a:schemeClr val="accent4">
                  <a:lumMod val="40000"/>
                  <a:lumOff val="60000"/>
                  <a:alpha val="32000"/>
                </a:schemeClr>
              </a:solidFill>
              <a:ln w="19050">
                <a:solidFill>
                  <a:schemeClr val="lt1"/>
                </a:solidFill>
              </a:ln>
              <a:effectLst/>
            </c:spPr>
            <c:extLst>
              <c:ext xmlns:c16="http://schemas.microsoft.com/office/drawing/2014/chart" uri="{C3380CC4-5D6E-409C-BE32-E72D297353CC}">
                <c16:uniqueId val="{00000003-73D5-4BE4-9F10-EC91E1CB885E}"/>
              </c:ext>
            </c:extLst>
          </c:dPt>
          <c:dPt>
            <c:idx val="5"/>
            <c:bubble3D val="0"/>
            <c:explosion val="10"/>
            <c:spPr>
              <a:solidFill>
                <a:srgbClr val="FFC000"/>
              </a:solidFill>
              <a:ln w="19050">
                <a:solidFill>
                  <a:schemeClr val="lt1"/>
                </a:solidFill>
              </a:ln>
              <a:effectLst/>
            </c:spPr>
            <c:extLst>
              <c:ext xmlns:c16="http://schemas.microsoft.com/office/drawing/2014/chart" uri="{C3380CC4-5D6E-409C-BE32-E72D297353CC}">
                <c16:uniqueId val="{0000000B-9D88-418A-9BA4-31963EE12C68}"/>
              </c:ext>
            </c:extLst>
          </c:dPt>
          <c:dPt>
            <c:idx val="6"/>
            <c:bubble3D val="0"/>
            <c:spPr>
              <a:solidFill>
                <a:srgbClr val="7030A0"/>
              </a:solidFill>
              <a:ln w="19050">
                <a:solidFill>
                  <a:schemeClr val="lt1"/>
                </a:solidFill>
              </a:ln>
              <a:effectLst/>
            </c:spPr>
            <c:extLst>
              <c:ext xmlns:c16="http://schemas.microsoft.com/office/drawing/2014/chart" uri="{C3380CC4-5D6E-409C-BE32-E72D297353CC}">
                <c16:uniqueId val="{0000000D-9D88-418A-9BA4-31963EE12C68}"/>
              </c:ext>
            </c:extLst>
          </c:dPt>
          <c:dPt>
            <c:idx val="7"/>
            <c:bubble3D val="0"/>
            <c:spPr>
              <a:solidFill>
                <a:srgbClr val="7030A0"/>
              </a:solidFill>
              <a:ln w="19050">
                <a:solidFill>
                  <a:schemeClr val="lt1"/>
                </a:solidFill>
              </a:ln>
              <a:effectLst/>
            </c:spPr>
            <c:extLst>
              <c:ext xmlns:c16="http://schemas.microsoft.com/office/drawing/2014/chart" uri="{C3380CC4-5D6E-409C-BE32-E72D297353CC}">
                <c16:uniqueId val="{0000000F-9D88-418A-9BA4-31963EE12C68}"/>
              </c:ext>
            </c:extLst>
          </c:dPt>
          <c:cat>
            <c:strRef>
              <c:f>Profile!$B$31:$B$38</c:f>
              <c:strCache>
                <c:ptCount val="8"/>
                <c:pt idx="0">
                  <c:v>Promoter &amp; Promoter Grp</c:v>
                </c:pt>
                <c:pt idx="1">
                  <c:v>MF/AIF</c:v>
                </c:pt>
                <c:pt idx="2">
                  <c:v>Financial Inst./Banks/Insurance Comp.</c:v>
                </c:pt>
                <c:pt idx="3">
                  <c:v>FPI &amp; FII &amp; Foreign Nationals</c:v>
                </c:pt>
                <c:pt idx="4">
                  <c:v>Resident Individuals (Trusts &amp; HUF)</c:v>
                </c:pt>
                <c:pt idx="5">
                  <c:v>Corporates</c:v>
                </c:pt>
                <c:pt idx="6">
                  <c:v>NRI</c:v>
                </c:pt>
                <c:pt idx="7">
                  <c:v>Clearing Members</c:v>
                </c:pt>
              </c:strCache>
            </c:strRef>
          </c:cat>
          <c:val>
            <c:numRef>
              <c:f>Profile!$E$31:$E$38</c:f>
              <c:numCache>
                <c:formatCode>0.00%</c:formatCode>
                <c:ptCount val="8"/>
                <c:pt idx="0">
                  <c:v>0.49840000000000001</c:v>
                </c:pt>
                <c:pt idx="1">
                  <c:v>0.19159999999999999</c:v>
                </c:pt>
                <c:pt idx="2">
                  <c:v>1.9699999999999999E-2</c:v>
                </c:pt>
                <c:pt idx="3">
                  <c:v>0.1724</c:v>
                </c:pt>
                <c:pt idx="4">
                  <c:v>0.1095</c:v>
                </c:pt>
                <c:pt idx="5">
                  <c:v>5.7000000000000002E-3</c:v>
                </c:pt>
                <c:pt idx="6">
                  <c:v>2.7000000000000001E-3</c:v>
                </c:pt>
                <c:pt idx="7">
                  <c:v>0</c:v>
                </c:pt>
              </c:numCache>
            </c:numRef>
          </c:val>
          <c:extLst>
            <c:ext xmlns:c16="http://schemas.microsoft.com/office/drawing/2014/chart" uri="{C3380CC4-5D6E-409C-BE32-E72D297353CC}">
              <c16:uniqueId val="{00000000-73D5-4BE4-9F10-EC91E1CB885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597185899878641"/>
          <c:y val="0"/>
          <c:w val="0.33402814100121353"/>
          <c:h val="1"/>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lineChart>
        <c:grouping val="standard"/>
        <c:varyColors val="0"/>
        <c:ser>
          <c:idx val="0"/>
          <c:order val="0"/>
          <c:spPr>
            <a:ln w="12700" cap="rnd">
              <a:solidFill>
                <a:srgbClr val="C9A6E4"/>
              </a:solidFill>
              <a:round/>
            </a:ln>
            <a:effectLst/>
          </c:spPr>
          <c:marker>
            <c:symbol val="none"/>
          </c:marker>
          <c:cat>
            <c:numRef>
              <c:f>Closing!$A$4:$A$1064</c:f>
              <c:numCache>
                <c:formatCode>yyyy\-mm\-dd\ hh:mm:ss</c:formatCode>
                <c:ptCount val="1061"/>
                <c:pt idx="0">
                  <c:v>44691</c:v>
                </c:pt>
                <c:pt idx="1">
                  <c:v>44692</c:v>
                </c:pt>
                <c:pt idx="2">
                  <c:v>44693</c:v>
                </c:pt>
                <c:pt idx="3">
                  <c:v>44694</c:v>
                </c:pt>
                <c:pt idx="4">
                  <c:v>44697</c:v>
                </c:pt>
                <c:pt idx="5">
                  <c:v>44698</c:v>
                </c:pt>
                <c:pt idx="6">
                  <c:v>44699</c:v>
                </c:pt>
                <c:pt idx="7">
                  <c:v>44700</c:v>
                </c:pt>
                <c:pt idx="8">
                  <c:v>44701</c:v>
                </c:pt>
                <c:pt idx="9">
                  <c:v>44704</c:v>
                </c:pt>
                <c:pt idx="10">
                  <c:v>44705</c:v>
                </c:pt>
                <c:pt idx="11">
                  <c:v>44706</c:v>
                </c:pt>
                <c:pt idx="12">
                  <c:v>44707</c:v>
                </c:pt>
                <c:pt idx="13">
                  <c:v>44708</c:v>
                </c:pt>
                <c:pt idx="14">
                  <c:v>44711</c:v>
                </c:pt>
                <c:pt idx="15">
                  <c:v>44712</c:v>
                </c:pt>
                <c:pt idx="16">
                  <c:v>44713</c:v>
                </c:pt>
                <c:pt idx="17">
                  <c:v>44714</c:v>
                </c:pt>
                <c:pt idx="18">
                  <c:v>44715</c:v>
                </c:pt>
                <c:pt idx="19">
                  <c:v>44718</c:v>
                </c:pt>
                <c:pt idx="20">
                  <c:v>44719</c:v>
                </c:pt>
                <c:pt idx="21">
                  <c:v>44720</c:v>
                </c:pt>
                <c:pt idx="22">
                  <c:v>44721</c:v>
                </c:pt>
                <c:pt idx="23">
                  <c:v>44722</c:v>
                </c:pt>
                <c:pt idx="24">
                  <c:v>44725</c:v>
                </c:pt>
                <c:pt idx="25">
                  <c:v>44726</c:v>
                </c:pt>
                <c:pt idx="26">
                  <c:v>44727</c:v>
                </c:pt>
                <c:pt idx="27">
                  <c:v>44728</c:v>
                </c:pt>
                <c:pt idx="28">
                  <c:v>44729</c:v>
                </c:pt>
                <c:pt idx="29">
                  <c:v>44732</c:v>
                </c:pt>
                <c:pt idx="30">
                  <c:v>44733</c:v>
                </c:pt>
                <c:pt idx="31">
                  <c:v>44734</c:v>
                </c:pt>
                <c:pt idx="32">
                  <c:v>44735</c:v>
                </c:pt>
                <c:pt idx="33">
                  <c:v>44736</c:v>
                </c:pt>
                <c:pt idx="34">
                  <c:v>44739</c:v>
                </c:pt>
                <c:pt idx="35">
                  <c:v>44740</c:v>
                </c:pt>
                <c:pt idx="36">
                  <c:v>44741</c:v>
                </c:pt>
                <c:pt idx="37">
                  <c:v>44742</c:v>
                </c:pt>
                <c:pt idx="38">
                  <c:v>44743</c:v>
                </c:pt>
                <c:pt idx="39">
                  <c:v>44746</c:v>
                </c:pt>
                <c:pt idx="40">
                  <c:v>44747</c:v>
                </c:pt>
                <c:pt idx="41">
                  <c:v>44748</c:v>
                </c:pt>
                <c:pt idx="42">
                  <c:v>44749</c:v>
                </c:pt>
                <c:pt idx="43">
                  <c:v>44750</c:v>
                </c:pt>
                <c:pt idx="44">
                  <c:v>44753</c:v>
                </c:pt>
                <c:pt idx="45">
                  <c:v>44754</c:v>
                </c:pt>
                <c:pt idx="46">
                  <c:v>44755</c:v>
                </c:pt>
                <c:pt idx="47">
                  <c:v>44756</c:v>
                </c:pt>
                <c:pt idx="48">
                  <c:v>44757</c:v>
                </c:pt>
                <c:pt idx="49">
                  <c:v>44760</c:v>
                </c:pt>
                <c:pt idx="50">
                  <c:v>44761</c:v>
                </c:pt>
                <c:pt idx="51">
                  <c:v>44762</c:v>
                </c:pt>
                <c:pt idx="52">
                  <c:v>44763</c:v>
                </c:pt>
                <c:pt idx="53">
                  <c:v>44764</c:v>
                </c:pt>
                <c:pt idx="54">
                  <c:v>44767</c:v>
                </c:pt>
                <c:pt idx="55">
                  <c:v>44768</c:v>
                </c:pt>
                <c:pt idx="56">
                  <c:v>44769</c:v>
                </c:pt>
                <c:pt idx="57">
                  <c:v>44770</c:v>
                </c:pt>
                <c:pt idx="58">
                  <c:v>44771</c:v>
                </c:pt>
                <c:pt idx="59">
                  <c:v>44774</c:v>
                </c:pt>
                <c:pt idx="60">
                  <c:v>44775</c:v>
                </c:pt>
                <c:pt idx="61">
                  <c:v>44776</c:v>
                </c:pt>
                <c:pt idx="62">
                  <c:v>44777</c:v>
                </c:pt>
                <c:pt idx="63">
                  <c:v>44778</c:v>
                </c:pt>
                <c:pt idx="64">
                  <c:v>44781</c:v>
                </c:pt>
                <c:pt idx="65">
                  <c:v>44783</c:v>
                </c:pt>
                <c:pt idx="66">
                  <c:v>44784</c:v>
                </c:pt>
                <c:pt idx="67">
                  <c:v>44785</c:v>
                </c:pt>
                <c:pt idx="68">
                  <c:v>44789</c:v>
                </c:pt>
                <c:pt idx="69">
                  <c:v>44790</c:v>
                </c:pt>
                <c:pt idx="70">
                  <c:v>44791</c:v>
                </c:pt>
                <c:pt idx="71">
                  <c:v>44792</c:v>
                </c:pt>
                <c:pt idx="72">
                  <c:v>44795</c:v>
                </c:pt>
                <c:pt idx="73">
                  <c:v>44796</c:v>
                </c:pt>
                <c:pt idx="74">
                  <c:v>44797</c:v>
                </c:pt>
                <c:pt idx="75">
                  <c:v>44798</c:v>
                </c:pt>
                <c:pt idx="76">
                  <c:v>44799</c:v>
                </c:pt>
                <c:pt idx="77">
                  <c:v>44802</c:v>
                </c:pt>
                <c:pt idx="78">
                  <c:v>44803</c:v>
                </c:pt>
                <c:pt idx="79">
                  <c:v>44805</c:v>
                </c:pt>
                <c:pt idx="80">
                  <c:v>44806</c:v>
                </c:pt>
                <c:pt idx="81">
                  <c:v>44809</c:v>
                </c:pt>
                <c:pt idx="82">
                  <c:v>44810</c:v>
                </c:pt>
                <c:pt idx="83">
                  <c:v>44811</c:v>
                </c:pt>
                <c:pt idx="84">
                  <c:v>44812</c:v>
                </c:pt>
                <c:pt idx="85">
                  <c:v>44813</c:v>
                </c:pt>
                <c:pt idx="86">
                  <c:v>44816</c:v>
                </c:pt>
                <c:pt idx="87">
                  <c:v>44817</c:v>
                </c:pt>
                <c:pt idx="88">
                  <c:v>44818</c:v>
                </c:pt>
                <c:pt idx="89">
                  <c:v>44819</c:v>
                </c:pt>
                <c:pt idx="90">
                  <c:v>44820</c:v>
                </c:pt>
                <c:pt idx="91">
                  <c:v>44823</c:v>
                </c:pt>
                <c:pt idx="92">
                  <c:v>44824</c:v>
                </c:pt>
                <c:pt idx="93">
                  <c:v>44825</c:v>
                </c:pt>
                <c:pt idx="94">
                  <c:v>44826</c:v>
                </c:pt>
                <c:pt idx="95">
                  <c:v>44827</c:v>
                </c:pt>
                <c:pt idx="96">
                  <c:v>44830</c:v>
                </c:pt>
                <c:pt idx="97">
                  <c:v>44831</c:v>
                </c:pt>
                <c:pt idx="98">
                  <c:v>44832</c:v>
                </c:pt>
                <c:pt idx="99">
                  <c:v>44833</c:v>
                </c:pt>
                <c:pt idx="100">
                  <c:v>44834</c:v>
                </c:pt>
                <c:pt idx="101">
                  <c:v>44837</c:v>
                </c:pt>
                <c:pt idx="102">
                  <c:v>44838</c:v>
                </c:pt>
                <c:pt idx="103">
                  <c:v>44840</c:v>
                </c:pt>
                <c:pt idx="104">
                  <c:v>44841</c:v>
                </c:pt>
                <c:pt idx="105">
                  <c:v>44844</c:v>
                </c:pt>
                <c:pt idx="106">
                  <c:v>44845</c:v>
                </c:pt>
                <c:pt idx="107">
                  <c:v>44846</c:v>
                </c:pt>
                <c:pt idx="108">
                  <c:v>44847</c:v>
                </c:pt>
                <c:pt idx="109">
                  <c:v>44848</c:v>
                </c:pt>
                <c:pt idx="110">
                  <c:v>44851</c:v>
                </c:pt>
                <c:pt idx="111">
                  <c:v>44852</c:v>
                </c:pt>
                <c:pt idx="112">
                  <c:v>44853</c:v>
                </c:pt>
                <c:pt idx="113">
                  <c:v>44854</c:v>
                </c:pt>
                <c:pt idx="114">
                  <c:v>44855</c:v>
                </c:pt>
                <c:pt idx="115">
                  <c:v>44858</c:v>
                </c:pt>
                <c:pt idx="116">
                  <c:v>44859</c:v>
                </c:pt>
                <c:pt idx="117">
                  <c:v>44861</c:v>
                </c:pt>
                <c:pt idx="118">
                  <c:v>44862</c:v>
                </c:pt>
                <c:pt idx="119">
                  <c:v>44865</c:v>
                </c:pt>
                <c:pt idx="120">
                  <c:v>44866</c:v>
                </c:pt>
                <c:pt idx="121">
                  <c:v>44867</c:v>
                </c:pt>
                <c:pt idx="122">
                  <c:v>44868</c:v>
                </c:pt>
                <c:pt idx="123">
                  <c:v>44869</c:v>
                </c:pt>
                <c:pt idx="124">
                  <c:v>44872</c:v>
                </c:pt>
                <c:pt idx="125">
                  <c:v>44874</c:v>
                </c:pt>
                <c:pt idx="126">
                  <c:v>44875</c:v>
                </c:pt>
                <c:pt idx="127">
                  <c:v>44876</c:v>
                </c:pt>
                <c:pt idx="128">
                  <c:v>44879</c:v>
                </c:pt>
                <c:pt idx="129">
                  <c:v>44880</c:v>
                </c:pt>
                <c:pt idx="130">
                  <c:v>44881</c:v>
                </c:pt>
                <c:pt idx="131">
                  <c:v>44882</c:v>
                </c:pt>
                <c:pt idx="132">
                  <c:v>44883</c:v>
                </c:pt>
                <c:pt idx="133">
                  <c:v>44886</c:v>
                </c:pt>
                <c:pt idx="134">
                  <c:v>44887</c:v>
                </c:pt>
                <c:pt idx="135">
                  <c:v>44888</c:v>
                </c:pt>
                <c:pt idx="136">
                  <c:v>44889</c:v>
                </c:pt>
                <c:pt idx="137">
                  <c:v>44890</c:v>
                </c:pt>
                <c:pt idx="138">
                  <c:v>44893</c:v>
                </c:pt>
                <c:pt idx="139">
                  <c:v>44894</c:v>
                </c:pt>
                <c:pt idx="140">
                  <c:v>44895</c:v>
                </c:pt>
                <c:pt idx="141">
                  <c:v>44896</c:v>
                </c:pt>
                <c:pt idx="142">
                  <c:v>44897</c:v>
                </c:pt>
                <c:pt idx="143">
                  <c:v>44900</c:v>
                </c:pt>
                <c:pt idx="144">
                  <c:v>44901</c:v>
                </c:pt>
                <c:pt idx="145">
                  <c:v>44902</c:v>
                </c:pt>
                <c:pt idx="146">
                  <c:v>44903</c:v>
                </c:pt>
                <c:pt idx="147">
                  <c:v>44904</c:v>
                </c:pt>
                <c:pt idx="148">
                  <c:v>44907</c:v>
                </c:pt>
                <c:pt idx="149">
                  <c:v>44908</c:v>
                </c:pt>
                <c:pt idx="150">
                  <c:v>44909</c:v>
                </c:pt>
                <c:pt idx="151">
                  <c:v>44910</c:v>
                </c:pt>
                <c:pt idx="152">
                  <c:v>44911</c:v>
                </c:pt>
                <c:pt idx="153">
                  <c:v>44914</c:v>
                </c:pt>
                <c:pt idx="154">
                  <c:v>44915</c:v>
                </c:pt>
                <c:pt idx="155">
                  <c:v>44916</c:v>
                </c:pt>
                <c:pt idx="156">
                  <c:v>44917</c:v>
                </c:pt>
                <c:pt idx="157">
                  <c:v>44918</c:v>
                </c:pt>
                <c:pt idx="158">
                  <c:v>44921</c:v>
                </c:pt>
                <c:pt idx="159">
                  <c:v>44922</c:v>
                </c:pt>
                <c:pt idx="160">
                  <c:v>44923</c:v>
                </c:pt>
                <c:pt idx="161">
                  <c:v>44924</c:v>
                </c:pt>
                <c:pt idx="162">
                  <c:v>44925</c:v>
                </c:pt>
                <c:pt idx="163">
                  <c:v>44928</c:v>
                </c:pt>
                <c:pt idx="164">
                  <c:v>44929</c:v>
                </c:pt>
                <c:pt idx="165">
                  <c:v>44930</c:v>
                </c:pt>
                <c:pt idx="166">
                  <c:v>44931</c:v>
                </c:pt>
                <c:pt idx="167">
                  <c:v>44932</c:v>
                </c:pt>
                <c:pt idx="168">
                  <c:v>44935</c:v>
                </c:pt>
                <c:pt idx="169">
                  <c:v>44936</c:v>
                </c:pt>
                <c:pt idx="170">
                  <c:v>44937</c:v>
                </c:pt>
                <c:pt idx="171">
                  <c:v>44938</c:v>
                </c:pt>
                <c:pt idx="172">
                  <c:v>44939</c:v>
                </c:pt>
                <c:pt idx="173">
                  <c:v>44942</c:v>
                </c:pt>
                <c:pt idx="174">
                  <c:v>44943</c:v>
                </c:pt>
                <c:pt idx="175">
                  <c:v>44944</c:v>
                </c:pt>
                <c:pt idx="176">
                  <c:v>44945</c:v>
                </c:pt>
                <c:pt idx="177">
                  <c:v>44946</c:v>
                </c:pt>
                <c:pt idx="178">
                  <c:v>44949</c:v>
                </c:pt>
                <c:pt idx="179">
                  <c:v>44950</c:v>
                </c:pt>
                <c:pt idx="180">
                  <c:v>44951</c:v>
                </c:pt>
                <c:pt idx="181">
                  <c:v>44953</c:v>
                </c:pt>
                <c:pt idx="182">
                  <c:v>44956</c:v>
                </c:pt>
                <c:pt idx="183">
                  <c:v>44957</c:v>
                </c:pt>
                <c:pt idx="184">
                  <c:v>44958</c:v>
                </c:pt>
                <c:pt idx="185">
                  <c:v>44959</c:v>
                </c:pt>
                <c:pt idx="186">
                  <c:v>44960</c:v>
                </c:pt>
                <c:pt idx="187">
                  <c:v>44963</c:v>
                </c:pt>
                <c:pt idx="188">
                  <c:v>44964</c:v>
                </c:pt>
                <c:pt idx="189">
                  <c:v>44965</c:v>
                </c:pt>
                <c:pt idx="190">
                  <c:v>44966</c:v>
                </c:pt>
                <c:pt idx="191">
                  <c:v>44967</c:v>
                </c:pt>
                <c:pt idx="192">
                  <c:v>44970</c:v>
                </c:pt>
                <c:pt idx="193">
                  <c:v>44971</c:v>
                </c:pt>
                <c:pt idx="194">
                  <c:v>44972</c:v>
                </c:pt>
                <c:pt idx="195">
                  <c:v>44973</c:v>
                </c:pt>
                <c:pt idx="196">
                  <c:v>44974</c:v>
                </c:pt>
                <c:pt idx="197">
                  <c:v>44977</c:v>
                </c:pt>
                <c:pt idx="198">
                  <c:v>44978</c:v>
                </c:pt>
                <c:pt idx="199">
                  <c:v>44979</c:v>
                </c:pt>
                <c:pt idx="200">
                  <c:v>44980</c:v>
                </c:pt>
                <c:pt idx="201">
                  <c:v>44981</c:v>
                </c:pt>
                <c:pt idx="202">
                  <c:v>44984</c:v>
                </c:pt>
                <c:pt idx="203">
                  <c:v>44985</c:v>
                </c:pt>
                <c:pt idx="204">
                  <c:v>44986</c:v>
                </c:pt>
                <c:pt idx="205">
                  <c:v>44987</c:v>
                </c:pt>
                <c:pt idx="206">
                  <c:v>44988</c:v>
                </c:pt>
                <c:pt idx="207">
                  <c:v>44991</c:v>
                </c:pt>
                <c:pt idx="208">
                  <c:v>44993</c:v>
                </c:pt>
                <c:pt idx="209">
                  <c:v>44994</c:v>
                </c:pt>
                <c:pt idx="210">
                  <c:v>44995</c:v>
                </c:pt>
                <c:pt idx="211">
                  <c:v>44998</c:v>
                </c:pt>
                <c:pt idx="212">
                  <c:v>44999</c:v>
                </c:pt>
                <c:pt idx="213">
                  <c:v>45000</c:v>
                </c:pt>
                <c:pt idx="214">
                  <c:v>45001</c:v>
                </c:pt>
                <c:pt idx="215">
                  <c:v>45002</c:v>
                </c:pt>
                <c:pt idx="216">
                  <c:v>45005</c:v>
                </c:pt>
                <c:pt idx="217">
                  <c:v>45006</c:v>
                </c:pt>
                <c:pt idx="218">
                  <c:v>45007</c:v>
                </c:pt>
                <c:pt idx="219">
                  <c:v>45008</c:v>
                </c:pt>
                <c:pt idx="220">
                  <c:v>45009</c:v>
                </c:pt>
                <c:pt idx="221">
                  <c:v>45012</c:v>
                </c:pt>
                <c:pt idx="222">
                  <c:v>45013</c:v>
                </c:pt>
                <c:pt idx="223">
                  <c:v>45014</c:v>
                </c:pt>
                <c:pt idx="224">
                  <c:v>45016</c:v>
                </c:pt>
                <c:pt idx="225">
                  <c:v>45019</c:v>
                </c:pt>
                <c:pt idx="226">
                  <c:v>45021</c:v>
                </c:pt>
                <c:pt idx="227">
                  <c:v>45022</c:v>
                </c:pt>
                <c:pt idx="228">
                  <c:v>45026</c:v>
                </c:pt>
                <c:pt idx="229">
                  <c:v>45027</c:v>
                </c:pt>
                <c:pt idx="230">
                  <c:v>45028</c:v>
                </c:pt>
                <c:pt idx="231">
                  <c:v>45029</c:v>
                </c:pt>
                <c:pt idx="232">
                  <c:v>45033</c:v>
                </c:pt>
                <c:pt idx="233">
                  <c:v>45034</c:v>
                </c:pt>
                <c:pt idx="234">
                  <c:v>45035</c:v>
                </c:pt>
                <c:pt idx="235">
                  <c:v>45036</c:v>
                </c:pt>
                <c:pt idx="236">
                  <c:v>45037</c:v>
                </c:pt>
                <c:pt idx="237">
                  <c:v>45040</c:v>
                </c:pt>
                <c:pt idx="238">
                  <c:v>45041</c:v>
                </c:pt>
                <c:pt idx="239">
                  <c:v>45042</c:v>
                </c:pt>
                <c:pt idx="240">
                  <c:v>45043</c:v>
                </c:pt>
                <c:pt idx="241">
                  <c:v>45044</c:v>
                </c:pt>
                <c:pt idx="242">
                  <c:v>45048</c:v>
                </c:pt>
                <c:pt idx="243">
                  <c:v>45049</c:v>
                </c:pt>
                <c:pt idx="244">
                  <c:v>45050</c:v>
                </c:pt>
                <c:pt idx="245">
                  <c:v>45051</c:v>
                </c:pt>
                <c:pt idx="246">
                  <c:v>45054</c:v>
                </c:pt>
                <c:pt idx="247">
                  <c:v>45055</c:v>
                </c:pt>
                <c:pt idx="248">
                  <c:v>45056</c:v>
                </c:pt>
                <c:pt idx="249">
                  <c:v>45057</c:v>
                </c:pt>
                <c:pt idx="250">
                  <c:v>45058</c:v>
                </c:pt>
                <c:pt idx="251">
                  <c:v>45061</c:v>
                </c:pt>
                <c:pt idx="252">
                  <c:v>45062</c:v>
                </c:pt>
                <c:pt idx="253">
                  <c:v>45063</c:v>
                </c:pt>
                <c:pt idx="254">
                  <c:v>45064</c:v>
                </c:pt>
                <c:pt idx="255">
                  <c:v>45065</c:v>
                </c:pt>
                <c:pt idx="256">
                  <c:v>45068</c:v>
                </c:pt>
                <c:pt idx="257">
                  <c:v>45069</c:v>
                </c:pt>
                <c:pt idx="258">
                  <c:v>45070</c:v>
                </c:pt>
                <c:pt idx="259">
                  <c:v>45071</c:v>
                </c:pt>
                <c:pt idx="260">
                  <c:v>45072</c:v>
                </c:pt>
                <c:pt idx="261">
                  <c:v>45075</c:v>
                </c:pt>
                <c:pt idx="262">
                  <c:v>45076</c:v>
                </c:pt>
                <c:pt idx="263">
                  <c:v>45077</c:v>
                </c:pt>
                <c:pt idx="264">
                  <c:v>45078</c:v>
                </c:pt>
                <c:pt idx="265">
                  <c:v>45079</c:v>
                </c:pt>
                <c:pt idx="266">
                  <c:v>45082</c:v>
                </c:pt>
                <c:pt idx="267">
                  <c:v>45083</c:v>
                </c:pt>
                <c:pt idx="268">
                  <c:v>45084</c:v>
                </c:pt>
                <c:pt idx="269">
                  <c:v>45085</c:v>
                </c:pt>
                <c:pt idx="270">
                  <c:v>45086</c:v>
                </c:pt>
                <c:pt idx="271">
                  <c:v>45089</c:v>
                </c:pt>
                <c:pt idx="272">
                  <c:v>45090</c:v>
                </c:pt>
                <c:pt idx="273">
                  <c:v>45091</c:v>
                </c:pt>
                <c:pt idx="274">
                  <c:v>45092</c:v>
                </c:pt>
                <c:pt idx="275">
                  <c:v>45093</c:v>
                </c:pt>
                <c:pt idx="276">
                  <c:v>45096</c:v>
                </c:pt>
                <c:pt idx="277">
                  <c:v>45097</c:v>
                </c:pt>
                <c:pt idx="278">
                  <c:v>45098</c:v>
                </c:pt>
                <c:pt idx="279">
                  <c:v>45099</c:v>
                </c:pt>
                <c:pt idx="280">
                  <c:v>45100</c:v>
                </c:pt>
                <c:pt idx="281">
                  <c:v>45103</c:v>
                </c:pt>
                <c:pt idx="282">
                  <c:v>45104</c:v>
                </c:pt>
                <c:pt idx="283">
                  <c:v>45105</c:v>
                </c:pt>
                <c:pt idx="284">
                  <c:v>45107</c:v>
                </c:pt>
                <c:pt idx="285">
                  <c:v>45110</c:v>
                </c:pt>
                <c:pt idx="286">
                  <c:v>45111</c:v>
                </c:pt>
                <c:pt idx="287">
                  <c:v>45112</c:v>
                </c:pt>
                <c:pt idx="288">
                  <c:v>45113</c:v>
                </c:pt>
                <c:pt idx="289">
                  <c:v>45114</c:v>
                </c:pt>
                <c:pt idx="290">
                  <c:v>45117</c:v>
                </c:pt>
                <c:pt idx="291">
                  <c:v>45118</c:v>
                </c:pt>
                <c:pt idx="292">
                  <c:v>45119</c:v>
                </c:pt>
                <c:pt idx="293">
                  <c:v>45120</c:v>
                </c:pt>
                <c:pt idx="294">
                  <c:v>45121</c:v>
                </c:pt>
                <c:pt idx="295">
                  <c:v>45124</c:v>
                </c:pt>
                <c:pt idx="296">
                  <c:v>45125</c:v>
                </c:pt>
                <c:pt idx="297">
                  <c:v>45126</c:v>
                </c:pt>
                <c:pt idx="298">
                  <c:v>45127</c:v>
                </c:pt>
                <c:pt idx="299">
                  <c:v>45128</c:v>
                </c:pt>
                <c:pt idx="300">
                  <c:v>45131</c:v>
                </c:pt>
                <c:pt idx="301">
                  <c:v>45132</c:v>
                </c:pt>
                <c:pt idx="302">
                  <c:v>45133</c:v>
                </c:pt>
                <c:pt idx="303">
                  <c:v>45134</c:v>
                </c:pt>
                <c:pt idx="304">
                  <c:v>45135</c:v>
                </c:pt>
                <c:pt idx="305">
                  <c:v>45138</c:v>
                </c:pt>
                <c:pt idx="306">
                  <c:v>45139</c:v>
                </c:pt>
                <c:pt idx="307">
                  <c:v>45140</c:v>
                </c:pt>
                <c:pt idx="308">
                  <c:v>45141</c:v>
                </c:pt>
                <c:pt idx="309">
                  <c:v>45142</c:v>
                </c:pt>
                <c:pt idx="310">
                  <c:v>45145</c:v>
                </c:pt>
                <c:pt idx="311">
                  <c:v>45146</c:v>
                </c:pt>
                <c:pt idx="312">
                  <c:v>45147</c:v>
                </c:pt>
                <c:pt idx="313">
                  <c:v>45148</c:v>
                </c:pt>
                <c:pt idx="314">
                  <c:v>45149</c:v>
                </c:pt>
                <c:pt idx="315">
                  <c:v>45152</c:v>
                </c:pt>
                <c:pt idx="316">
                  <c:v>45154</c:v>
                </c:pt>
                <c:pt idx="317">
                  <c:v>45155</c:v>
                </c:pt>
                <c:pt idx="318">
                  <c:v>45156</c:v>
                </c:pt>
                <c:pt idx="319">
                  <c:v>45159</c:v>
                </c:pt>
                <c:pt idx="320">
                  <c:v>45160</c:v>
                </c:pt>
                <c:pt idx="321">
                  <c:v>45161</c:v>
                </c:pt>
                <c:pt idx="322">
                  <c:v>45162</c:v>
                </c:pt>
                <c:pt idx="323">
                  <c:v>45163</c:v>
                </c:pt>
                <c:pt idx="324">
                  <c:v>45166</c:v>
                </c:pt>
                <c:pt idx="325">
                  <c:v>45167</c:v>
                </c:pt>
                <c:pt idx="326">
                  <c:v>45168</c:v>
                </c:pt>
                <c:pt idx="327">
                  <c:v>45169</c:v>
                </c:pt>
                <c:pt idx="328">
                  <c:v>45170</c:v>
                </c:pt>
                <c:pt idx="329">
                  <c:v>45173</c:v>
                </c:pt>
                <c:pt idx="330">
                  <c:v>45174</c:v>
                </c:pt>
                <c:pt idx="331">
                  <c:v>45175</c:v>
                </c:pt>
                <c:pt idx="332">
                  <c:v>45176</c:v>
                </c:pt>
                <c:pt idx="333">
                  <c:v>45177</c:v>
                </c:pt>
                <c:pt idx="334">
                  <c:v>45180</c:v>
                </c:pt>
                <c:pt idx="335">
                  <c:v>45181</c:v>
                </c:pt>
                <c:pt idx="336">
                  <c:v>45182</c:v>
                </c:pt>
                <c:pt idx="337">
                  <c:v>45183</c:v>
                </c:pt>
                <c:pt idx="338">
                  <c:v>45184</c:v>
                </c:pt>
                <c:pt idx="339">
                  <c:v>45187</c:v>
                </c:pt>
                <c:pt idx="340">
                  <c:v>45189</c:v>
                </c:pt>
                <c:pt idx="341">
                  <c:v>45190</c:v>
                </c:pt>
                <c:pt idx="342">
                  <c:v>45191</c:v>
                </c:pt>
                <c:pt idx="343">
                  <c:v>45194</c:v>
                </c:pt>
                <c:pt idx="344">
                  <c:v>45195</c:v>
                </c:pt>
                <c:pt idx="345">
                  <c:v>45196</c:v>
                </c:pt>
                <c:pt idx="346">
                  <c:v>45197</c:v>
                </c:pt>
                <c:pt idx="347">
                  <c:v>45198</c:v>
                </c:pt>
                <c:pt idx="348">
                  <c:v>45202</c:v>
                </c:pt>
                <c:pt idx="349">
                  <c:v>45203</c:v>
                </c:pt>
                <c:pt idx="350">
                  <c:v>45204</c:v>
                </c:pt>
                <c:pt idx="351">
                  <c:v>45205</c:v>
                </c:pt>
                <c:pt idx="352">
                  <c:v>45208</c:v>
                </c:pt>
                <c:pt idx="353">
                  <c:v>45209</c:v>
                </c:pt>
                <c:pt idx="354">
                  <c:v>45210</c:v>
                </c:pt>
                <c:pt idx="355">
                  <c:v>45211</c:v>
                </c:pt>
                <c:pt idx="356">
                  <c:v>45212</c:v>
                </c:pt>
                <c:pt idx="357">
                  <c:v>45215</c:v>
                </c:pt>
                <c:pt idx="358">
                  <c:v>45216</c:v>
                </c:pt>
                <c:pt idx="359">
                  <c:v>45217</c:v>
                </c:pt>
                <c:pt idx="360">
                  <c:v>45218</c:v>
                </c:pt>
                <c:pt idx="361">
                  <c:v>45219</c:v>
                </c:pt>
                <c:pt idx="362">
                  <c:v>45222</c:v>
                </c:pt>
                <c:pt idx="363">
                  <c:v>45224</c:v>
                </c:pt>
                <c:pt idx="364">
                  <c:v>45225</c:v>
                </c:pt>
                <c:pt idx="365">
                  <c:v>45226</c:v>
                </c:pt>
                <c:pt idx="366">
                  <c:v>45229</c:v>
                </c:pt>
                <c:pt idx="367">
                  <c:v>45230</c:v>
                </c:pt>
                <c:pt idx="368">
                  <c:v>45231</c:v>
                </c:pt>
                <c:pt idx="369">
                  <c:v>45232</c:v>
                </c:pt>
                <c:pt idx="370">
                  <c:v>45233</c:v>
                </c:pt>
                <c:pt idx="371">
                  <c:v>45236</c:v>
                </c:pt>
                <c:pt idx="372">
                  <c:v>45237</c:v>
                </c:pt>
                <c:pt idx="373">
                  <c:v>45238</c:v>
                </c:pt>
                <c:pt idx="374">
                  <c:v>45239</c:v>
                </c:pt>
                <c:pt idx="375">
                  <c:v>45240</c:v>
                </c:pt>
                <c:pt idx="376">
                  <c:v>45243</c:v>
                </c:pt>
                <c:pt idx="377">
                  <c:v>45245</c:v>
                </c:pt>
                <c:pt idx="378">
                  <c:v>45246</c:v>
                </c:pt>
                <c:pt idx="379">
                  <c:v>45247</c:v>
                </c:pt>
                <c:pt idx="380">
                  <c:v>45250</c:v>
                </c:pt>
                <c:pt idx="381">
                  <c:v>45251</c:v>
                </c:pt>
                <c:pt idx="382">
                  <c:v>45252</c:v>
                </c:pt>
                <c:pt idx="383">
                  <c:v>45253</c:v>
                </c:pt>
                <c:pt idx="384">
                  <c:v>45254</c:v>
                </c:pt>
                <c:pt idx="385">
                  <c:v>45258</c:v>
                </c:pt>
                <c:pt idx="386">
                  <c:v>45259</c:v>
                </c:pt>
                <c:pt idx="387">
                  <c:v>45260</c:v>
                </c:pt>
                <c:pt idx="388">
                  <c:v>45261</c:v>
                </c:pt>
                <c:pt idx="389">
                  <c:v>45264</c:v>
                </c:pt>
                <c:pt idx="390">
                  <c:v>45265</c:v>
                </c:pt>
                <c:pt idx="391">
                  <c:v>45266</c:v>
                </c:pt>
                <c:pt idx="392">
                  <c:v>45267</c:v>
                </c:pt>
                <c:pt idx="393">
                  <c:v>45268</c:v>
                </c:pt>
                <c:pt idx="394">
                  <c:v>45271</c:v>
                </c:pt>
                <c:pt idx="395">
                  <c:v>45272</c:v>
                </c:pt>
                <c:pt idx="396">
                  <c:v>45273</c:v>
                </c:pt>
                <c:pt idx="397">
                  <c:v>45274</c:v>
                </c:pt>
                <c:pt idx="398">
                  <c:v>45275</c:v>
                </c:pt>
                <c:pt idx="399">
                  <c:v>45278</c:v>
                </c:pt>
                <c:pt idx="400">
                  <c:v>45279</c:v>
                </c:pt>
                <c:pt idx="401">
                  <c:v>45280</c:v>
                </c:pt>
                <c:pt idx="402">
                  <c:v>45281</c:v>
                </c:pt>
                <c:pt idx="403">
                  <c:v>45282</c:v>
                </c:pt>
                <c:pt idx="404">
                  <c:v>45286</c:v>
                </c:pt>
                <c:pt idx="405">
                  <c:v>45287</c:v>
                </c:pt>
                <c:pt idx="406">
                  <c:v>45288</c:v>
                </c:pt>
                <c:pt idx="407">
                  <c:v>45289</c:v>
                </c:pt>
                <c:pt idx="408">
                  <c:v>45292</c:v>
                </c:pt>
                <c:pt idx="409">
                  <c:v>45293</c:v>
                </c:pt>
                <c:pt idx="410">
                  <c:v>45294</c:v>
                </c:pt>
                <c:pt idx="411">
                  <c:v>45295</c:v>
                </c:pt>
                <c:pt idx="412">
                  <c:v>45296</c:v>
                </c:pt>
                <c:pt idx="413">
                  <c:v>45299</c:v>
                </c:pt>
                <c:pt idx="414">
                  <c:v>45300</c:v>
                </c:pt>
                <c:pt idx="415">
                  <c:v>45301</c:v>
                </c:pt>
                <c:pt idx="416">
                  <c:v>45302</c:v>
                </c:pt>
                <c:pt idx="417">
                  <c:v>45303</c:v>
                </c:pt>
                <c:pt idx="418">
                  <c:v>45306</c:v>
                </c:pt>
                <c:pt idx="419">
                  <c:v>45307</c:v>
                </c:pt>
                <c:pt idx="420">
                  <c:v>45308</c:v>
                </c:pt>
                <c:pt idx="421">
                  <c:v>45309</c:v>
                </c:pt>
                <c:pt idx="422">
                  <c:v>45310</c:v>
                </c:pt>
                <c:pt idx="423">
                  <c:v>45314</c:v>
                </c:pt>
                <c:pt idx="424">
                  <c:v>45315</c:v>
                </c:pt>
                <c:pt idx="425">
                  <c:v>45316</c:v>
                </c:pt>
                <c:pt idx="426">
                  <c:v>45320</c:v>
                </c:pt>
                <c:pt idx="427">
                  <c:v>45321</c:v>
                </c:pt>
                <c:pt idx="428">
                  <c:v>45322</c:v>
                </c:pt>
                <c:pt idx="429">
                  <c:v>45323</c:v>
                </c:pt>
                <c:pt idx="430">
                  <c:v>45324</c:v>
                </c:pt>
                <c:pt idx="431">
                  <c:v>45327</c:v>
                </c:pt>
                <c:pt idx="432">
                  <c:v>45328</c:v>
                </c:pt>
                <c:pt idx="433">
                  <c:v>45329</c:v>
                </c:pt>
                <c:pt idx="434">
                  <c:v>45330</c:v>
                </c:pt>
                <c:pt idx="435">
                  <c:v>45331</c:v>
                </c:pt>
                <c:pt idx="436">
                  <c:v>45334</c:v>
                </c:pt>
                <c:pt idx="437">
                  <c:v>45335</c:v>
                </c:pt>
                <c:pt idx="438">
                  <c:v>45336</c:v>
                </c:pt>
                <c:pt idx="439">
                  <c:v>45337</c:v>
                </c:pt>
                <c:pt idx="440">
                  <c:v>45338</c:v>
                </c:pt>
                <c:pt idx="441">
                  <c:v>45341</c:v>
                </c:pt>
                <c:pt idx="442">
                  <c:v>45342</c:v>
                </c:pt>
                <c:pt idx="443">
                  <c:v>45343</c:v>
                </c:pt>
                <c:pt idx="444">
                  <c:v>45344</c:v>
                </c:pt>
                <c:pt idx="445">
                  <c:v>45345</c:v>
                </c:pt>
                <c:pt idx="446">
                  <c:v>45348</c:v>
                </c:pt>
                <c:pt idx="447">
                  <c:v>45349</c:v>
                </c:pt>
                <c:pt idx="448">
                  <c:v>45350</c:v>
                </c:pt>
                <c:pt idx="449">
                  <c:v>45351</c:v>
                </c:pt>
                <c:pt idx="450">
                  <c:v>45352</c:v>
                </c:pt>
                <c:pt idx="451">
                  <c:v>45355</c:v>
                </c:pt>
                <c:pt idx="452">
                  <c:v>45356</c:v>
                </c:pt>
                <c:pt idx="453">
                  <c:v>45357</c:v>
                </c:pt>
                <c:pt idx="454">
                  <c:v>45358</c:v>
                </c:pt>
                <c:pt idx="455">
                  <c:v>45362</c:v>
                </c:pt>
                <c:pt idx="456">
                  <c:v>45363</c:v>
                </c:pt>
                <c:pt idx="457">
                  <c:v>45364</c:v>
                </c:pt>
                <c:pt idx="458">
                  <c:v>45365</c:v>
                </c:pt>
                <c:pt idx="459">
                  <c:v>45366</c:v>
                </c:pt>
                <c:pt idx="460">
                  <c:v>45369</c:v>
                </c:pt>
                <c:pt idx="461">
                  <c:v>45370</c:v>
                </c:pt>
                <c:pt idx="462">
                  <c:v>45371</c:v>
                </c:pt>
                <c:pt idx="463">
                  <c:v>45372</c:v>
                </c:pt>
                <c:pt idx="464">
                  <c:v>45373</c:v>
                </c:pt>
                <c:pt idx="465">
                  <c:v>45377</c:v>
                </c:pt>
                <c:pt idx="466">
                  <c:v>45378</c:v>
                </c:pt>
                <c:pt idx="467">
                  <c:v>45379</c:v>
                </c:pt>
                <c:pt idx="468">
                  <c:v>45383</c:v>
                </c:pt>
                <c:pt idx="469">
                  <c:v>45384</c:v>
                </c:pt>
                <c:pt idx="470">
                  <c:v>45385</c:v>
                </c:pt>
                <c:pt idx="471">
                  <c:v>45386</c:v>
                </c:pt>
                <c:pt idx="472">
                  <c:v>45387</c:v>
                </c:pt>
                <c:pt idx="473">
                  <c:v>45390</c:v>
                </c:pt>
                <c:pt idx="474">
                  <c:v>45391</c:v>
                </c:pt>
                <c:pt idx="475">
                  <c:v>45392</c:v>
                </c:pt>
                <c:pt idx="476">
                  <c:v>45394</c:v>
                </c:pt>
                <c:pt idx="477">
                  <c:v>45397</c:v>
                </c:pt>
                <c:pt idx="478">
                  <c:v>45398</c:v>
                </c:pt>
                <c:pt idx="479">
                  <c:v>45400</c:v>
                </c:pt>
                <c:pt idx="480">
                  <c:v>45401</c:v>
                </c:pt>
                <c:pt idx="481">
                  <c:v>45404</c:v>
                </c:pt>
                <c:pt idx="482">
                  <c:v>45405</c:v>
                </c:pt>
                <c:pt idx="483">
                  <c:v>45406</c:v>
                </c:pt>
                <c:pt idx="484">
                  <c:v>45407</c:v>
                </c:pt>
                <c:pt idx="485">
                  <c:v>45408</c:v>
                </c:pt>
                <c:pt idx="486">
                  <c:v>45411</c:v>
                </c:pt>
                <c:pt idx="487">
                  <c:v>45412</c:v>
                </c:pt>
                <c:pt idx="488">
                  <c:v>45414</c:v>
                </c:pt>
                <c:pt idx="489">
                  <c:v>45415</c:v>
                </c:pt>
                <c:pt idx="490">
                  <c:v>45418</c:v>
                </c:pt>
                <c:pt idx="491">
                  <c:v>45419</c:v>
                </c:pt>
                <c:pt idx="492">
                  <c:v>45420</c:v>
                </c:pt>
                <c:pt idx="493">
                  <c:v>45421</c:v>
                </c:pt>
                <c:pt idx="494">
                  <c:v>45422</c:v>
                </c:pt>
                <c:pt idx="495">
                  <c:v>45425</c:v>
                </c:pt>
                <c:pt idx="496">
                  <c:v>45426</c:v>
                </c:pt>
                <c:pt idx="497">
                  <c:v>45427</c:v>
                </c:pt>
                <c:pt idx="498">
                  <c:v>45428</c:v>
                </c:pt>
                <c:pt idx="499">
                  <c:v>45429</c:v>
                </c:pt>
                <c:pt idx="500">
                  <c:v>45433</c:v>
                </c:pt>
                <c:pt idx="501">
                  <c:v>45434</c:v>
                </c:pt>
                <c:pt idx="502">
                  <c:v>45435</c:v>
                </c:pt>
                <c:pt idx="503">
                  <c:v>45436</c:v>
                </c:pt>
                <c:pt idx="504">
                  <c:v>45439</c:v>
                </c:pt>
                <c:pt idx="505">
                  <c:v>45440</c:v>
                </c:pt>
                <c:pt idx="506">
                  <c:v>45441</c:v>
                </c:pt>
                <c:pt idx="507">
                  <c:v>45442</c:v>
                </c:pt>
                <c:pt idx="508">
                  <c:v>45443</c:v>
                </c:pt>
                <c:pt idx="509">
                  <c:v>45446</c:v>
                </c:pt>
                <c:pt idx="510">
                  <c:v>45447</c:v>
                </c:pt>
                <c:pt idx="511">
                  <c:v>45448</c:v>
                </c:pt>
                <c:pt idx="512">
                  <c:v>45449</c:v>
                </c:pt>
                <c:pt idx="513">
                  <c:v>45450</c:v>
                </c:pt>
                <c:pt idx="514">
                  <c:v>45453</c:v>
                </c:pt>
                <c:pt idx="515">
                  <c:v>45454</c:v>
                </c:pt>
                <c:pt idx="516">
                  <c:v>45455</c:v>
                </c:pt>
                <c:pt idx="517">
                  <c:v>45456</c:v>
                </c:pt>
                <c:pt idx="518">
                  <c:v>45457</c:v>
                </c:pt>
                <c:pt idx="519">
                  <c:v>45461</c:v>
                </c:pt>
                <c:pt idx="520">
                  <c:v>45462</c:v>
                </c:pt>
                <c:pt idx="521">
                  <c:v>45463</c:v>
                </c:pt>
                <c:pt idx="522">
                  <c:v>45464</c:v>
                </c:pt>
                <c:pt idx="523">
                  <c:v>45467</c:v>
                </c:pt>
                <c:pt idx="524">
                  <c:v>45468</c:v>
                </c:pt>
                <c:pt idx="525">
                  <c:v>45469</c:v>
                </c:pt>
                <c:pt idx="526">
                  <c:v>45470</c:v>
                </c:pt>
                <c:pt idx="527">
                  <c:v>45471</c:v>
                </c:pt>
                <c:pt idx="528">
                  <c:v>45474</c:v>
                </c:pt>
                <c:pt idx="529">
                  <c:v>45475</c:v>
                </c:pt>
                <c:pt idx="530">
                  <c:v>45476</c:v>
                </c:pt>
                <c:pt idx="531">
                  <c:v>45477</c:v>
                </c:pt>
                <c:pt idx="532">
                  <c:v>45478</c:v>
                </c:pt>
                <c:pt idx="533">
                  <c:v>45481</c:v>
                </c:pt>
                <c:pt idx="534">
                  <c:v>45482</c:v>
                </c:pt>
                <c:pt idx="535">
                  <c:v>45483</c:v>
                </c:pt>
                <c:pt idx="536">
                  <c:v>45484</c:v>
                </c:pt>
                <c:pt idx="537">
                  <c:v>45485</c:v>
                </c:pt>
                <c:pt idx="538">
                  <c:v>45488</c:v>
                </c:pt>
                <c:pt idx="539">
                  <c:v>45489</c:v>
                </c:pt>
                <c:pt idx="540">
                  <c:v>45491</c:v>
                </c:pt>
                <c:pt idx="541">
                  <c:v>45492</c:v>
                </c:pt>
                <c:pt idx="542">
                  <c:v>45495</c:v>
                </c:pt>
                <c:pt idx="543">
                  <c:v>45496</c:v>
                </c:pt>
                <c:pt idx="544">
                  <c:v>45497</c:v>
                </c:pt>
                <c:pt idx="545">
                  <c:v>45498</c:v>
                </c:pt>
                <c:pt idx="546">
                  <c:v>45499</c:v>
                </c:pt>
                <c:pt idx="547">
                  <c:v>45502</c:v>
                </c:pt>
                <c:pt idx="548">
                  <c:v>45503</c:v>
                </c:pt>
                <c:pt idx="549">
                  <c:v>45504</c:v>
                </c:pt>
                <c:pt idx="550">
                  <c:v>45505</c:v>
                </c:pt>
                <c:pt idx="551">
                  <c:v>45506</c:v>
                </c:pt>
                <c:pt idx="552">
                  <c:v>45509</c:v>
                </c:pt>
                <c:pt idx="553">
                  <c:v>45510</c:v>
                </c:pt>
                <c:pt idx="554">
                  <c:v>45511</c:v>
                </c:pt>
                <c:pt idx="555">
                  <c:v>45512</c:v>
                </c:pt>
                <c:pt idx="556">
                  <c:v>45513</c:v>
                </c:pt>
                <c:pt idx="557">
                  <c:v>45516</c:v>
                </c:pt>
                <c:pt idx="558">
                  <c:v>45517</c:v>
                </c:pt>
                <c:pt idx="559">
                  <c:v>45518</c:v>
                </c:pt>
                <c:pt idx="560">
                  <c:v>45520</c:v>
                </c:pt>
                <c:pt idx="561">
                  <c:v>45523</c:v>
                </c:pt>
                <c:pt idx="562">
                  <c:v>45524</c:v>
                </c:pt>
                <c:pt idx="563">
                  <c:v>45525</c:v>
                </c:pt>
                <c:pt idx="564">
                  <c:v>45526</c:v>
                </c:pt>
                <c:pt idx="565">
                  <c:v>45527</c:v>
                </c:pt>
                <c:pt idx="566">
                  <c:v>45530</c:v>
                </c:pt>
                <c:pt idx="567">
                  <c:v>45531</c:v>
                </c:pt>
                <c:pt idx="568">
                  <c:v>45532</c:v>
                </c:pt>
                <c:pt idx="569">
                  <c:v>45533</c:v>
                </c:pt>
                <c:pt idx="570">
                  <c:v>45534</c:v>
                </c:pt>
                <c:pt idx="571">
                  <c:v>45537</c:v>
                </c:pt>
                <c:pt idx="572">
                  <c:v>45538</c:v>
                </c:pt>
                <c:pt idx="573">
                  <c:v>45539</c:v>
                </c:pt>
                <c:pt idx="574">
                  <c:v>45540</c:v>
                </c:pt>
                <c:pt idx="575">
                  <c:v>45541</c:v>
                </c:pt>
                <c:pt idx="576">
                  <c:v>45544</c:v>
                </c:pt>
                <c:pt idx="577">
                  <c:v>45545</c:v>
                </c:pt>
                <c:pt idx="578">
                  <c:v>45546</c:v>
                </c:pt>
                <c:pt idx="579">
                  <c:v>45547</c:v>
                </c:pt>
                <c:pt idx="580">
                  <c:v>45548</c:v>
                </c:pt>
                <c:pt idx="581">
                  <c:v>45551</c:v>
                </c:pt>
                <c:pt idx="582">
                  <c:v>45552</c:v>
                </c:pt>
                <c:pt idx="583">
                  <c:v>45553</c:v>
                </c:pt>
                <c:pt idx="584">
                  <c:v>45554</c:v>
                </c:pt>
                <c:pt idx="585">
                  <c:v>45555</c:v>
                </c:pt>
                <c:pt idx="586">
                  <c:v>45558</c:v>
                </c:pt>
                <c:pt idx="587">
                  <c:v>45559</c:v>
                </c:pt>
                <c:pt idx="588">
                  <c:v>45560</c:v>
                </c:pt>
                <c:pt idx="589">
                  <c:v>45561</c:v>
                </c:pt>
                <c:pt idx="590">
                  <c:v>45562</c:v>
                </c:pt>
                <c:pt idx="591">
                  <c:v>45565</c:v>
                </c:pt>
                <c:pt idx="592">
                  <c:v>45566</c:v>
                </c:pt>
                <c:pt idx="593">
                  <c:v>45568</c:v>
                </c:pt>
                <c:pt idx="594">
                  <c:v>45569</c:v>
                </c:pt>
                <c:pt idx="595">
                  <c:v>45572</c:v>
                </c:pt>
                <c:pt idx="596">
                  <c:v>45573</c:v>
                </c:pt>
                <c:pt idx="597">
                  <c:v>45574</c:v>
                </c:pt>
                <c:pt idx="598">
                  <c:v>45575</c:v>
                </c:pt>
                <c:pt idx="599">
                  <c:v>45576</c:v>
                </c:pt>
                <c:pt idx="600">
                  <c:v>45579</c:v>
                </c:pt>
                <c:pt idx="601">
                  <c:v>45580</c:v>
                </c:pt>
                <c:pt idx="602">
                  <c:v>45581</c:v>
                </c:pt>
                <c:pt idx="603">
                  <c:v>45582</c:v>
                </c:pt>
                <c:pt idx="604">
                  <c:v>45583</c:v>
                </c:pt>
                <c:pt idx="605">
                  <c:v>45586</c:v>
                </c:pt>
                <c:pt idx="606">
                  <c:v>45587</c:v>
                </c:pt>
                <c:pt idx="607">
                  <c:v>45588</c:v>
                </c:pt>
                <c:pt idx="608">
                  <c:v>45589</c:v>
                </c:pt>
                <c:pt idx="609">
                  <c:v>45590</c:v>
                </c:pt>
                <c:pt idx="610">
                  <c:v>45593</c:v>
                </c:pt>
                <c:pt idx="611">
                  <c:v>45594</c:v>
                </c:pt>
                <c:pt idx="612">
                  <c:v>45595</c:v>
                </c:pt>
                <c:pt idx="613">
                  <c:v>45596</c:v>
                </c:pt>
                <c:pt idx="614">
                  <c:v>45597</c:v>
                </c:pt>
                <c:pt idx="615">
                  <c:v>45600</c:v>
                </c:pt>
                <c:pt idx="616">
                  <c:v>45601</c:v>
                </c:pt>
                <c:pt idx="617">
                  <c:v>45602</c:v>
                </c:pt>
                <c:pt idx="618">
                  <c:v>45603</c:v>
                </c:pt>
                <c:pt idx="619">
                  <c:v>45604</c:v>
                </c:pt>
                <c:pt idx="620">
                  <c:v>45607</c:v>
                </c:pt>
                <c:pt idx="621">
                  <c:v>45608</c:v>
                </c:pt>
                <c:pt idx="622">
                  <c:v>45609</c:v>
                </c:pt>
                <c:pt idx="623">
                  <c:v>45610</c:v>
                </c:pt>
                <c:pt idx="624">
                  <c:v>45614</c:v>
                </c:pt>
                <c:pt idx="625">
                  <c:v>45615</c:v>
                </c:pt>
                <c:pt idx="626">
                  <c:v>45617</c:v>
                </c:pt>
                <c:pt idx="627">
                  <c:v>45618</c:v>
                </c:pt>
                <c:pt idx="628">
                  <c:v>45621</c:v>
                </c:pt>
                <c:pt idx="629">
                  <c:v>45622</c:v>
                </c:pt>
                <c:pt idx="630">
                  <c:v>45623</c:v>
                </c:pt>
                <c:pt idx="631">
                  <c:v>45624</c:v>
                </c:pt>
                <c:pt idx="632">
                  <c:v>45625</c:v>
                </c:pt>
                <c:pt idx="633">
                  <c:v>45628</c:v>
                </c:pt>
                <c:pt idx="634">
                  <c:v>45629</c:v>
                </c:pt>
                <c:pt idx="635">
                  <c:v>45630</c:v>
                </c:pt>
                <c:pt idx="636">
                  <c:v>45631</c:v>
                </c:pt>
                <c:pt idx="637">
                  <c:v>45632</c:v>
                </c:pt>
                <c:pt idx="638">
                  <c:v>45635</c:v>
                </c:pt>
                <c:pt idx="639">
                  <c:v>45636</c:v>
                </c:pt>
                <c:pt idx="640">
                  <c:v>45637</c:v>
                </c:pt>
                <c:pt idx="641">
                  <c:v>45638</c:v>
                </c:pt>
                <c:pt idx="642">
                  <c:v>45639</c:v>
                </c:pt>
                <c:pt idx="643">
                  <c:v>45642</c:v>
                </c:pt>
                <c:pt idx="644">
                  <c:v>45643</c:v>
                </c:pt>
                <c:pt idx="645">
                  <c:v>45644</c:v>
                </c:pt>
                <c:pt idx="646">
                  <c:v>45645</c:v>
                </c:pt>
                <c:pt idx="647">
                  <c:v>45646</c:v>
                </c:pt>
                <c:pt idx="648">
                  <c:v>45649</c:v>
                </c:pt>
                <c:pt idx="649">
                  <c:v>45650</c:v>
                </c:pt>
                <c:pt idx="650">
                  <c:v>45652</c:v>
                </c:pt>
                <c:pt idx="651">
                  <c:v>45653</c:v>
                </c:pt>
                <c:pt idx="652">
                  <c:v>45656</c:v>
                </c:pt>
                <c:pt idx="653">
                  <c:v>45657</c:v>
                </c:pt>
                <c:pt idx="654">
                  <c:v>45658</c:v>
                </c:pt>
                <c:pt idx="655">
                  <c:v>45659</c:v>
                </c:pt>
                <c:pt idx="656">
                  <c:v>45660</c:v>
                </c:pt>
                <c:pt idx="657">
                  <c:v>45663</c:v>
                </c:pt>
                <c:pt idx="658">
                  <c:v>45664</c:v>
                </c:pt>
                <c:pt idx="659">
                  <c:v>45665</c:v>
                </c:pt>
                <c:pt idx="660">
                  <c:v>45666</c:v>
                </c:pt>
                <c:pt idx="661">
                  <c:v>45667</c:v>
                </c:pt>
                <c:pt idx="662">
                  <c:v>45670</c:v>
                </c:pt>
                <c:pt idx="663">
                  <c:v>45671</c:v>
                </c:pt>
                <c:pt idx="664">
                  <c:v>45672</c:v>
                </c:pt>
                <c:pt idx="665">
                  <c:v>45673</c:v>
                </c:pt>
                <c:pt idx="666">
                  <c:v>45674</c:v>
                </c:pt>
                <c:pt idx="667">
                  <c:v>45677</c:v>
                </c:pt>
                <c:pt idx="668">
                  <c:v>45678</c:v>
                </c:pt>
                <c:pt idx="669">
                  <c:v>45679</c:v>
                </c:pt>
                <c:pt idx="670">
                  <c:v>45680</c:v>
                </c:pt>
                <c:pt idx="671">
                  <c:v>45681</c:v>
                </c:pt>
                <c:pt idx="672">
                  <c:v>45684</c:v>
                </c:pt>
                <c:pt idx="673">
                  <c:v>45685</c:v>
                </c:pt>
                <c:pt idx="674">
                  <c:v>45686</c:v>
                </c:pt>
                <c:pt idx="675">
                  <c:v>45687</c:v>
                </c:pt>
                <c:pt idx="676">
                  <c:v>45688</c:v>
                </c:pt>
                <c:pt idx="677">
                  <c:v>45689</c:v>
                </c:pt>
                <c:pt idx="678">
                  <c:v>45691</c:v>
                </c:pt>
                <c:pt idx="679">
                  <c:v>45692</c:v>
                </c:pt>
                <c:pt idx="680">
                  <c:v>45693</c:v>
                </c:pt>
                <c:pt idx="681">
                  <c:v>45694</c:v>
                </c:pt>
                <c:pt idx="682">
                  <c:v>45695</c:v>
                </c:pt>
                <c:pt idx="683">
                  <c:v>45698</c:v>
                </c:pt>
                <c:pt idx="684">
                  <c:v>45699</c:v>
                </c:pt>
                <c:pt idx="685">
                  <c:v>45700</c:v>
                </c:pt>
                <c:pt idx="686">
                  <c:v>45701</c:v>
                </c:pt>
                <c:pt idx="687">
                  <c:v>45702</c:v>
                </c:pt>
                <c:pt idx="688">
                  <c:v>45705</c:v>
                </c:pt>
                <c:pt idx="689">
                  <c:v>45706</c:v>
                </c:pt>
                <c:pt idx="690">
                  <c:v>45707</c:v>
                </c:pt>
                <c:pt idx="691">
                  <c:v>45708</c:v>
                </c:pt>
                <c:pt idx="692">
                  <c:v>45709</c:v>
                </c:pt>
                <c:pt idx="693">
                  <c:v>45712</c:v>
                </c:pt>
                <c:pt idx="694">
                  <c:v>45713</c:v>
                </c:pt>
                <c:pt idx="695">
                  <c:v>45715</c:v>
                </c:pt>
                <c:pt idx="696">
                  <c:v>45716</c:v>
                </c:pt>
                <c:pt idx="697">
                  <c:v>45719</c:v>
                </c:pt>
                <c:pt idx="698">
                  <c:v>45720</c:v>
                </c:pt>
                <c:pt idx="699">
                  <c:v>45721</c:v>
                </c:pt>
                <c:pt idx="700">
                  <c:v>45722</c:v>
                </c:pt>
                <c:pt idx="701">
                  <c:v>45723</c:v>
                </c:pt>
                <c:pt idx="702">
                  <c:v>45726</c:v>
                </c:pt>
                <c:pt idx="703">
                  <c:v>45727</c:v>
                </c:pt>
                <c:pt idx="704">
                  <c:v>45728</c:v>
                </c:pt>
                <c:pt idx="705">
                  <c:v>45729</c:v>
                </c:pt>
                <c:pt idx="706">
                  <c:v>45733</c:v>
                </c:pt>
                <c:pt idx="707">
                  <c:v>45734</c:v>
                </c:pt>
                <c:pt idx="708">
                  <c:v>45735</c:v>
                </c:pt>
                <c:pt idx="709">
                  <c:v>45736</c:v>
                </c:pt>
                <c:pt idx="710">
                  <c:v>45737</c:v>
                </c:pt>
                <c:pt idx="711">
                  <c:v>45740</c:v>
                </c:pt>
                <c:pt idx="712">
                  <c:v>45741</c:v>
                </c:pt>
                <c:pt idx="713">
                  <c:v>45742</c:v>
                </c:pt>
                <c:pt idx="714">
                  <c:v>45743</c:v>
                </c:pt>
                <c:pt idx="715">
                  <c:v>45744</c:v>
                </c:pt>
                <c:pt idx="716">
                  <c:v>45748</c:v>
                </c:pt>
                <c:pt idx="717">
                  <c:v>45749</c:v>
                </c:pt>
                <c:pt idx="718">
                  <c:v>45750</c:v>
                </c:pt>
                <c:pt idx="719">
                  <c:v>45751</c:v>
                </c:pt>
                <c:pt idx="720">
                  <c:v>45754</c:v>
                </c:pt>
                <c:pt idx="721">
                  <c:v>45755</c:v>
                </c:pt>
                <c:pt idx="722">
                  <c:v>45756</c:v>
                </c:pt>
                <c:pt idx="723">
                  <c:v>45758</c:v>
                </c:pt>
                <c:pt idx="724">
                  <c:v>45762</c:v>
                </c:pt>
                <c:pt idx="725">
                  <c:v>45763</c:v>
                </c:pt>
                <c:pt idx="726">
                  <c:v>45764</c:v>
                </c:pt>
                <c:pt idx="727">
                  <c:v>45768</c:v>
                </c:pt>
                <c:pt idx="728">
                  <c:v>45769</c:v>
                </c:pt>
                <c:pt idx="729">
                  <c:v>45770</c:v>
                </c:pt>
                <c:pt idx="730">
                  <c:v>45771</c:v>
                </c:pt>
                <c:pt idx="731">
                  <c:v>45772</c:v>
                </c:pt>
                <c:pt idx="732">
                  <c:v>45775</c:v>
                </c:pt>
                <c:pt idx="733">
                  <c:v>45776</c:v>
                </c:pt>
                <c:pt idx="734">
                  <c:v>45777</c:v>
                </c:pt>
                <c:pt idx="735">
                  <c:v>45779</c:v>
                </c:pt>
                <c:pt idx="736">
                  <c:v>45782</c:v>
                </c:pt>
                <c:pt idx="737">
                  <c:v>45783</c:v>
                </c:pt>
                <c:pt idx="738">
                  <c:v>45784</c:v>
                </c:pt>
                <c:pt idx="739">
                  <c:v>45785</c:v>
                </c:pt>
                <c:pt idx="740">
                  <c:v>45786</c:v>
                </c:pt>
                <c:pt idx="741">
                  <c:v>45789</c:v>
                </c:pt>
                <c:pt idx="742">
                  <c:v>45790</c:v>
                </c:pt>
                <c:pt idx="743">
                  <c:v>45791</c:v>
                </c:pt>
                <c:pt idx="744">
                  <c:v>45792</c:v>
                </c:pt>
                <c:pt idx="745">
                  <c:v>45793</c:v>
                </c:pt>
                <c:pt idx="746">
                  <c:v>45796</c:v>
                </c:pt>
                <c:pt idx="747">
                  <c:v>45797</c:v>
                </c:pt>
                <c:pt idx="748">
                  <c:v>45798</c:v>
                </c:pt>
                <c:pt idx="749">
                  <c:v>45799</c:v>
                </c:pt>
                <c:pt idx="750">
                  <c:v>45800</c:v>
                </c:pt>
                <c:pt idx="751">
                  <c:v>45803</c:v>
                </c:pt>
                <c:pt idx="752">
                  <c:v>45804</c:v>
                </c:pt>
                <c:pt idx="753">
                  <c:v>45805</c:v>
                </c:pt>
                <c:pt idx="754">
                  <c:v>45806</c:v>
                </c:pt>
                <c:pt idx="755">
                  <c:v>45807</c:v>
                </c:pt>
                <c:pt idx="756">
                  <c:v>45810</c:v>
                </c:pt>
                <c:pt idx="757">
                  <c:v>45811</c:v>
                </c:pt>
                <c:pt idx="758">
                  <c:v>45812</c:v>
                </c:pt>
                <c:pt idx="759">
                  <c:v>45813</c:v>
                </c:pt>
                <c:pt idx="760">
                  <c:v>45814</c:v>
                </c:pt>
                <c:pt idx="761">
                  <c:v>45817</c:v>
                </c:pt>
                <c:pt idx="762">
                  <c:v>45818</c:v>
                </c:pt>
                <c:pt idx="763">
                  <c:v>45819</c:v>
                </c:pt>
                <c:pt idx="764">
                  <c:v>45820</c:v>
                </c:pt>
                <c:pt idx="765">
                  <c:v>45821</c:v>
                </c:pt>
                <c:pt idx="766">
                  <c:v>45824</c:v>
                </c:pt>
                <c:pt idx="767">
                  <c:v>45825</c:v>
                </c:pt>
                <c:pt idx="768">
                  <c:v>45826</c:v>
                </c:pt>
                <c:pt idx="769">
                  <c:v>45827</c:v>
                </c:pt>
                <c:pt idx="770">
                  <c:v>45828</c:v>
                </c:pt>
                <c:pt idx="771">
                  <c:v>45831</c:v>
                </c:pt>
                <c:pt idx="772">
                  <c:v>45832</c:v>
                </c:pt>
                <c:pt idx="773">
                  <c:v>45833</c:v>
                </c:pt>
                <c:pt idx="774">
                  <c:v>45834</c:v>
                </c:pt>
                <c:pt idx="775">
                  <c:v>45835</c:v>
                </c:pt>
                <c:pt idx="776">
                  <c:v>45838</c:v>
                </c:pt>
                <c:pt idx="777">
                  <c:v>45839</c:v>
                </c:pt>
                <c:pt idx="778">
                  <c:v>45840</c:v>
                </c:pt>
                <c:pt idx="779">
                  <c:v>45841</c:v>
                </c:pt>
                <c:pt idx="780">
                  <c:v>45842</c:v>
                </c:pt>
                <c:pt idx="781">
                  <c:v>45845</c:v>
                </c:pt>
                <c:pt idx="782">
                  <c:v>45846</c:v>
                </c:pt>
                <c:pt idx="783">
                  <c:v>45847</c:v>
                </c:pt>
                <c:pt idx="784">
                  <c:v>45848</c:v>
                </c:pt>
                <c:pt idx="785">
                  <c:v>45849</c:v>
                </c:pt>
                <c:pt idx="786">
                  <c:v>45852</c:v>
                </c:pt>
                <c:pt idx="787">
                  <c:v>45853</c:v>
                </c:pt>
                <c:pt idx="788">
                  <c:v>45854</c:v>
                </c:pt>
                <c:pt idx="789">
                  <c:v>45855</c:v>
                </c:pt>
                <c:pt idx="790">
                  <c:v>45856</c:v>
                </c:pt>
                <c:pt idx="791">
                  <c:v>45859</c:v>
                </c:pt>
                <c:pt idx="792">
                  <c:v>45860</c:v>
                </c:pt>
                <c:pt idx="793">
                  <c:v>45861</c:v>
                </c:pt>
                <c:pt idx="794">
                  <c:v>45862</c:v>
                </c:pt>
                <c:pt idx="795">
                  <c:v>45863</c:v>
                </c:pt>
                <c:pt idx="796">
                  <c:v>45866</c:v>
                </c:pt>
                <c:pt idx="797">
                  <c:v>45867</c:v>
                </c:pt>
                <c:pt idx="798">
                  <c:v>45868</c:v>
                </c:pt>
                <c:pt idx="799">
                  <c:v>45869</c:v>
                </c:pt>
                <c:pt idx="800">
                  <c:v>45870</c:v>
                </c:pt>
                <c:pt idx="801">
                  <c:v>45873</c:v>
                </c:pt>
                <c:pt idx="802">
                  <c:v>45874</c:v>
                </c:pt>
                <c:pt idx="803">
                  <c:v>45875</c:v>
                </c:pt>
                <c:pt idx="804">
                  <c:v>45876</c:v>
                </c:pt>
                <c:pt idx="805">
                  <c:v>45877</c:v>
                </c:pt>
                <c:pt idx="806">
                  <c:v>45880</c:v>
                </c:pt>
                <c:pt idx="807">
                  <c:v>45881</c:v>
                </c:pt>
                <c:pt idx="808">
                  <c:v>45882</c:v>
                </c:pt>
                <c:pt idx="809">
                  <c:v>45883</c:v>
                </c:pt>
                <c:pt idx="810">
                  <c:v>45887</c:v>
                </c:pt>
                <c:pt idx="811">
                  <c:v>45888</c:v>
                </c:pt>
                <c:pt idx="812">
                  <c:v>45889</c:v>
                </c:pt>
                <c:pt idx="813">
                  <c:v>45890</c:v>
                </c:pt>
                <c:pt idx="814">
                  <c:v>45891</c:v>
                </c:pt>
                <c:pt idx="815">
                  <c:v>45894</c:v>
                </c:pt>
                <c:pt idx="816">
                  <c:v>45895</c:v>
                </c:pt>
                <c:pt idx="817">
                  <c:v>45897</c:v>
                </c:pt>
                <c:pt idx="818">
                  <c:v>45898</c:v>
                </c:pt>
                <c:pt idx="819">
                  <c:v>45901</c:v>
                </c:pt>
                <c:pt idx="820">
                  <c:v>45902</c:v>
                </c:pt>
                <c:pt idx="821">
                  <c:v>45903</c:v>
                </c:pt>
                <c:pt idx="822">
                  <c:v>45904</c:v>
                </c:pt>
                <c:pt idx="823">
                  <c:v>45905</c:v>
                </c:pt>
                <c:pt idx="824">
                  <c:v>45908</c:v>
                </c:pt>
                <c:pt idx="825">
                  <c:v>45909</c:v>
                </c:pt>
                <c:pt idx="826">
                  <c:v>45910</c:v>
                </c:pt>
                <c:pt idx="827">
                  <c:v>45911</c:v>
                </c:pt>
                <c:pt idx="828">
                  <c:v>45912</c:v>
                </c:pt>
                <c:pt idx="829">
                  <c:v>45915</c:v>
                </c:pt>
                <c:pt idx="830">
                  <c:v>45916</c:v>
                </c:pt>
                <c:pt idx="831">
                  <c:v>45917</c:v>
                </c:pt>
                <c:pt idx="832">
                  <c:v>45918</c:v>
                </c:pt>
                <c:pt idx="833">
                  <c:v>45919</c:v>
                </c:pt>
                <c:pt idx="834">
                  <c:v>45922</c:v>
                </c:pt>
                <c:pt idx="835">
                  <c:v>45923</c:v>
                </c:pt>
                <c:pt idx="836">
                  <c:v>45924</c:v>
                </c:pt>
                <c:pt idx="837">
                  <c:v>45925</c:v>
                </c:pt>
                <c:pt idx="838">
                  <c:v>45926</c:v>
                </c:pt>
                <c:pt idx="839">
                  <c:v>45929</c:v>
                </c:pt>
                <c:pt idx="840">
                  <c:v>45930</c:v>
                </c:pt>
                <c:pt idx="841">
                  <c:v>45931</c:v>
                </c:pt>
                <c:pt idx="842">
                  <c:v>45933</c:v>
                </c:pt>
                <c:pt idx="843">
                  <c:v>45936</c:v>
                </c:pt>
                <c:pt idx="844">
                  <c:v>45937</c:v>
                </c:pt>
                <c:pt idx="845">
                  <c:v>45938</c:v>
                </c:pt>
                <c:pt idx="846">
                  <c:v>45939</c:v>
                </c:pt>
                <c:pt idx="847">
                  <c:v>45940</c:v>
                </c:pt>
                <c:pt idx="848">
                  <c:v>45943</c:v>
                </c:pt>
                <c:pt idx="849">
                  <c:v>45944</c:v>
                </c:pt>
                <c:pt idx="850">
                  <c:v>45945</c:v>
                </c:pt>
                <c:pt idx="851">
                  <c:v>45946</c:v>
                </c:pt>
                <c:pt idx="852">
                  <c:v>45947</c:v>
                </c:pt>
                <c:pt idx="853">
                  <c:v>45950</c:v>
                </c:pt>
                <c:pt idx="854">
                  <c:v>45951</c:v>
                </c:pt>
                <c:pt idx="855">
                  <c:v>45953</c:v>
                </c:pt>
                <c:pt idx="856">
                  <c:v>45954</c:v>
                </c:pt>
                <c:pt idx="857">
                  <c:v>45957</c:v>
                </c:pt>
                <c:pt idx="858">
                  <c:v>45958</c:v>
                </c:pt>
                <c:pt idx="859">
                  <c:v>45959</c:v>
                </c:pt>
                <c:pt idx="860">
                  <c:v>45960</c:v>
                </c:pt>
                <c:pt idx="861">
                  <c:v>45961</c:v>
                </c:pt>
                <c:pt idx="862">
                  <c:v>45964</c:v>
                </c:pt>
                <c:pt idx="863">
                  <c:v>45965</c:v>
                </c:pt>
                <c:pt idx="864">
                  <c:v>45967</c:v>
                </c:pt>
                <c:pt idx="865">
                  <c:v>45968</c:v>
                </c:pt>
                <c:pt idx="866">
                  <c:v>45971</c:v>
                </c:pt>
                <c:pt idx="867">
                  <c:v>45972</c:v>
                </c:pt>
                <c:pt idx="868">
                  <c:v>45973</c:v>
                </c:pt>
                <c:pt idx="869">
                  <c:v>45974</c:v>
                </c:pt>
                <c:pt idx="870">
                  <c:v>45975</c:v>
                </c:pt>
                <c:pt idx="871">
                  <c:v>45978</c:v>
                </c:pt>
                <c:pt idx="872">
                  <c:v>45979</c:v>
                </c:pt>
                <c:pt idx="873">
                  <c:v>45980</c:v>
                </c:pt>
                <c:pt idx="874">
                  <c:v>45981</c:v>
                </c:pt>
                <c:pt idx="875">
                  <c:v>45982</c:v>
                </c:pt>
                <c:pt idx="876">
                  <c:v>45985</c:v>
                </c:pt>
                <c:pt idx="877">
                  <c:v>45986</c:v>
                </c:pt>
                <c:pt idx="878">
                  <c:v>45987</c:v>
                </c:pt>
                <c:pt idx="879">
                  <c:v>45988</c:v>
                </c:pt>
                <c:pt idx="880">
                  <c:v>45989</c:v>
                </c:pt>
                <c:pt idx="881">
                  <c:v>45992</c:v>
                </c:pt>
                <c:pt idx="882">
                  <c:v>45993</c:v>
                </c:pt>
                <c:pt idx="883">
                  <c:v>45994</c:v>
                </c:pt>
                <c:pt idx="884">
                  <c:v>45995</c:v>
                </c:pt>
                <c:pt idx="885">
                  <c:v>45996</c:v>
                </c:pt>
                <c:pt idx="886">
                  <c:v>45999</c:v>
                </c:pt>
                <c:pt idx="887">
                  <c:v>46000</c:v>
                </c:pt>
                <c:pt idx="888">
                  <c:v>46001</c:v>
                </c:pt>
                <c:pt idx="889">
                  <c:v>46002</c:v>
                </c:pt>
                <c:pt idx="890">
                  <c:v>46003</c:v>
                </c:pt>
                <c:pt idx="891">
                  <c:v>46006</c:v>
                </c:pt>
                <c:pt idx="892">
                  <c:v>46007</c:v>
                </c:pt>
                <c:pt idx="893">
                  <c:v>46008</c:v>
                </c:pt>
                <c:pt idx="894">
                  <c:v>46009</c:v>
                </c:pt>
                <c:pt idx="895">
                  <c:v>46010</c:v>
                </c:pt>
                <c:pt idx="896">
                  <c:v>46013</c:v>
                </c:pt>
                <c:pt idx="897">
                  <c:v>46014</c:v>
                </c:pt>
                <c:pt idx="898">
                  <c:v>46015</c:v>
                </c:pt>
                <c:pt idx="899">
                  <c:v>46017</c:v>
                </c:pt>
                <c:pt idx="900">
                  <c:v>46020</c:v>
                </c:pt>
                <c:pt idx="901">
                  <c:v>46021</c:v>
                </c:pt>
                <c:pt idx="902">
                  <c:v>46022</c:v>
                </c:pt>
                <c:pt idx="903">
                  <c:v>46023</c:v>
                </c:pt>
                <c:pt idx="904">
                  <c:v>46024</c:v>
                </c:pt>
                <c:pt idx="905">
                  <c:v>46027</c:v>
                </c:pt>
                <c:pt idx="906">
                  <c:v>46028</c:v>
                </c:pt>
                <c:pt idx="907">
                  <c:v>46029</c:v>
                </c:pt>
                <c:pt idx="908">
                  <c:v>46030</c:v>
                </c:pt>
                <c:pt idx="909">
                  <c:v>46031</c:v>
                </c:pt>
                <c:pt idx="910">
                  <c:v>46034</c:v>
                </c:pt>
                <c:pt idx="911">
                  <c:v>46035</c:v>
                </c:pt>
                <c:pt idx="912">
                  <c:v>46036</c:v>
                </c:pt>
                <c:pt idx="913">
                  <c:v>46038</c:v>
                </c:pt>
                <c:pt idx="914">
                  <c:v>46041</c:v>
                </c:pt>
                <c:pt idx="915">
                  <c:v>46042</c:v>
                </c:pt>
                <c:pt idx="916">
                  <c:v>46043</c:v>
                </c:pt>
                <c:pt idx="917">
                  <c:v>46044</c:v>
                </c:pt>
                <c:pt idx="918">
                  <c:v>46045</c:v>
                </c:pt>
                <c:pt idx="919">
                  <c:v>46049</c:v>
                </c:pt>
                <c:pt idx="920">
                  <c:v>46050</c:v>
                </c:pt>
                <c:pt idx="921">
                  <c:v>46051</c:v>
                </c:pt>
                <c:pt idx="922">
                  <c:v>46052</c:v>
                </c:pt>
                <c:pt idx="923">
                  <c:v>46055</c:v>
                </c:pt>
                <c:pt idx="924">
                  <c:v>46056</c:v>
                </c:pt>
                <c:pt idx="925">
                  <c:v>46057</c:v>
                </c:pt>
                <c:pt idx="926">
                  <c:v>46058</c:v>
                </c:pt>
                <c:pt idx="927">
                  <c:v>46059</c:v>
                </c:pt>
                <c:pt idx="928">
                  <c:v>46062</c:v>
                </c:pt>
                <c:pt idx="929">
                  <c:v>46063</c:v>
                </c:pt>
                <c:pt idx="930">
                  <c:v>46064</c:v>
                </c:pt>
                <c:pt idx="931">
                  <c:v>46065</c:v>
                </c:pt>
                <c:pt idx="932">
                  <c:v>46066</c:v>
                </c:pt>
                <c:pt idx="933">
                  <c:v>46069</c:v>
                </c:pt>
                <c:pt idx="934">
                  <c:v>46070</c:v>
                </c:pt>
                <c:pt idx="935">
                  <c:v>46071</c:v>
                </c:pt>
                <c:pt idx="936">
                  <c:v>46072</c:v>
                </c:pt>
                <c:pt idx="937">
                  <c:v>46073</c:v>
                </c:pt>
                <c:pt idx="938">
                  <c:v>46076</c:v>
                </c:pt>
                <c:pt idx="939">
                  <c:v>46077</c:v>
                </c:pt>
                <c:pt idx="940">
                  <c:v>46078</c:v>
                </c:pt>
                <c:pt idx="941">
                  <c:v>46079</c:v>
                </c:pt>
                <c:pt idx="942">
                  <c:v>46080</c:v>
                </c:pt>
                <c:pt idx="943">
                  <c:v>46083</c:v>
                </c:pt>
                <c:pt idx="944">
                  <c:v>46085</c:v>
                </c:pt>
                <c:pt idx="945">
                  <c:v>46086</c:v>
                </c:pt>
                <c:pt idx="946">
                  <c:v>46087</c:v>
                </c:pt>
                <c:pt idx="947">
                  <c:v>46090</c:v>
                </c:pt>
                <c:pt idx="948">
                  <c:v>46091</c:v>
                </c:pt>
                <c:pt idx="949">
                  <c:v>46092</c:v>
                </c:pt>
                <c:pt idx="950">
                  <c:v>46093</c:v>
                </c:pt>
                <c:pt idx="951">
                  <c:v>46094</c:v>
                </c:pt>
                <c:pt idx="952">
                  <c:v>46097</c:v>
                </c:pt>
                <c:pt idx="953">
                  <c:v>46098</c:v>
                </c:pt>
                <c:pt idx="954">
                  <c:v>46099</c:v>
                </c:pt>
                <c:pt idx="955">
                  <c:v>46100</c:v>
                </c:pt>
                <c:pt idx="956">
                  <c:v>46101</c:v>
                </c:pt>
                <c:pt idx="957">
                  <c:v>46104</c:v>
                </c:pt>
                <c:pt idx="958">
                  <c:v>46105</c:v>
                </c:pt>
                <c:pt idx="959">
                  <c:v>46106</c:v>
                </c:pt>
                <c:pt idx="960">
                  <c:v>46108</c:v>
                </c:pt>
                <c:pt idx="961">
                  <c:v>46111</c:v>
                </c:pt>
                <c:pt idx="962">
                  <c:v>46113</c:v>
                </c:pt>
                <c:pt idx="963">
                  <c:v>46114</c:v>
                </c:pt>
                <c:pt idx="964">
                  <c:v>46118</c:v>
                </c:pt>
                <c:pt idx="965">
                  <c:v>46119</c:v>
                </c:pt>
                <c:pt idx="966">
                  <c:v>46120</c:v>
                </c:pt>
                <c:pt idx="967">
                  <c:v>46121</c:v>
                </c:pt>
                <c:pt idx="968">
                  <c:v>46122</c:v>
                </c:pt>
                <c:pt idx="969">
                  <c:v>46125</c:v>
                </c:pt>
                <c:pt idx="970">
                  <c:v>46127</c:v>
                </c:pt>
                <c:pt idx="971">
                  <c:v>46128</c:v>
                </c:pt>
                <c:pt idx="972">
                  <c:v>46129</c:v>
                </c:pt>
                <c:pt idx="973">
                  <c:v>46132</c:v>
                </c:pt>
                <c:pt idx="974">
                  <c:v>46133</c:v>
                </c:pt>
                <c:pt idx="975">
                  <c:v>46134</c:v>
                </c:pt>
                <c:pt idx="976">
                  <c:v>46135</c:v>
                </c:pt>
                <c:pt idx="977">
                  <c:v>46136</c:v>
                </c:pt>
                <c:pt idx="978">
                  <c:v>46139</c:v>
                </c:pt>
                <c:pt idx="979">
                  <c:v>46140</c:v>
                </c:pt>
                <c:pt idx="980">
                  <c:v>46141</c:v>
                </c:pt>
                <c:pt idx="981">
                  <c:v>46142</c:v>
                </c:pt>
                <c:pt idx="982">
                  <c:v>46143</c:v>
                </c:pt>
                <c:pt idx="983">
                  <c:v>46146</c:v>
                </c:pt>
                <c:pt idx="984">
                  <c:v>46147</c:v>
                </c:pt>
                <c:pt idx="985">
                  <c:v>46148</c:v>
                </c:pt>
                <c:pt idx="986">
                  <c:v>46149</c:v>
                </c:pt>
                <c:pt idx="987">
                  <c:v>46150</c:v>
                </c:pt>
                <c:pt idx="988">
                  <c:v>46153</c:v>
                </c:pt>
                <c:pt idx="989">
                  <c:v>46154</c:v>
                </c:pt>
                <c:pt idx="990">
                  <c:v>46155</c:v>
                </c:pt>
                <c:pt idx="991">
                  <c:v>46156</c:v>
                </c:pt>
                <c:pt idx="992">
                  <c:v>46157</c:v>
                </c:pt>
                <c:pt idx="993">
                  <c:v>46160</c:v>
                </c:pt>
                <c:pt idx="994">
                  <c:v>46161</c:v>
                </c:pt>
                <c:pt idx="995">
                  <c:v>46162</c:v>
                </c:pt>
                <c:pt idx="996">
                  <c:v>46163</c:v>
                </c:pt>
                <c:pt idx="997">
                  <c:v>46164</c:v>
                </c:pt>
                <c:pt idx="998">
                  <c:v>46167</c:v>
                </c:pt>
                <c:pt idx="999">
                  <c:v>46168</c:v>
                </c:pt>
                <c:pt idx="1000">
                  <c:v>46169</c:v>
                </c:pt>
                <c:pt idx="1001">
                  <c:v>46170</c:v>
                </c:pt>
                <c:pt idx="1002">
                  <c:v>46171</c:v>
                </c:pt>
                <c:pt idx="1003">
                  <c:v>46174</c:v>
                </c:pt>
                <c:pt idx="1004">
                  <c:v>46175</c:v>
                </c:pt>
                <c:pt idx="1005">
                  <c:v>46176</c:v>
                </c:pt>
                <c:pt idx="1006">
                  <c:v>46177</c:v>
                </c:pt>
                <c:pt idx="1007">
                  <c:v>46178</c:v>
                </c:pt>
                <c:pt idx="1008">
                  <c:v>46181</c:v>
                </c:pt>
                <c:pt idx="1009">
                  <c:v>46182</c:v>
                </c:pt>
                <c:pt idx="1010">
                  <c:v>46183</c:v>
                </c:pt>
                <c:pt idx="1011">
                  <c:v>46184</c:v>
                </c:pt>
                <c:pt idx="1012">
                  <c:v>46185</c:v>
                </c:pt>
                <c:pt idx="1013">
                  <c:v>46188</c:v>
                </c:pt>
                <c:pt idx="1014">
                  <c:v>46189</c:v>
                </c:pt>
                <c:pt idx="1015">
                  <c:v>46190</c:v>
                </c:pt>
                <c:pt idx="1016">
                  <c:v>46191</c:v>
                </c:pt>
                <c:pt idx="1017">
                  <c:v>46192</c:v>
                </c:pt>
                <c:pt idx="1018">
                  <c:v>46195</c:v>
                </c:pt>
                <c:pt idx="1019">
                  <c:v>46196</c:v>
                </c:pt>
                <c:pt idx="1020">
                  <c:v>46197</c:v>
                </c:pt>
                <c:pt idx="1021">
                  <c:v>46198</c:v>
                </c:pt>
                <c:pt idx="1022">
                  <c:v>46199</c:v>
                </c:pt>
                <c:pt idx="1023">
                  <c:v>46202</c:v>
                </c:pt>
                <c:pt idx="1024">
                  <c:v>46203</c:v>
                </c:pt>
                <c:pt idx="1025">
                  <c:v>46204</c:v>
                </c:pt>
                <c:pt idx="1026">
                  <c:v>46205</c:v>
                </c:pt>
                <c:pt idx="1027">
                  <c:v>46206</c:v>
                </c:pt>
                <c:pt idx="1028">
                  <c:v>46209</c:v>
                </c:pt>
                <c:pt idx="1029">
                  <c:v>46210</c:v>
                </c:pt>
                <c:pt idx="1030">
                  <c:v>46211</c:v>
                </c:pt>
                <c:pt idx="1031">
                  <c:v>46212</c:v>
                </c:pt>
                <c:pt idx="1032">
                  <c:v>46213</c:v>
                </c:pt>
                <c:pt idx="1033">
                  <c:v>46216</c:v>
                </c:pt>
                <c:pt idx="1034">
                  <c:v>46217</c:v>
                </c:pt>
                <c:pt idx="1035">
                  <c:v>46218</c:v>
                </c:pt>
                <c:pt idx="1036">
                  <c:v>46219</c:v>
                </c:pt>
                <c:pt idx="1037">
                  <c:v>46220</c:v>
                </c:pt>
                <c:pt idx="1038">
                  <c:v>46223</c:v>
                </c:pt>
                <c:pt idx="1039">
                  <c:v>46224</c:v>
                </c:pt>
                <c:pt idx="1040">
                  <c:v>46225</c:v>
                </c:pt>
                <c:pt idx="1041">
                  <c:v>46226</c:v>
                </c:pt>
                <c:pt idx="1042">
                  <c:v>46227</c:v>
                </c:pt>
                <c:pt idx="1043">
                  <c:v>46230</c:v>
                </c:pt>
                <c:pt idx="1044">
                  <c:v>46231</c:v>
                </c:pt>
                <c:pt idx="1045">
                  <c:v>46232</c:v>
                </c:pt>
                <c:pt idx="1046">
                  <c:v>46233</c:v>
                </c:pt>
                <c:pt idx="1047">
                  <c:v>46234</c:v>
                </c:pt>
                <c:pt idx="1048">
                  <c:v>46237</c:v>
                </c:pt>
                <c:pt idx="1049">
                  <c:v>46238</c:v>
                </c:pt>
                <c:pt idx="1050">
                  <c:v>46239</c:v>
                </c:pt>
                <c:pt idx="1051">
                  <c:v>46240</c:v>
                </c:pt>
                <c:pt idx="1052">
                  <c:v>46241</c:v>
                </c:pt>
                <c:pt idx="1053">
                  <c:v>46244</c:v>
                </c:pt>
                <c:pt idx="1054">
                  <c:v>46245</c:v>
                </c:pt>
                <c:pt idx="1055">
                  <c:v>46246</c:v>
                </c:pt>
                <c:pt idx="1056">
                  <c:v>46247</c:v>
                </c:pt>
                <c:pt idx="1057">
                  <c:v>46248</c:v>
                </c:pt>
                <c:pt idx="1058">
                  <c:v>46251</c:v>
                </c:pt>
                <c:pt idx="1059">
                  <c:v>46252</c:v>
                </c:pt>
                <c:pt idx="1060">
                  <c:v>46253</c:v>
                </c:pt>
              </c:numCache>
            </c:numRef>
          </c:cat>
          <c:val>
            <c:numRef>
              <c:f>Closing!$D$4:$D$1064</c:f>
              <c:numCache>
                <c:formatCode>General</c:formatCode>
                <c:ptCount val="1061"/>
                <c:pt idx="0">
                  <c:v>16240.0498046875</c:v>
                </c:pt>
                <c:pt idx="1">
                  <c:v>16167.099609375</c:v>
                </c:pt>
                <c:pt idx="2">
                  <c:v>15808</c:v>
                </c:pt>
                <c:pt idx="3">
                  <c:v>15782.150390625</c:v>
                </c:pt>
                <c:pt idx="4">
                  <c:v>15842.2998046875</c:v>
                </c:pt>
                <c:pt idx="5">
                  <c:v>16259.2998046875</c:v>
                </c:pt>
                <c:pt idx="6">
                  <c:v>16240.2998046875</c:v>
                </c:pt>
                <c:pt idx="7">
                  <c:v>15809.400390625</c:v>
                </c:pt>
                <c:pt idx="8">
                  <c:v>16266.150390625</c:v>
                </c:pt>
                <c:pt idx="9">
                  <c:v>16214.7001953125</c:v>
                </c:pt>
                <c:pt idx="10">
                  <c:v>16125.150390625</c:v>
                </c:pt>
                <c:pt idx="11">
                  <c:v>16025.7998046875</c:v>
                </c:pt>
                <c:pt idx="12">
                  <c:v>16170.150390625</c:v>
                </c:pt>
                <c:pt idx="13">
                  <c:v>16352.4501953125</c:v>
                </c:pt>
                <c:pt idx="14">
                  <c:v>16661.400390625</c:v>
                </c:pt>
                <c:pt idx="15">
                  <c:v>16584.55078125</c:v>
                </c:pt>
                <c:pt idx="16">
                  <c:v>16522.75</c:v>
                </c:pt>
                <c:pt idx="17">
                  <c:v>16628</c:v>
                </c:pt>
                <c:pt idx="18">
                  <c:v>16584.30078125</c:v>
                </c:pt>
                <c:pt idx="19">
                  <c:v>16569.55078125</c:v>
                </c:pt>
                <c:pt idx="20">
                  <c:v>16416.349609375</c:v>
                </c:pt>
                <c:pt idx="21">
                  <c:v>16356.25</c:v>
                </c:pt>
                <c:pt idx="22">
                  <c:v>16478.099609375</c:v>
                </c:pt>
                <c:pt idx="23">
                  <c:v>16201.7998046875</c:v>
                </c:pt>
                <c:pt idx="24">
                  <c:v>15774.400390625</c:v>
                </c:pt>
                <c:pt idx="25">
                  <c:v>15732.099609375</c:v>
                </c:pt>
                <c:pt idx="26">
                  <c:v>15692.150390625</c:v>
                </c:pt>
                <c:pt idx="27">
                  <c:v>15360.599609375</c:v>
                </c:pt>
                <c:pt idx="28">
                  <c:v>15293.5</c:v>
                </c:pt>
                <c:pt idx="29">
                  <c:v>15350.150390625</c:v>
                </c:pt>
                <c:pt idx="30">
                  <c:v>15638.7998046875</c:v>
                </c:pt>
                <c:pt idx="31">
                  <c:v>15413.2998046875</c:v>
                </c:pt>
                <c:pt idx="32">
                  <c:v>15556.650390625</c:v>
                </c:pt>
                <c:pt idx="33">
                  <c:v>15699.25</c:v>
                </c:pt>
                <c:pt idx="34">
                  <c:v>15832.0498046875</c:v>
                </c:pt>
                <c:pt idx="35">
                  <c:v>15850.2001953125</c:v>
                </c:pt>
                <c:pt idx="36">
                  <c:v>15799.099609375</c:v>
                </c:pt>
                <c:pt idx="37">
                  <c:v>15780.25</c:v>
                </c:pt>
                <c:pt idx="38">
                  <c:v>15752.0498046875</c:v>
                </c:pt>
                <c:pt idx="39">
                  <c:v>15835.349609375</c:v>
                </c:pt>
                <c:pt idx="40">
                  <c:v>15810.849609375</c:v>
                </c:pt>
                <c:pt idx="41">
                  <c:v>15989.7998046875</c:v>
                </c:pt>
                <c:pt idx="42">
                  <c:v>16132.900390625</c:v>
                </c:pt>
                <c:pt idx="43">
                  <c:v>16220.599609375</c:v>
                </c:pt>
                <c:pt idx="44">
                  <c:v>16216</c:v>
                </c:pt>
                <c:pt idx="45">
                  <c:v>16058.2998046875</c:v>
                </c:pt>
                <c:pt idx="46">
                  <c:v>15966.650390625</c:v>
                </c:pt>
                <c:pt idx="47">
                  <c:v>15938.650390625</c:v>
                </c:pt>
                <c:pt idx="48">
                  <c:v>16049.2001953125</c:v>
                </c:pt>
                <c:pt idx="49">
                  <c:v>16278.5</c:v>
                </c:pt>
                <c:pt idx="50">
                  <c:v>16340.5498046875</c:v>
                </c:pt>
                <c:pt idx="51">
                  <c:v>16520.849609375</c:v>
                </c:pt>
                <c:pt idx="52">
                  <c:v>16605.25</c:v>
                </c:pt>
                <c:pt idx="53">
                  <c:v>16719.44921875</c:v>
                </c:pt>
                <c:pt idx="54">
                  <c:v>16631</c:v>
                </c:pt>
                <c:pt idx="55">
                  <c:v>16483.849609375</c:v>
                </c:pt>
                <c:pt idx="56">
                  <c:v>16641.80078125</c:v>
                </c:pt>
                <c:pt idx="57">
                  <c:v>16929.599609375</c:v>
                </c:pt>
                <c:pt idx="58">
                  <c:v>17158.25</c:v>
                </c:pt>
                <c:pt idx="59">
                  <c:v>17340.05078125</c:v>
                </c:pt>
                <c:pt idx="60">
                  <c:v>17345.44921875</c:v>
                </c:pt>
                <c:pt idx="61">
                  <c:v>17388.150390625</c:v>
                </c:pt>
                <c:pt idx="62">
                  <c:v>17382</c:v>
                </c:pt>
                <c:pt idx="63">
                  <c:v>17397.5</c:v>
                </c:pt>
                <c:pt idx="64">
                  <c:v>17525.099609375</c:v>
                </c:pt>
                <c:pt idx="65">
                  <c:v>17534.75</c:v>
                </c:pt>
                <c:pt idx="66">
                  <c:v>17659</c:v>
                </c:pt>
                <c:pt idx="67">
                  <c:v>17698.150390625</c:v>
                </c:pt>
                <c:pt idx="68">
                  <c:v>17825.25</c:v>
                </c:pt>
                <c:pt idx="69">
                  <c:v>17944.25</c:v>
                </c:pt>
                <c:pt idx="70">
                  <c:v>17956.5</c:v>
                </c:pt>
                <c:pt idx="71">
                  <c:v>17758.44921875</c:v>
                </c:pt>
                <c:pt idx="72">
                  <c:v>17490.69921875</c:v>
                </c:pt>
                <c:pt idx="73">
                  <c:v>17577.5</c:v>
                </c:pt>
                <c:pt idx="74">
                  <c:v>17604.94921875</c:v>
                </c:pt>
                <c:pt idx="75">
                  <c:v>17522.44921875</c:v>
                </c:pt>
                <c:pt idx="76">
                  <c:v>17558.900390625</c:v>
                </c:pt>
                <c:pt idx="77">
                  <c:v>17312.900390625</c:v>
                </c:pt>
                <c:pt idx="78">
                  <c:v>17759.30078125</c:v>
                </c:pt>
                <c:pt idx="79">
                  <c:v>17542.80078125</c:v>
                </c:pt>
                <c:pt idx="80">
                  <c:v>17539.44921875</c:v>
                </c:pt>
                <c:pt idx="81">
                  <c:v>17665.80078125</c:v>
                </c:pt>
                <c:pt idx="82">
                  <c:v>17655.599609375</c:v>
                </c:pt>
                <c:pt idx="83">
                  <c:v>17624.400390625</c:v>
                </c:pt>
                <c:pt idx="84">
                  <c:v>17798.75</c:v>
                </c:pt>
                <c:pt idx="85">
                  <c:v>17833.349609375</c:v>
                </c:pt>
                <c:pt idx="86">
                  <c:v>17936.349609375</c:v>
                </c:pt>
                <c:pt idx="87">
                  <c:v>18070.05078125</c:v>
                </c:pt>
                <c:pt idx="88">
                  <c:v>18003.75</c:v>
                </c:pt>
                <c:pt idx="89">
                  <c:v>17877.400390625</c:v>
                </c:pt>
                <c:pt idx="90">
                  <c:v>17530.849609375</c:v>
                </c:pt>
                <c:pt idx="91">
                  <c:v>17622.25</c:v>
                </c:pt>
                <c:pt idx="92">
                  <c:v>17816.25</c:v>
                </c:pt>
                <c:pt idx="93">
                  <c:v>17718.349609375</c:v>
                </c:pt>
                <c:pt idx="94">
                  <c:v>17629.80078125</c:v>
                </c:pt>
                <c:pt idx="95">
                  <c:v>17327.349609375</c:v>
                </c:pt>
                <c:pt idx="96">
                  <c:v>17016.30078125</c:v>
                </c:pt>
                <c:pt idx="97">
                  <c:v>17007.400390625</c:v>
                </c:pt>
                <c:pt idx="98">
                  <c:v>16858.599609375</c:v>
                </c:pt>
                <c:pt idx="99">
                  <c:v>16818.099609375</c:v>
                </c:pt>
                <c:pt idx="100">
                  <c:v>17094.349609375</c:v>
                </c:pt>
                <c:pt idx="101">
                  <c:v>16887.349609375</c:v>
                </c:pt>
                <c:pt idx="102">
                  <c:v>17274.30078125</c:v>
                </c:pt>
                <c:pt idx="103">
                  <c:v>17331.80078125</c:v>
                </c:pt>
                <c:pt idx="104">
                  <c:v>17314.650390625</c:v>
                </c:pt>
                <c:pt idx="105">
                  <c:v>17241</c:v>
                </c:pt>
                <c:pt idx="106">
                  <c:v>16983.55078125</c:v>
                </c:pt>
                <c:pt idx="107">
                  <c:v>17123.599609375</c:v>
                </c:pt>
                <c:pt idx="108">
                  <c:v>17014.349609375</c:v>
                </c:pt>
                <c:pt idx="109">
                  <c:v>17185.69921875</c:v>
                </c:pt>
                <c:pt idx="110">
                  <c:v>17311.80078125</c:v>
                </c:pt>
                <c:pt idx="111">
                  <c:v>17486.94921875</c:v>
                </c:pt>
                <c:pt idx="112">
                  <c:v>17512.25</c:v>
                </c:pt>
                <c:pt idx="113">
                  <c:v>17563.94921875</c:v>
                </c:pt>
                <c:pt idx="114">
                  <c:v>17576.30078125</c:v>
                </c:pt>
                <c:pt idx="115">
                  <c:v>17730.75</c:v>
                </c:pt>
                <c:pt idx="116">
                  <c:v>17656.349609375</c:v>
                </c:pt>
                <c:pt idx="117">
                  <c:v>17736.94921875</c:v>
                </c:pt>
                <c:pt idx="118">
                  <c:v>17786.80078125</c:v>
                </c:pt>
                <c:pt idx="119">
                  <c:v>18012.19921875</c:v>
                </c:pt>
                <c:pt idx="120">
                  <c:v>18145.400390625</c:v>
                </c:pt>
                <c:pt idx="121">
                  <c:v>18082.849609375</c:v>
                </c:pt>
                <c:pt idx="122">
                  <c:v>18052.69921875</c:v>
                </c:pt>
                <c:pt idx="123">
                  <c:v>18117.150390625</c:v>
                </c:pt>
                <c:pt idx="124">
                  <c:v>18202.80078125</c:v>
                </c:pt>
                <c:pt idx="125">
                  <c:v>18157</c:v>
                </c:pt>
                <c:pt idx="126">
                  <c:v>18028.19921875</c:v>
                </c:pt>
                <c:pt idx="127">
                  <c:v>18349.69921875</c:v>
                </c:pt>
                <c:pt idx="128">
                  <c:v>18329.150390625</c:v>
                </c:pt>
                <c:pt idx="129">
                  <c:v>18403.400390625</c:v>
                </c:pt>
                <c:pt idx="130">
                  <c:v>18409.650390625</c:v>
                </c:pt>
                <c:pt idx="131">
                  <c:v>18343.900390625</c:v>
                </c:pt>
                <c:pt idx="132">
                  <c:v>18307.650390625</c:v>
                </c:pt>
                <c:pt idx="133">
                  <c:v>18159.94921875</c:v>
                </c:pt>
                <c:pt idx="134">
                  <c:v>18244.19921875</c:v>
                </c:pt>
                <c:pt idx="135">
                  <c:v>18267.25</c:v>
                </c:pt>
                <c:pt idx="136">
                  <c:v>18484.099609375</c:v>
                </c:pt>
                <c:pt idx="137">
                  <c:v>18512.75</c:v>
                </c:pt>
                <c:pt idx="138">
                  <c:v>18562.75</c:v>
                </c:pt>
                <c:pt idx="139">
                  <c:v>18618.05078125</c:v>
                </c:pt>
                <c:pt idx="140">
                  <c:v>18758.349609375</c:v>
                </c:pt>
                <c:pt idx="141">
                  <c:v>18812.5</c:v>
                </c:pt>
                <c:pt idx="142">
                  <c:v>18696.099609375</c:v>
                </c:pt>
                <c:pt idx="143">
                  <c:v>18701.05078125</c:v>
                </c:pt>
                <c:pt idx="144">
                  <c:v>18642.75</c:v>
                </c:pt>
                <c:pt idx="145">
                  <c:v>18560.5</c:v>
                </c:pt>
                <c:pt idx="146">
                  <c:v>18609.349609375</c:v>
                </c:pt>
                <c:pt idx="147">
                  <c:v>18496.599609375</c:v>
                </c:pt>
                <c:pt idx="148">
                  <c:v>18497.150390625</c:v>
                </c:pt>
                <c:pt idx="149">
                  <c:v>18608</c:v>
                </c:pt>
                <c:pt idx="150">
                  <c:v>18660.30078125</c:v>
                </c:pt>
                <c:pt idx="151">
                  <c:v>18414.900390625</c:v>
                </c:pt>
                <c:pt idx="152">
                  <c:v>18269</c:v>
                </c:pt>
                <c:pt idx="153">
                  <c:v>18420.44921875</c:v>
                </c:pt>
                <c:pt idx="154">
                  <c:v>18385.30078125</c:v>
                </c:pt>
                <c:pt idx="155">
                  <c:v>18199.099609375</c:v>
                </c:pt>
                <c:pt idx="156">
                  <c:v>18127.349609375</c:v>
                </c:pt>
                <c:pt idx="157">
                  <c:v>17806.80078125</c:v>
                </c:pt>
                <c:pt idx="158">
                  <c:v>18014.599609375</c:v>
                </c:pt>
                <c:pt idx="159">
                  <c:v>18132.30078125</c:v>
                </c:pt>
                <c:pt idx="160">
                  <c:v>18122.5</c:v>
                </c:pt>
                <c:pt idx="161">
                  <c:v>18191</c:v>
                </c:pt>
                <c:pt idx="162">
                  <c:v>18105.30078125</c:v>
                </c:pt>
                <c:pt idx="163">
                  <c:v>18197.44921875</c:v>
                </c:pt>
                <c:pt idx="164">
                  <c:v>18232.55078125</c:v>
                </c:pt>
                <c:pt idx="165">
                  <c:v>18042.94921875</c:v>
                </c:pt>
                <c:pt idx="166">
                  <c:v>17992.150390625</c:v>
                </c:pt>
                <c:pt idx="167">
                  <c:v>17859.44921875</c:v>
                </c:pt>
                <c:pt idx="168">
                  <c:v>18101.19921875</c:v>
                </c:pt>
                <c:pt idx="169">
                  <c:v>17914.150390625</c:v>
                </c:pt>
                <c:pt idx="170">
                  <c:v>17895.69921875</c:v>
                </c:pt>
                <c:pt idx="171">
                  <c:v>17858.19921875</c:v>
                </c:pt>
                <c:pt idx="172">
                  <c:v>17956.599609375</c:v>
                </c:pt>
                <c:pt idx="173">
                  <c:v>17894.849609375</c:v>
                </c:pt>
                <c:pt idx="174">
                  <c:v>18053.30078125</c:v>
                </c:pt>
                <c:pt idx="175">
                  <c:v>18165.349609375</c:v>
                </c:pt>
                <c:pt idx="176">
                  <c:v>18107.849609375</c:v>
                </c:pt>
                <c:pt idx="177">
                  <c:v>18027.650390625</c:v>
                </c:pt>
                <c:pt idx="178">
                  <c:v>18118.55078125</c:v>
                </c:pt>
                <c:pt idx="179">
                  <c:v>18118.30078125</c:v>
                </c:pt>
                <c:pt idx="180">
                  <c:v>17891.94921875</c:v>
                </c:pt>
                <c:pt idx="181">
                  <c:v>17604.349609375</c:v>
                </c:pt>
                <c:pt idx="182">
                  <c:v>17648.94921875</c:v>
                </c:pt>
                <c:pt idx="183">
                  <c:v>17662.150390625</c:v>
                </c:pt>
                <c:pt idx="184">
                  <c:v>17616.30078125</c:v>
                </c:pt>
                <c:pt idx="185">
                  <c:v>17610.400390625</c:v>
                </c:pt>
                <c:pt idx="186">
                  <c:v>17854.05078125</c:v>
                </c:pt>
                <c:pt idx="187">
                  <c:v>17764.599609375</c:v>
                </c:pt>
                <c:pt idx="188">
                  <c:v>17721.5</c:v>
                </c:pt>
                <c:pt idx="189">
                  <c:v>17871.69921875</c:v>
                </c:pt>
                <c:pt idx="190">
                  <c:v>17893.44921875</c:v>
                </c:pt>
                <c:pt idx="191">
                  <c:v>17856.5</c:v>
                </c:pt>
                <c:pt idx="192">
                  <c:v>17770.900390625</c:v>
                </c:pt>
                <c:pt idx="193">
                  <c:v>17929.849609375</c:v>
                </c:pt>
                <c:pt idx="194">
                  <c:v>18015.849609375</c:v>
                </c:pt>
                <c:pt idx="195">
                  <c:v>18035.849609375</c:v>
                </c:pt>
                <c:pt idx="196">
                  <c:v>17944.19921875</c:v>
                </c:pt>
                <c:pt idx="197">
                  <c:v>17844.599609375</c:v>
                </c:pt>
                <c:pt idx="198">
                  <c:v>17826.69921875</c:v>
                </c:pt>
                <c:pt idx="199">
                  <c:v>17554.30078125</c:v>
                </c:pt>
                <c:pt idx="200">
                  <c:v>17511.25</c:v>
                </c:pt>
                <c:pt idx="201">
                  <c:v>17465.80078125</c:v>
                </c:pt>
                <c:pt idx="202">
                  <c:v>17392.69921875</c:v>
                </c:pt>
                <c:pt idx="203">
                  <c:v>17303.94921875</c:v>
                </c:pt>
                <c:pt idx="204">
                  <c:v>17450.900390625</c:v>
                </c:pt>
                <c:pt idx="205">
                  <c:v>17321.900390625</c:v>
                </c:pt>
                <c:pt idx="206">
                  <c:v>17594.349609375</c:v>
                </c:pt>
                <c:pt idx="207">
                  <c:v>17711.44921875</c:v>
                </c:pt>
                <c:pt idx="208">
                  <c:v>17754.400390625</c:v>
                </c:pt>
                <c:pt idx="209">
                  <c:v>17589.599609375</c:v>
                </c:pt>
                <c:pt idx="210">
                  <c:v>17412.900390625</c:v>
                </c:pt>
                <c:pt idx="211">
                  <c:v>17154.30078125</c:v>
                </c:pt>
                <c:pt idx="212">
                  <c:v>17043.30078125</c:v>
                </c:pt>
                <c:pt idx="213">
                  <c:v>16972.150390625</c:v>
                </c:pt>
                <c:pt idx="214">
                  <c:v>16985.599609375</c:v>
                </c:pt>
                <c:pt idx="215">
                  <c:v>17100.05078125</c:v>
                </c:pt>
                <c:pt idx="216">
                  <c:v>16988.400390625</c:v>
                </c:pt>
                <c:pt idx="217">
                  <c:v>17107.5</c:v>
                </c:pt>
                <c:pt idx="218">
                  <c:v>17151.900390625</c:v>
                </c:pt>
                <c:pt idx="219">
                  <c:v>17076.900390625</c:v>
                </c:pt>
                <c:pt idx="220">
                  <c:v>16945.05078125</c:v>
                </c:pt>
                <c:pt idx="221">
                  <c:v>16985.69921875</c:v>
                </c:pt>
                <c:pt idx="222">
                  <c:v>16951.69921875</c:v>
                </c:pt>
                <c:pt idx="223">
                  <c:v>17080.69921875</c:v>
                </c:pt>
                <c:pt idx="224">
                  <c:v>17359.75</c:v>
                </c:pt>
                <c:pt idx="225">
                  <c:v>17398.05078125</c:v>
                </c:pt>
                <c:pt idx="226">
                  <c:v>17557.05078125</c:v>
                </c:pt>
                <c:pt idx="227">
                  <c:v>17599.150390625</c:v>
                </c:pt>
                <c:pt idx="228">
                  <c:v>17624.05078125</c:v>
                </c:pt>
                <c:pt idx="229">
                  <c:v>17722.30078125</c:v>
                </c:pt>
                <c:pt idx="230">
                  <c:v>17812.400390625</c:v>
                </c:pt>
                <c:pt idx="231">
                  <c:v>17828</c:v>
                </c:pt>
                <c:pt idx="232">
                  <c:v>17706.849609375</c:v>
                </c:pt>
                <c:pt idx="233">
                  <c:v>17660.150390625</c:v>
                </c:pt>
                <c:pt idx="234">
                  <c:v>17618.75</c:v>
                </c:pt>
                <c:pt idx="235">
                  <c:v>17624.44921875</c:v>
                </c:pt>
                <c:pt idx="236">
                  <c:v>17624.05078125</c:v>
                </c:pt>
                <c:pt idx="237">
                  <c:v>17743.400390625</c:v>
                </c:pt>
                <c:pt idx="238">
                  <c:v>17769.25</c:v>
                </c:pt>
                <c:pt idx="239">
                  <c:v>17813.599609375</c:v>
                </c:pt>
                <c:pt idx="240">
                  <c:v>17915.05078125</c:v>
                </c:pt>
                <c:pt idx="241">
                  <c:v>18065</c:v>
                </c:pt>
                <c:pt idx="242">
                  <c:v>18147.650390625</c:v>
                </c:pt>
                <c:pt idx="243">
                  <c:v>18089.849609375</c:v>
                </c:pt>
                <c:pt idx="244">
                  <c:v>18255.80078125</c:v>
                </c:pt>
                <c:pt idx="245">
                  <c:v>18069</c:v>
                </c:pt>
                <c:pt idx="246">
                  <c:v>18264.400390625</c:v>
                </c:pt>
                <c:pt idx="247">
                  <c:v>18265.94921875</c:v>
                </c:pt>
                <c:pt idx="248">
                  <c:v>18315.099609375</c:v>
                </c:pt>
                <c:pt idx="249">
                  <c:v>18297</c:v>
                </c:pt>
                <c:pt idx="250">
                  <c:v>18314.80078125</c:v>
                </c:pt>
                <c:pt idx="251">
                  <c:v>18398.849609375</c:v>
                </c:pt>
                <c:pt idx="252">
                  <c:v>18286.5</c:v>
                </c:pt>
                <c:pt idx="253">
                  <c:v>18181.75</c:v>
                </c:pt>
                <c:pt idx="254">
                  <c:v>18129.94921875</c:v>
                </c:pt>
                <c:pt idx="255">
                  <c:v>18203.400390625</c:v>
                </c:pt>
                <c:pt idx="256">
                  <c:v>18314.400390625</c:v>
                </c:pt>
                <c:pt idx="257">
                  <c:v>18348</c:v>
                </c:pt>
                <c:pt idx="258">
                  <c:v>18285.400390625</c:v>
                </c:pt>
                <c:pt idx="259">
                  <c:v>18321.150390625</c:v>
                </c:pt>
                <c:pt idx="260">
                  <c:v>18499.349609375</c:v>
                </c:pt>
                <c:pt idx="261">
                  <c:v>18598.650390625</c:v>
                </c:pt>
                <c:pt idx="262">
                  <c:v>18633.849609375</c:v>
                </c:pt>
                <c:pt idx="263">
                  <c:v>18534.400390625</c:v>
                </c:pt>
                <c:pt idx="264">
                  <c:v>18487.75</c:v>
                </c:pt>
                <c:pt idx="265">
                  <c:v>18534.099609375</c:v>
                </c:pt>
                <c:pt idx="266">
                  <c:v>18593.849609375</c:v>
                </c:pt>
                <c:pt idx="267">
                  <c:v>18599</c:v>
                </c:pt>
                <c:pt idx="268">
                  <c:v>18726.400390625</c:v>
                </c:pt>
                <c:pt idx="269">
                  <c:v>18634.55078125</c:v>
                </c:pt>
                <c:pt idx="270">
                  <c:v>18563.400390625</c:v>
                </c:pt>
                <c:pt idx="271">
                  <c:v>18601.5</c:v>
                </c:pt>
                <c:pt idx="272">
                  <c:v>18716.150390625</c:v>
                </c:pt>
                <c:pt idx="273">
                  <c:v>18755.900390625</c:v>
                </c:pt>
                <c:pt idx="274">
                  <c:v>18688.099609375</c:v>
                </c:pt>
                <c:pt idx="275">
                  <c:v>18826</c:v>
                </c:pt>
                <c:pt idx="276">
                  <c:v>18755.44921875</c:v>
                </c:pt>
                <c:pt idx="277">
                  <c:v>18816.69921875</c:v>
                </c:pt>
                <c:pt idx="278">
                  <c:v>18856.849609375</c:v>
                </c:pt>
                <c:pt idx="279">
                  <c:v>18771.25</c:v>
                </c:pt>
                <c:pt idx="280">
                  <c:v>18665.5</c:v>
                </c:pt>
                <c:pt idx="281">
                  <c:v>18691.19921875</c:v>
                </c:pt>
                <c:pt idx="282">
                  <c:v>18817.400390625</c:v>
                </c:pt>
                <c:pt idx="283">
                  <c:v>18972.099609375</c:v>
                </c:pt>
                <c:pt idx="284">
                  <c:v>19189.05078125</c:v>
                </c:pt>
                <c:pt idx="285">
                  <c:v>19322.55078125</c:v>
                </c:pt>
                <c:pt idx="286">
                  <c:v>19389</c:v>
                </c:pt>
                <c:pt idx="287">
                  <c:v>19398.5</c:v>
                </c:pt>
                <c:pt idx="288">
                  <c:v>19497.30078125</c:v>
                </c:pt>
                <c:pt idx="289">
                  <c:v>19331.80078125</c:v>
                </c:pt>
                <c:pt idx="290">
                  <c:v>19355.900390625</c:v>
                </c:pt>
                <c:pt idx="291">
                  <c:v>19439.400390625</c:v>
                </c:pt>
                <c:pt idx="292">
                  <c:v>19384.30078125</c:v>
                </c:pt>
                <c:pt idx="293">
                  <c:v>19413.75</c:v>
                </c:pt>
                <c:pt idx="294">
                  <c:v>19564.5</c:v>
                </c:pt>
                <c:pt idx="295">
                  <c:v>19711.44921875</c:v>
                </c:pt>
                <c:pt idx="296">
                  <c:v>19749.25</c:v>
                </c:pt>
                <c:pt idx="297">
                  <c:v>19833.150390625</c:v>
                </c:pt>
                <c:pt idx="298">
                  <c:v>19979.150390625</c:v>
                </c:pt>
                <c:pt idx="299">
                  <c:v>19745</c:v>
                </c:pt>
                <c:pt idx="300">
                  <c:v>19672.349609375</c:v>
                </c:pt>
                <c:pt idx="301">
                  <c:v>19680.599609375</c:v>
                </c:pt>
                <c:pt idx="302">
                  <c:v>19778.30078125</c:v>
                </c:pt>
                <c:pt idx="303">
                  <c:v>19659.900390625</c:v>
                </c:pt>
                <c:pt idx="304">
                  <c:v>19646.05078125</c:v>
                </c:pt>
                <c:pt idx="305">
                  <c:v>19753.80078125</c:v>
                </c:pt>
                <c:pt idx="306">
                  <c:v>19733.55078125</c:v>
                </c:pt>
                <c:pt idx="307">
                  <c:v>19526.55078125</c:v>
                </c:pt>
                <c:pt idx="308">
                  <c:v>19381.650390625</c:v>
                </c:pt>
                <c:pt idx="309">
                  <c:v>19517</c:v>
                </c:pt>
                <c:pt idx="310">
                  <c:v>19597.30078125</c:v>
                </c:pt>
                <c:pt idx="311">
                  <c:v>19570.849609375</c:v>
                </c:pt>
                <c:pt idx="312">
                  <c:v>19632.55078125</c:v>
                </c:pt>
                <c:pt idx="313">
                  <c:v>19543.099609375</c:v>
                </c:pt>
                <c:pt idx="314">
                  <c:v>19428.30078125</c:v>
                </c:pt>
                <c:pt idx="315">
                  <c:v>19434.55078125</c:v>
                </c:pt>
                <c:pt idx="316">
                  <c:v>19465</c:v>
                </c:pt>
                <c:pt idx="317">
                  <c:v>19365.25</c:v>
                </c:pt>
                <c:pt idx="318">
                  <c:v>19310.150390625</c:v>
                </c:pt>
                <c:pt idx="319">
                  <c:v>19393.599609375</c:v>
                </c:pt>
                <c:pt idx="320">
                  <c:v>19396.44921875</c:v>
                </c:pt>
                <c:pt idx="321">
                  <c:v>19444</c:v>
                </c:pt>
                <c:pt idx="322">
                  <c:v>19386.69921875</c:v>
                </c:pt>
                <c:pt idx="323">
                  <c:v>19265.80078125</c:v>
                </c:pt>
                <c:pt idx="324">
                  <c:v>19306.05078125</c:v>
                </c:pt>
                <c:pt idx="325">
                  <c:v>19342.650390625</c:v>
                </c:pt>
                <c:pt idx="326">
                  <c:v>19347.44921875</c:v>
                </c:pt>
                <c:pt idx="327">
                  <c:v>19253.80078125</c:v>
                </c:pt>
                <c:pt idx="328">
                  <c:v>19435.30078125</c:v>
                </c:pt>
                <c:pt idx="329">
                  <c:v>19528.80078125</c:v>
                </c:pt>
                <c:pt idx="330">
                  <c:v>19574.900390625</c:v>
                </c:pt>
                <c:pt idx="331">
                  <c:v>19611.05078125</c:v>
                </c:pt>
                <c:pt idx="332">
                  <c:v>19727.05078125</c:v>
                </c:pt>
                <c:pt idx="333">
                  <c:v>19819.94921875</c:v>
                </c:pt>
                <c:pt idx="334">
                  <c:v>19996.349609375</c:v>
                </c:pt>
                <c:pt idx="335">
                  <c:v>19993.19921875</c:v>
                </c:pt>
                <c:pt idx="336">
                  <c:v>20070</c:v>
                </c:pt>
                <c:pt idx="337">
                  <c:v>20103.099609375</c:v>
                </c:pt>
                <c:pt idx="338">
                  <c:v>20192.349609375</c:v>
                </c:pt>
                <c:pt idx="339">
                  <c:v>20133.30078125</c:v>
                </c:pt>
                <c:pt idx="340">
                  <c:v>19901.400390625</c:v>
                </c:pt>
                <c:pt idx="341">
                  <c:v>19742.349609375</c:v>
                </c:pt>
                <c:pt idx="342">
                  <c:v>19674.25</c:v>
                </c:pt>
                <c:pt idx="343">
                  <c:v>19674.55078125</c:v>
                </c:pt>
                <c:pt idx="344">
                  <c:v>19664.69921875</c:v>
                </c:pt>
                <c:pt idx="345">
                  <c:v>19716.44921875</c:v>
                </c:pt>
                <c:pt idx="346">
                  <c:v>19523.55078125</c:v>
                </c:pt>
                <c:pt idx="347">
                  <c:v>19638.30078125</c:v>
                </c:pt>
                <c:pt idx="348">
                  <c:v>19528.75</c:v>
                </c:pt>
                <c:pt idx="349">
                  <c:v>19436.099609375</c:v>
                </c:pt>
                <c:pt idx="350">
                  <c:v>19545.75</c:v>
                </c:pt>
                <c:pt idx="351">
                  <c:v>19653.5</c:v>
                </c:pt>
                <c:pt idx="352">
                  <c:v>19512.349609375</c:v>
                </c:pt>
                <c:pt idx="353">
                  <c:v>19689.849609375</c:v>
                </c:pt>
                <c:pt idx="354">
                  <c:v>19811.349609375</c:v>
                </c:pt>
                <c:pt idx="355">
                  <c:v>19794</c:v>
                </c:pt>
                <c:pt idx="356">
                  <c:v>19751.05078125</c:v>
                </c:pt>
                <c:pt idx="357">
                  <c:v>19731.75</c:v>
                </c:pt>
                <c:pt idx="358">
                  <c:v>19811.5</c:v>
                </c:pt>
                <c:pt idx="359">
                  <c:v>19671.099609375</c:v>
                </c:pt>
                <c:pt idx="360">
                  <c:v>19624.69921875</c:v>
                </c:pt>
                <c:pt idx="361">
                  <c:v>19542.650390625</c:v>
                </c:pt>
                <c:pt idx="362">
                  <c:v>19281.75</c:v>
                </c:pt>
                <c:pt idx="363">
                  <c:v>19122.150390625</c:v>
                </c:pt>
                <c:pt idx="364">
                  <c:v>18857.25</c:v>
                </c:pt>
                <c:pt idx="365">
                  <c:v>19047.25</c:v>
                </c:pt>
                <c:pt idx="366">
                  <c:v>19140.900390625</c:v>
                </c:pt>
                <c:pt idx="367">
                  <c:v>19079.599609375</c:v>
                </c:pt>
                <c:pt idx="368">
                  <c:v>18989.150390625</c:v>
                </c:pt>
                <c:pt idx="369">
                  <c:v>19133.25</c:v>
                </c:pt>
                <c:pt idx="370">
                  <c:v>19230.599609375</c:v>
                </c:pt>
                <c:pt idx="371">
                  <c:v>19411.75</c:v>
                </c:pt>
                <c:pt idx="372">
                  <c:v>19406.69921875</c:v>
                </c:pt>
                <c:pt idx="373">
                  <c:v>19443.5</c:v>
                </c:pt>
                <c:pt idx="374">
                  <c:v>19395.30078125</c:v>
                </c:pt>
                <c:pt idx="375">
                  <c:v>19425.349609375</c:v>
                </c:pt>
                <c:pt idx="376">
                  <c:v>19443.55078125</c:v>
                </c:pt>
                <c:pt idx="377">
                  <c:v>19675.44921875</c:v>
                </c:pt>
                <c:pt idx="378">
                  <c:v>19765.19921875</c:v>
                </c:pt>
                <c:pt idx="379">
                  <c:v>19731.80078125</c:v>
                </c:pt>
                <c:pt idx="380">
                  <c:v>19694</c:v>
                </c:pt>
                <c:pt idx="381">
                  <c:v>19783.400390625</c:v>
                </c:pt>
                <c:pt idx="382">
                  <c:v>19811.849609375</c:v>
                </c:pt>
                <c:pt idx="383">
                  <c:v>19802</c:v>
                </c:pt>
                <c:pt idx="384">
                  <c:v>19794.69921875</c:v>
                </c:pt>
                <c:pt idx="385">
                  <c:v>19889.69921875</c:v>
                </c:pt>
                <c:pt idx="386">
                  <c:v>20096.599609375</c:v>
                </c:pt>
                <c:pt idx="387">
                  <c:v>20133.150390625</c:v>
                </c:pt>
                <c:pt idx="388">
                  <c:v>20267.900390625</c:v>
                </c:pt>
                <c:pt idx="389">
                  <c:v>20686.80078125</c:v>
                </c:pt>
                <c:pt idx="390">
                  <c:v>20855.099609375</c:v>
                </c:pt>
                <c:pt idx="391">
                  <c:v>20937.69921875</c:v>
                </c:pt>
                <c:pt idx="392">
                  <c:v>20901.150390625</c:v>
                </c:pt>
                <c:pt idx="393">
                  <c:v>20969.400390625</c:v>
                </c:pt>
                <c:pt idx="394">
                  <c:v>20997.099609375</c:v>
                </c:pt>
                <c:pt idx="395">
                  <c:v>20906.400390625</c:v>
                </c:pt>
                <c:pt idx="396">
                  <c:v>20926.349609375</c:v>
                </c:pt>
                <c:pt idx="397">
                  <c:v>21182.69921875</c:v>
                </c:pt>
                <c:pt idx="398">
                  <c:v>21456.650390625</c:v>
                </c:pt>
                <c:pt idx="399">
                  <c:v>21418.650390625</c:v>
                </c:pt>
                <c:pt idx="400">
                  <c:v>21453.099609375</c:v>
                </c:pt>
                <c:pt idx="401">
                  <c:v>21150.150390625</c:v>
                </c:pt>
                <c:pt idx="402">
                  <c:v>21255.05078125</c:v>
                </c:pt>
                <c:pt idx="403">
                  <c:v>21349.400390625</c:v>
                </c:pt>
                <c:pt idx="404">
                  <c:v>21441.349609375</c:v>
                </c:pt>
                <c:pt idx="405">
                  <c:v>21654.75</c:v>
                </c:pt>
                <c:pt idx="406">
                  <c:v>21778.69921875</c:v>
                </c:pt>
                <c:pt idx="407">
                  <c:v>21731.400390625</c:v>
                </c:pt>
                <c:pt idx="408">
                  <c:v>21741.900390625</c:v>
                </c:pt>
                <c:pt idx="409">
                  <c:v>21665.80078125</c:v>
                </c:pt>
                <c:pt idx="410">
                  <c:v>21517.349609375</c:v>
                </c:pt>
                <c:pt idx="411">
                  <c:v>21658.599609375</c:v>
                </c:pt>
                <c:pt idx="412">
                  <c:v>21710.80078125</c:v>
                </c:pt>
                <c:pt idx="413">
                  <c:v>21513</c:v>
                </c:pt>
                <c:pt idx="414">
                  <c:v>21544.849609375</c:v>
                </c:pt>
                <c:pt idx="415">
                  <c:v>21618.69921875</c:v>
                </c:pt>
                <c:pt idx="416">
                  <c:v>21647.19921875</c:v>
                </c:pt>
                <c:pt idx="417">
                  <c:v>21894.55078125</c:v>
                </c:pt>
                <c:pt idx="418">
                  <c:v>22097.44921875</c:v>
                </c:pt>
                <c:pt idx="419">
                  <c:v>22032.30078125</c:v>
                </c:pt>
                <c:pt idx="420">
                  <c:v>21571.94921875</c:v>
                </c:pt>
                <c:pt idx="421">
                  <c:v>21462.25</c:v>
                </c:pt>
                <c:pt idx="422">
                  <c:v>21622.400390625</c:v>
                </c:pt>
                <c:pt idx="423">
                  <c:v>21238.80078125</c:v>
                </c:pt>
                <c:pt idx="424">
                  <c:v>21453.94921875</c:v>
                </c:pt>
                <c:pt idx="425">
                  <c:v>21352.599609375</c:v>
                </c:pt>
                <c:pt idx="426">
                  <c:v>21737.599609375</c:v>
                </c:pt>
                <c:pt idx="427">
                  <c:v>21522.099609375</c:v>
                </c:pt>
                <c:pt idx="428">
                  <c:v>21725.69921875</c:v>
                </c:pt>
                <c:pt idx="429">
                  <c:v>21697.44921875</c:v>
                </c:pt>
                <c:pt idx="430">
                  <c:v>21853.80078125</c:v>
                </c:pt>
                <c:pt idx="431">
                  <c:v>21771.69921875</c:v>
                </c:pt>
                <c:pt idx="432">
                  <c:v>21929.400390625</c:v>
                </c:pt>
                <c:pt idx="433">
                  <c:v>21930.5</c:v>
                </c:pt>
                <c:pt idx="434">
                  <c:v>21717.94921875</c:v>
                </c:pt>
                <c:pt idx="435">
                  <c:v>21782.5</c:v>
                </c:pt>
                <c:pt idx="436">
                  <c:v>21616.05078125</c:v>
                </c:pt>
                <c:pt idx="437">
                  <c:v>21743.25</c:v>
                </c:pt>
                <c:pt idx="438">
                  <c:v>21840.05078125</c:v>
                </c:pt>
                <c:pt idx="439">
                  <c:v>21910.75</c:v>
                </c:pt>
                <c:pt idx="440">
                  <c:v>22040.69921875</c:v>
                </c:pt>
                <c:pt idx="441">
                  <c:v>22122.25</c:v>
                </c:pt>
                <c:pt idx="442">
                  <c:v>22196.94921875</c:v>
                </c:pt>
                <c:pt idx="443">
                  <c:v>22055.05078125</c:v>
                </c:pt>
                <c:pt idx="444">
                  <c:v>22217.44921875</c:v>
                </c:pt>
                <c:pt idx="445">
                  <c:v>22212.69921875</c:v>
                </c:pt>
                <c:pt idx="446">
                  <c:v>22122.05078125</c:v>
                </c:pt>
                <c:pt idx="447">
                  <c:v>22198.349609375</c:v>
                </c:pt>
                <c:pt idx="448">
                  <c:v>21951.150390625</c:v>
                </c:pt>
                <c:pt idx="449">
                  <c:v>21982.80078125</c:v>
                </c:pt>
                <c:pt idx="450">
                  <c:v>22338.75</c:v>
                </c:pt>
                <c:pt idx="451">
                  <c:v>22405.599609375</c:v>
                </c:pt>
                <c:pt idx="452">
                  <c:v>22356.30078125</c:v>
                </c:pt>
                <c:pt idx="453">
                  <c:v>22474.05078125</c:v>
                </c:pt>
                <c:pt idx="454">
                  <c:v>22493.55078125</c:v>
                </c:pt>
                <c:pt idx="455">
                  <c:v>22332.650390625</c:v>
                </c:pt>
                <c:pt idx="456">
                  <c:v>22335.69921875</c:v>
                </c:pt>
                <c:pt idx="457">
                  <c:v>21997.69921875</c:v>
                </c:pt>
                <c:pt idx="458">
                  <c:v>22146.650390625</c:v>
                </c:pt>
                <c:pt idx="459">
                  <c:v>22023.349609375</c:v>
                </c:pt>
                <c:pt idx="460">
                  <c:v>22055.69921875</c:v>
                </c:pt>
                <c:pt idx="461">
                  <c:v>21817.44921875</c:v>
                </c:pt>
                <c:pt idx="462">
                  <c:v>21839.099609375</c:v>
                </c:pt>
                <c:pt idx="463">
                  <c:v>22011.94921875</c:v>
                </c:pt>
                <c:pt idx="464">
                  <c:v>22096.75</c:v>
                </c:pt>
                <c:pt idx="465">
                  <c:v>22004.69921875</c:v>
                </c:pt>
                <c:pt idx="466">
                  <c:v>22123.650390625</c:v>
                </c:pt>
                <c:pt idx="467">
                  <c:v>22326.900390625</c:v>
                </c:pt>
                <c:pt idx="468">
                  <c:v>22462</c:v>
                </c:pt>
                <c:pt idx="469">
                  <c:v>22453.30078125</c:v>
                </c:pt>
                <c:pt idx="470">
                  <c:v>22434.650390625</c:v>
                </c:pt>
                <c:pt idx="471">
                  <c:v>22514.650390625</c:v>
                </c:pt>
                <c:pt idx="472">
                  <c:v>22513.69921875</c:v>
                </c:pt>
                <c:pt idx="473">
                  <c:v>22666.30078125</c:v>
                </c:pt>
                <c:pt idx="474">
                  <c:v>22642.75</c:v>
                </c:pt>
                <c:pt idx="475">
                  <c:v>22753.80078125</c:v>
                </c:pt>
                <c:pt idx="476">
                  <c:v>22519.400390625</c:v>
                </c:pt>
                <c:pt idx="477">
                  <c:v>22272.5</c:v>
                </c:pt>
                <c:pt idx="478">
                  <c:v>22147.900390625</c:v>
                </c:pt>
                <c:pt idx="479">
                  <c:v>21995.849609375</c:v>
                </c:pt>
                <c:pt idx="480">
                  <c:v>22147</c:v>
                </c:pt>
                <c:pt idx="481">
                  <c:v>22336.400390625</c:v>
                </c:pt>
                <c:pt idx="482">
                  <c:v>22368</c:v>
                </c:pt>
                <c:pt idx="483">
                  <c:v>22402.400390625</c:v>
                </c:pt>
                <c:pt idx="484">
                  <c:v>22570.349609375</c:v>
                </c:pt>
                <c:pt idx="485">
                  <c:v>22419.94921875</c:v>
                </c:pt>
                <c:pt idx="486">
                  <c:v>22643.400390625</c:v>
                </c:pt>
                <c:pt idx="487">
                  <c:v>22604.849609375</c:v>
                </c:pt>
                <c:pt idx="488">
                  <c:v>22648.19921875</c:v>
                </c:pt>
                <c:pt idx="489">
                  <c:v>22475.849609375</c:v>
                </c:pt>
                <c:pt idx="490">
                  <c:v>22442.69921875</c:v>
                </c:pt>
                <c:pt idx="491">
                  <c:v>22302.5</c:v>
                </c:pt>
                <c:pt idx="492">
                  <c:v>22302.5</c:v>
                </c:pt>
                <c:pt idx="493">
                  <c:v>21957.5</c:v>
                </c:pt>
                <c:pt idx="494">
                  <c:v>22055.19921875</c:v>
                </c:pt>
                <c:pt idx="495">
                  <c:v>22104.05078125</c:v>
                </c:pt>
                <c:pt idx="496">
                  <c:v>22217.849609375</c:v>
                </c:pt>
                <c:pt idx="497">
                  <c:v>22200.55078125</c:v>
                </c:pt>
                <c:pt idx="498">
                  <c:v>22403.849609375</c:v>
                </c:pt>
                <c:pt idx="499">
                  <c:v>22466.099609375</c:v>
                </c:pt>
                <c:pt idx="500">
                  <c:v>22529.05078125</c:v>
                </c:pt>
                <c:pt idx="501">
                  <c:v>22597.80078125</c:v>
                </c:pt>
                <c:pt idx="502">
                  <c:v>22967.650390625</c:v>
                </c:pt>
                <c:pt idx="503">
                  <c:v>22957.099609375</c:v>
                </c:pt>
                <c:pt idx="504">
                  <c:v>22932.44921875</c:v>
                </c:pt>
                <c:pt idx="505">
                  <c:v>22888.150390625</c:v>
                </c:pt>
                <c:pt idx="506">
                  <c:v>22704.69921875</c:v>
                </c:pt>
                <c:pt idx="507">
                  <c:v>22488.650390625</c:v>
                </c:pt>
                <c:pt idx="508">
                  <c:v>22530.69921875</c:v>
                </c:pt>
                <c:pt idx="509">
                  <c:v>23263.900390625</c:v>
                </c:pt>
                <c:pt idx="510">
                  <c:v>21884.5</c:v>
                </c:pt>
                <c:pt idx="511">
                  <c:v>22620.349609375</c:v>
                </c:pt>
                <c:pt idx="512">
                  <c:v>22821.400390625</c:v>
                </c:pt>
                <c:pt idx="513">
                  <c:v>23290.150390625</c:v>
                </c:pt>
                <c:pt idx="514">
                  <c:v>23259.19921875</c:v>
                </c:pt>
                <c:pt idx="515">
                  <c:v>23264.849609375</c:v>
                </c:pt>
                <c:pt idx="516">
                  <c:v>23322.94921875</c:v>
                </c:pt>
                <c:pt idx="517">
                  <c:v>23398.900390625</c:v>
                </c:pt>
                <c:pt idx="518">
                  <c:v>23465.599609375</c:v>
                </c:pt>
                <c:pt idx="519">
                  <c:v>23557.900390625</c:v>
                </c:pt>
                <c:pt idx="520">
                  <c:v>23516</c:v>
                </c:pt>
                <c:pt idx="521">
                  <c:v>23567</c:v>
                </c:pt>
                <c:pt idx="522">
                  <c:v>23501.099609375</c:v>
                </c:pt>
                <c:pt idx="523">
                  <c:v>23537.849609375</c:v>
                </c:pt>
                <c:pt idx="524">
                  <c:v>23721.30078125</c:v>
                </c:pt>
                <c:pt idx="525">
                  <c:v>23868.80078125</c:v>
                </c:pt>
                <c:pt idx="526">
                  <c:v>24044.5</c:v>
                </c:pt>
                <c:pt idx="527">
                  <c:v>24010.599609375</c:v>
                </c:pt>
                <c:pt idx="528">
                  <c:v>24141.94921875</c:v>
                </c:pt>
                <c:pt idx="529">
                  <c:v>24123.849609375</c:v>
                </c:pt>
                <c:pt idx="530">
                  <c:v>24286.5</c:v>
                </c:pt>
                <c:pt idx="531">
                  <c:v>24302.150390625</c:v>
                </c:pt>
                <c:pt idx="532">
                  <c:v>24323.849609375</c:v>
                </c:pt>
                <c:pt idx="533">
                  <c:v>24320.55078125</c:v>
                </c:pt>
                <c:pt idx="534">
                  <c:v>24433.19921875</c:v>
                </c:pt>
                <c:pt idx="535">
                  <c:v>24324.44921875</c:v>
                </c:pt>
                <c:pt idx="536">
                  <c:v>24315.94921875</c:v>
                </c:pt>
                <c:pt idx="537">
                  <c:v>24502.150390625</c:v>
                </c:pt>
                <c:pt idx="538">
                  <c:v>24586.69921875</c:v>
                </c:pt>
                <c:pt idx="539">
                  <c:v>24613</c:v>
                </c:pt>
                <c:pt idx="540">
                  <c:v>24800.849609375</c:v>
                </c:pt>
                <c:pt idx="541">
                  <c:v>24530.900390625</c:v>
                </c:pt>
                <c:pt idx="542">
                  <c:v>24509.25</c:v>
                </c:pt>
                <c:pt idx="543">
                  <c:v>24479.05078125</c:v>
                </c:pt>
                <c:pt idx="544">
                  <c:v>24413.5</c:v>
                </c:pt>
                <c:pt idx="545">
                  <c:v>24406.099609375</c:v>
                </c:pt>
                <c:pt idx="546">
                  <c:v>24834.849609375</c:v>
                </c:pt>
                <c:pt idx="547">
                  <c:v>24836.099609375</c:v>
                </c:pt>
                <c:pt idx="548">
                  <c:v>24857.30078125</c:v>
                </c:pt>
                <c:pt idx="549">
                  <c:v>24951.150390625</c:v>
                </c:pt>
                <c:pt idx="550">
                  <c:v>25010.900390625</c:v>
                </c:pt>
                <c:pt idx="551">
                  <c:v>24717.69921875</c:v>
                </c:pt>
                <c:pt idx="552">
                  <c:v>24055.599609375</c:v>
                </c:pt>
                <c:pt idx="553">
                  <c:v>23992.55078125</c:v>
                </c:pt>
                <c:pt idx="554">
                  <c:v>24297.5</c:v>
                </c:pt>
                <c:pt idx="555">
                  <c:v>24117</c:v>
                </c:pt>
                <c:pt idx="556">
                  <c:v>24367.5</c:v>
                </c:pt>
                <c:pt idx="557">
                  <c:v>24347</c:v>
                </c:pt>
                <c:pt idx="558">
                  <c:v>24139</c:v>
                </c:pt>
                <c:pt idx="559">
                  <c:v>24143.75</c:v>
                </c:pt>
                <c:pt idx="560">
                  <c:v>24541.150390625</c:v>
                </c:pt>
                <c:pt idx="561">
                  <c:v>24572.650390625</c:v>
                </c:pt>
                <c:pt idx="562">
                  <c:v>24698.849609375</c:v>
                </c:pt>
                <c:pt idx="563">
                  <c:v>24770.19921875</c:v>
                </c:pt>
                <c:pt idx="564">
                  <c:v>24811.5</c:v>
                </c:pt>
                <c:pt idx="565">
                  <c:v>24823.150390625</c:v>
                </c:pt>
                <c:pt idx="566">
                  <c:v>25010.599609375</c:v>
                </c:pt>
                <c:pt idx="567">
                  <c:v>25017.75</c:v>
                </c:pt>
                <c:pt idx="568">
                  <c:v>25052.349609375</c:v>
                </c:pt>
                <c:pt idx="569">
                  <c:v>25151.94921875</c:v>
                </c:pt>
                <c:pt idx="570">
                  <c:v>25235.900390625</c:v>
                </c:pt>
                <c:pt idx="571">
                  <c:v>25278.69921875</c:v>
                </c:pt>
                <c:pt idx="572">
                  <c:v>25279.849609375</c:v>
                </c:pt>
                <c:pt idx="573">
                  <c:v>25198.69921875</c:v>
                </c:pt>
                <c:pt idx="574">
                  <c:v>25145.099609375</c:v>
                </c:pt>
                <c:pt idx="575">
                  <c:v>24852.150390625</c:v>
                </c:pt>
                <c:pt idx="576">
                  <c:v>24936.400390625</c:v>
                </c:pt>
                <c:pt idx="577">
                  <c:v>25041.099609375</c:v>
                </c:pt>
                <c:pt idx="578">
                  <c:v>24918.44921875</c:v>
                </c:pt>
                <c:pt idx="579">
                  <c:v>25388.900390625</c:v>
                </c:pt>
                <c:pt idx="580">
                  <c:v>25356.5</c:v>
                </c:pt>
                <c:pt idx="581">
                  <c:v>25383.75</c:v>
                </c:pt>
                <c:pt idx="582">
                  <c:v>25418.55078125</c:v>
                </c:pt>
                <c:pt idx="583">
                  <c:v>25377.55078125</c:v>
                </c:pt>
                <c:pt idx="584">
                  <c:v>25415.80078125</c:v>
                </c:pt>
                <c:pt idx="585">
                  <c:v>25790.94921875</c:v>
                </c:pt>
                <c:pt idx="586">
                  <c:v>25939.05078125</c:v>
                </c:pt>
                <c:pt idx="587">
                  <c:v>25940.400390625</c:v>
                </c:pt>
                <c:pt idx="588">
                  <c:v>26004.150390625</c:v>
                </c:pt>
                <c:pt idx="589">
                  <c:v>26216.05078125</c:v>
                </c:pt>
                <c:pt idx="590">
                  <c:v>26178.94921875</c:v>
                </c:pt>
                <c:pt idx="591">
                  <c:v>25810.849609375</c:v>
                </c:pt>
                <c:pt idx="592">
                  <c:v>25796.900390625</c:v>
                </c:pt>
                <c:pt idx="593">
                  <c:v>25250.099609375</c:v>
                </c:pt>
                <c:pt idx="594">
                  <c:v>25014.599609375</c:v>
                </c:pt>
                <c:pt idx="595">
                  <c:v>24795.75</c:v>
                </c:pt>
                <c:pt idx="596">
                  <c:v>25013.150390625</c:v>
                </c:pt>
                <c:pt idx="597">
                  <c:v>24981.94921875</c:v>
                </c:pt>
                <c:pt idx="598">
                  <c:v>24998.44921875</c:v>
                </c:pt>
                <c:pt idx="599">
                  <c:v>24964.25</c:v>
                </c:pt>
                <c:pt idx="600">
                  <c:v>25127.94921875</c:v>
                </c:pt>
                <c:pt idx="601">
                  <c:v>25057.349609375</c:v>
                </c:pt>
                <c:pt idx="602">
                  <c:v>24971.30078125</c:v>
                </c:pt>
                <c:pt idx="603">
                  <c:v>24749.849609375</c:v>
                </c:pt>
                <c:pt idx="604">
                  <c:v>24854.05078125</c:v>
                </c:pt>
                <c:pt idx="605">
                  <c:v>24781.099609375</c:v>
                </c:pt>
                <c:pt idx="606">
                  <c:v>24472.099609375</c:v>
                </c:pt>
                <c:pt idx="607">
                  <c:v>24435.5</c:v>
                </c:pt>
                <c:pt idx="608">
                  <c:v>24399.400390625</c:v>
                </c:pt>
                <c:pt idx="609">
                  <c:v>24180.80078125</c:v>
                </c:pt>
                <c:pt idx="610">
                  <c:v>24339.150390625</c:v>
                </c:pt>
                <c:pt idx="611">
                  <c:v>24466.849609375</c:v>
                </c:pt>
                <c:pt idx="612">
                  <c:v>24340.849609375</c:v>
                </c:pt>
                <c:pt idx="613">
                  <c:v>24205.349609375</c:v>
                </c:pt>
                <c:pt idx="614">
                  <c:v>24304.349609375</c:v>
                </c:pt>
                <c:pt idx="615">
                  <c:v>23995.349609375</c:v>
                </c:pt>
                <c:pt idx="616">
                  <c:v>24213.30078125</c:v>
                </c:pt>
                <c:pt idx="617">
                  <c:v>24484.05078125</c:v>
                </c:pt>
                <c:pt idx="618">
                  <c:v>24199.349609375</c:v>
                </c:pt>
                <c:pt idx="619">
                  <c:v>24148.19921875</c:v>
                </c:pt>
                <c:pt idx="620">
                  <c:v>24141.30078125</c:v>
                </c:pt>
                <c:pt idx="621">
                  <c:v>23883.44921875</c:v>
                </c:pt>
                <c:pt idx="622">
                  <c:v>23559.05078125</c:v>
                </c:pt>
                <c:pt idx="623">
                  <c:v>23532.69921875</c:v>
                </c:pt>
                <c:pt idx="624">
                  <c:v>23453.80078125</c:v>
                </c:pt>
                <c:pt idx="625">
                  <c:v>23518.5</c:v>
                </c:pt>
                <c:pt idx="626">
                  <c:v>23349.900390625</c:v>
                </c:pt>
                <c:pt idx="627">
                  <c:v>23907.25</c:v>
                </c:pt>
                <c:pt idx="628">
                  <c:v>24221.900390625</c:v>
                </c:pt>
                <c:pt idx="629">
                  <c:v>24194.5</c:v>
                </c:pt>
                <c:pt idx="630">
                  <c:v>24274.900390625</c:v>
                </c:pt>
                <c:pt idx="631">
                  <c:v>23914.150390625</c:v>
                </c:pt>
                <c:pt idx="632">
                  <c:v>24131.099609375</c:v>
                </c:pt>
                <c:pt idx="633">
                  <c:v>24276.05078125</c:v>
                </c:pt>
                <c:pt idx="634">
                  <c:v>24457.150390625</c:v>
                </c:pt>
                <c:pt idx="635">
                  <c:v>24467.44921875</c:v>
                </c:pt>
                <c:pt idx="636">
                  <c:v>24708.400390625</c:v>
                </c:pt>
                <c:pt idx="637">
                  <c:v>24677.80078125</c:v>
                </c:pt>
                <c:pt idx="638">
                  <c:v>24619</c:v>
                </c:pt>
                <c:pt idx="639">
                  <c:v>24610.05078125</c:v>
                </c:pt>
                <c:pt idx="640">
                  <c:v>24641.80078125</c:v>
                </c:pt>
                <c:pt idx="641">
                  <c:v>24548.69921875</c:v>
                </c:pt>
                <c:pt idx="642">
                  <c:v>24768.30078125</c:v>
                </c:pt>
                <c:pt idx="643">
                  <c:v>24668.25</c:v>
                </c:pt>
                <c:pt idx="644">
                  <c:v>24336</c:v>
                </c:pt>
                <c:pt idx="645">
                  <c:v>24198.849609375</c:v>
                </c:pt>
                <c:pt idx="646">
                  <c:v>23951.69921875</c:v>
                </c:pt>
                <c:pt idx="647">
                  <c:v>23587.5</c:v>
                </c:pt>
                <c:pt idx="648">
                  <c:v>23753.44921875</c:v>
                </c:pt>
                <c:pt idx="649">
                  <c:v>23727.650390625</c:v>
                </c:pt>
                <c:pt idx="650">
                  <c:v>23750.19921875</c:v>
                </c:pt>
                <c:pt idx="651">
                  <c:v>23813.400390625</c:v>
                </c:pt>
                <c:pt idx="652">
                  <c:v>23644.900390625</c:v>
                </c:pt>
                <c:pt idx="653">
                  <c:v>23644.80078125</c:v>
                </c:pt>
                <c:pt idx="654">
                  <c:v>23742.900390625</c:v>
                </c:pt>
                <c:pt idx="655">
                  <c:v>24188.650390625</c:v>
                </c:pt>
                <c:pt idx="656">
                  <c:v>24004.75</c:v>
                </c:pt>
                <c:pt idx="657">
                  <c:v>23616.05078125</c:v>
                </c:pt>
                <c:pt idx="658">
                  <c:v>23707.900390625</c:v>
                </c:pt>
                <c:pt idx="659">
                  <c:v>23688.94921875</c:v>
                </c:pt>
                <c:pt idx="660">
                  <c:v>23526.5</c:v>
                </c:pt>
                <c:pt idx="661">
                  <c:v>23431.5</c:v>
                </c:pt>
                <c:pt idx="662">
                  <c:v>23085.94921875</c:v>
                </c:pt>
                <c:pt idx="663">
                  <c:v>23176.05078125</c:v>
                </c:pt>
                <c:pt idx="664">
                  <c:v>23213.19921875</c:v>
                </c:pt>
                <c:pt idx="665">
                  <c:v>23311.80078125</c:v>
                </c:pt>
                <c:pt idx="666">
                  <c:v>23203.19921875</c:v>
                </c:pt>
                <c:pt idx="667">
                  <c:v>23344.75</c:v>
                </c:pt>
                <c:pt idx="668">
                  <c:v>23024.650390625</c:v>
                </c:pt>
                <c:pt idx="669">
                  <c:v>23155.349609375</c:v>
                </c:pt>
                <c:pt idx="670">
                  <c:v>23205.349609375</c:v>
                </c:pt>
                <c:pt idx="671">
                  <c:v>23092.19921875</c:v>
                </c:pt>
                <c:pt idx="672">
                  <c:v>22829.150390625</c:v>
                </c:pt>
                <c:pt idx="673">
                  <c:v>22957.25</c:v>
                </c:pt>
                <c:pt idx="674">
                  <c:v>23163.099609375</c:v>
                </c:pt>
                <c:pt idx="675">
                  <c:v>23249.5</c:v>
                </c:pt>
                <c:pt idx="676">
                  <c:v>23508.400390625</c:v>
                </c:pt>
                <c:pt idx="677">
                  <c:v>23482.150390625</c:v>
                </c:pt>
                <c:pt idx="678">
                  <c:v>23361.05078125</c:v>
                </c:pt>
                <c:pt idx="679">
                  <c:v>23739.25</c:v>
                </c:pt>
                <c:pt idx="680">
                  <c:v>23696.30078125</c:v>
                </c:pt>
                <c:pt idx="681">
                  <c:v>23603.349609375</c:v>
                </c:pt>
                <c:pt idx="682">
                  <c:v>23559.94921875</c:v>
                </c:pt>
                <c:pt idx="683">
                  <c:v>23381.599609375</c:v>
                </c:pt>
                <c:pt idx="684">
                  <c:v>23071.80078125</c:v>
                </c:pt>
                <c:pt idx="685">
                  <c:v>23045.25</c:v>
                </c:pt>
                <c:pt idx="686">
                  <c:v>23031.400390625</c:v>
                </c:pt>
                <c:pt idx="687">
                  <c:v>22929.25</c:v>
                </c:pt>
                <c:pt idx="688">
                  <c:v>22959.5</c:v>
                </c:pt>
                <c:pt idx="689">
                  <c:v>22945.30078125</c:v>
                </c:pt>
                <c:pt idx="690">
                  <c:v>22932.900390625</c:v>
                </c:pt>
                <c:pt idx="691">
                  <c:v>22913.150390625</c:v>
                </c:pt>
                <c:pt idx="692">
                  <c:v>22795.900390625</c:v>
                </c:pt>
                <c:pt idx="693">
                  <c:v>22553.349609375</c:v>
                </c:pt>
                <c:pt idx="694">
                  <c:v>22547.55078125</c:v>
                </c:pt>
                <c:pt idx="695">
                  <c:v>22545.05078125</c:v>
                </c:pt>
                <c:pt idx="696">
                  <c:v>22124.69921875</c:v>
                </c:pt>
                <c:pt idx="697">
                  <c:v>22119.30078125</c:v>
                </c:pt>
                <c:pt idx="698">
                  <c:v>22082.650390625</c:v>
                </c:pt>
                <c:pt idx="699">
                  <c:v>22337.30078125</c:v>
                </c:pt>
                <c:pt idx="700">
                  <c:v>22544.69921875</c:v>
                </c:pt>
                <c:pt idx="701">
                  <c:v>22552.5</c:v>
                </c:pt>
                <c:pt idx="702">
                  <c:v>22460.30078125</c:v>
                </c:pt>
                <c:pt idx="703">
                  <c:v>22497.900390625</c:v>
                </c:pt>
                <c:pt idx="704">
                  <c:v>22470.5</c:v>
                </c:pt>
                <c:pt idx="705">
                  <c:v>22397.19921875</c:v>
                </c:pt>
                <c:pt idx="706">
                  <c:v>22508.75</c:v>
                </c:pt>
                <c:pt idx="707">
                  <c:v>22834.30078125</c:v>
                </c:pt>
                <c:pt idx="708">
                  <c:v>22907.599609375</c:v>
                </c:pt>
                <c:pt idx="709">
                  <c:v>23190.650390625</c:v>
                </c:pt>
                <c:pt idx="710">
                  <c:v>23350.400390625</c:v>
                </c:pt>
                <c:pt idx="711">
                  <c:v>23658.349609375</c:v>
                </c:pt>
                <c:pt idx="712">
                  <c:v>23668.650390625</c:v>
                </c:pt>
                <c:pt idx="713">
                  <c:v>23486.849609375</c:v>
                </c:pt>
                <c:pt idx="714">
                  <c:v>23591.94921875</c:v>
                </c:pt>
                <c:pt idx="715">
                  <c:v>23519.349609375</c:v>
                </c:pt>
                <c:pt idx="716">
                  <c:v>23165.69921875</c:v>
                </c:pt>
                <c:pt idx="717">
                  <c:v>23332.349609375</c:v>
                </c:pt>
                <c:pt idx="718">
                  <c:v>23250.099609375</c:v>
                </c:pt>
                <c:pt idx="719">
                  <c:v>22904.44921875</c:v>
                </c:pt>
                <c:pt idx="720">
                  <c:v>22161.599609375</c:v>
                </c:pt>
                <c:pt idx="721">
                  <c:v>22535.849609375</c:v>
                </c:pt>
                <c:pt idx="722">
                  <c:v>22399.150390625</c:v>
                </c:pt>
                <c:pt idx="723">
                  <c:v>22828.55078125</c:v>
                </c:pt>
                <c:pt idx="724">
                  <c:v>23328.55078125</c:v>
                </c:pt>
                <c:pt idx="725">
                  <c:v>23437.19921875</c:v>
                </c:pt>
                <c:pt idx="726">
                  <c:v>23851.650390625</c:v>
                </c:pt>
                <c:pt idx="727">
                  <c:v>24125.55078125</c:v>
                </c:pt>
                <c:pt idx="728">
                  <c:v>24167.25</c:v>
                </c:pt>
                <c:pt idx="729">
                  <c:v>24328.94921875</c:v>
                </c:pt>
                <c:pt idx="730">
                  <c:v>24246.69921875</c:v>
                </c:pt>
                <c:pt idx="731">
                  <c:v>24039.349609375</c:v>
                </c:pt>
                <c:pt idx="732">
                  <c:v>24328.5</c:v>
                </c:pt>
                <c:pt idx="733">
                  <c:v>24335.94921875</c:v>
                </c:pt>
                <c:pt idx="734">
                  <c:v>24334.19921875</c:v>
                </c:pt>
                <c:pt idx="735">
                  <c:v>24346.69921875</c:v>
                </c:pt>
                <c:pt idx="736">
                  <c:v>24461.150390625</c:v>
                </c:pt>
                <c:pt idx="737">
                  <c:v>24379.599609375</c:v>
                </c:pt>
                <c:pt idx="738">
                  <c:v>24414.400390625</c:v>
                </c:pt>
                <c:pt idx="739">
                  <c:v>24273.80078125</c:v>
                </c:pt>
                <c:pt idx="740">
                  <c:v>24008</c:v>
                </c:pt>
                <c:pt idx="741">
                  <c:v>24924.69921875</c:v>
                </c:pt>
                <c:pt idx="742">
                  <c:v>24578.349609375</c:v>
                </c:pt>
                <c:pt idx="743">
                  <c:v>24666.900390625</c:v>
                </c:pt>
                <c:pt idx="744">
                  <c:v>25062.099609375</c:v>
                </c:pt>
                <c:pt idx="745">
                  <c:v>25019.80078125</c:v>
                </c:pt>
                <c:pt idx="746">
                  <c:v>24945.44921875</c:v>
                </c:pt>
                <c:pt idx="747">
                  <c:v>24683.900390625</c:v>
                </c:pt>
                <c:pt idx="748">
                  <c:v>24813.44921875</c:v>
                </c:pt>
                <c:pt idx="749">
                  <c:v>24609.69921875</c:v>
                </c:pt>
                <c:pt idx="750">
                  <c:v>24853.150390625</c:v>
                </c:pt>
                <c:pt idx="751">
                  <c:v>25001.150390625</c:v>
                </c:pt>
                <c:pt idx="752">
                  <c:v>24826.19921875</c:v>
                </c:pt>
                <c:pt idx="753">
                  <c:v>24752.44921875</c:v>
                </c:pt>
                <c:pt idx="754">
                  <c:v>24833.599609375</c:v>
                </c:pt>
                <c:pt idx="755">
                  <c:v>24750.69921875</c:v>
                </c:pt>
                <c:pt idx="756">
                  <c:v>24716.599609375</c:v>
                </c:pt>
                <c:pt idx="757">
                  <c:v>24542.5</c:v>
                </c:pt>
                <c:pt idx="758">
                  <c:v>24620.19921875</c:v>
                </c:pt>
                <c:pt idx="759">
                  <c:v>24750.900390625</c:v>
                </c:pt>
                <c:pt idx="760">
                  <c:v>25003.05078125</c:v>
                </c:pt>
                <c:pt idx="761">
                  <c:v>25103.19921875</c:v>
                </c:pt>
                <c:pt idx="762">
                  <c:v>25104.25</c:v>
                </c:pt>
                <c:pt idx="763">
                  <c:v>25141.400390625</c:v>
                </c:pt>
                <c:pt idx="764">
                  <c:v>24888.19921875</c:v>
                </c:pt>
                <c:pt idx="765">
                  <c:v>24718.599609375</c:v>
                </c:pt>
                <c:pt idx="766">
                  <c:v>24946.5</c:v>
                </c:pt>
                <c:pt idx="767">
                  <c:v>24853.400390625</c:v>
                </c:pt>
                <c:pt idx="768">
                  <c:v>24812.05078125</c:v>
                </c:pt>
                <c:pt idx="769">
                  <c:v>24793.25</c:v>
                </c:pt>
                <c:pt idx="770">
                  <c:v>25112.400390625</c:v>
                </c:pt>
                <c:pt idx="771">
                  <c:v>24971.900390625</c:v>
                </c:pt>
                <c:pt idx="772">
                  <c:v>25044.349609375</c:v>
                </c:pt>
                <c:pt idx="773">
                  <c:v>25244.75</c:v>
                </c:pt>
                <c:pt idx="774">
                  <c:v>25549</c:v>
                </c:pt>
                <c:pt idx="775">
                  <c:v>25637.80078125</c:v>
                </c:pt>
                <c:pt idx="776">
                  <c:v>25517.05078125</c:v>
                </c:pt>
                <c:pt idx="777">
                  <c:v>25541.80078125</c:v>
                </c:pt>
                <c:pt idx="778">
                  <c:v>25453.400390625</c:v>
                </c:pt>
                <c:pt idx="779">
                  <c:v>25405.30078125</c:v>
                </c:pt>
                <c:pt idx="780">
                  <c:v>25461</c:v>
                </c:pt>
                <c:pt idx="781">
                  <c:v>25461.30078125</c:v>
                </c:pt>
                <c:pt idx="782">
                  <c:v>25522.5</c:v>
                </c:pt>
                <c:pt idx="783">
                  <c:v>25476.099609375</c:v>
                </c:pt>
                <c:pt idx="784">
                  <c:v>25355.25</c:v>
                </c:pt>
                <c:pt idx="785">
                  <c:v>25149.849609375</c:v>
                </c:pt>
                <c:pt idx="786">
                  <c:v>25082.30078125</c:v>
                </c:pt>
                <c:pt idx="787">
                  <c:v>25195.80078125</c:v>
                </c:pt>
                <c:pt idx="788">
                  <c:v>25212.05078125</c:v>
                </c:pt>
                <c:pt idx="789">
                  <c:v>25111.44921875</c:v>
                </c:pt>
                <c:pt idx="790">
                  <c:v>24968.400390625</c:v>
                </c:pt>
                <c:pt idx="791">
                  <c:v>25090.69921875</c:v>
                </c:pt>
                <c:pt idx="792">
                  <c:v>25060.900390625</c:v>
                </c:pt>
                <c:pt idx="793">
                  <c:v>25219.900390625</c:v>
                </c:pt>
                <c:pt idx="794">
                  <c:v>25062.099609375</c:v>
                </c:pt>
                <c:pt idx="795">
                  <c:v>24837</c:v>
                </c:pt>
                <c:pt idx="796">
                  <c:v>24680.900390625</c:v>
                </c:pt>
                <c:pt idx="797">
                  <c:v>24821.099609375</c:v>
                </c:pt>
                <c:pt idx="798">
                  <c:v>24855.05078125</c:v>
                </c:pt>
                <c:pt idx="799">
                  <c:v>24768.349609375</c:v>
                </c:pt>
                <c:pt idx="800">
                  <c:v>24565.349609375</c:v>
                </c:pt>
                <c:pt idx="801">
                  <c:v>24722.75</c:v>
                </c:pt>
                <c:pt idx="802">
                  <c:v>24649.55078125</c:v>
                </c:pt>
                <c:pt idx="803">
                  <c:v>24574.19921875</c:v>
                </c:pt>
                <c:pt idx="804">
                  <c:v>24596.150390625</c:v>
                </c:pt>
                <c:pt idx="805">
                  <c:v>24363.30078125</c:v>
                </c:pt>
                <c:pt idx="806">
                  <c:v>24585.05078125</c:v>
                </c:pt>
                <c:pt idx="807">
                  <c:v>24487.400390625</c:v>
                </c:pt>
                <c:pt idx="808">
                  <c:v>24619.349609375</c:v>
                </c:pt>
                <c:pt idx="809">
                  <c:v>24631.30078125</c:v>
                </c:pt>
                <c:pt idx="810">
                  <c:v>24876.94921875</c:v>
                </c:pt>
                <c:pt idx="811">
                  <c:v>24980.650390625</c:v>
                </c:pt>
                <c:pt idx="812">
                  <c:v>25050.55078125</c:v>
                </c:pt>
                <c:pt idx="813">
                  <c:v>25083.75</c:v>
                </c:pt>
                <c:pt idx="814">
                  <c:v>24870.099609375</c:v>
                </c:pt>
                <c:pt idx="815">
                  <c:v>24967.75</c:v>
                </c:pt>
                <c:pt idx="816">
                  <c:v>24712.05078125</c:v>
                </c:pt>
                <c:pt idx="817">
                  <c:v>24500.900390625</c:v>
                </c:pt>
                <c:pt idx="818">
                  <c:v>24426.849609375</c:v>
                </c:pt>
                <c:pt idx="819">
                  <c:v>24625.05078125</c:v>
                </c:pt>
                <c:pt idx="820">
                  <c:v>24579.599609375</c:v>
                </c:pt>
                <c:pt idx="821">
                  <c:v>24715.05078125</c:v>
                </c:pt>
                <c:pt idx="822">
                  <c:v>24734.30078125</c:v>
                </c:pt>
                <c:pt idx="823">
                  <c:v>24741</c:v>
                </c:pt>
                <c:pt idx="824">
                  <c:v>24773.150390625</c:v>
                </c:pt>
                <c:pt idx="825">
                  <c:v>24868.599609375</c:v>
                </c:pt>
                <c:pt idx="826">
                  <c:v>24973.099609375</c:v>
                </c:pt>
                <c:pt idx="827">
                  <c:v>25005.5</c:v>
                </c:pt>
                <c:pt idx="828">
                  <c:v>25114</c:v>
                </c:pt>
                <c:pt idx="829">
                  <c:v>25069.19921875</c:v>
                </c:pt>
                <c:pt idx="830">
                  <c:v>25239.099609375</c:v>
                </c:pt>
                <c:pt idx="831">
                  <c:v>25330.25</c:v>
                </c:pt>
                <c:pt idx="832">
                  <c:v>25423.599609375</c:v>
                </c:pt>
                <c:pt idx="833">
                  <c:v>25327.05078125</c:v>
                </c:pt>
                <c:pt idx="834">
                  <c:v>25202.349609375</c:v>
                </c:pt>
                <c:pt idx="835">
                  <c:v>25169.5</c:v>
                </c:pt>
                <c:pt idx="836">
                  <c:v>25056.900390625</c:v>
                </c:pt>
                <c:pt idx="837">
                  <c:v>24890.849609375</c:v>
                </c:pt>
                <c:pt idx="838">
                  <c:v>24654.69921875</c:v>
                </c:pt>
                <c:pt idx="839">
                  <c:v>24634.900390625</c:v>
                </c:pt>
                <c:pt idx="840">
                  <c:v>24611.099609375</c:v>
                </c:pt>
                <c:pt idx="841">
                  <c:v>24836.30078125</c:v>
                </c:pt>
                <c:pt idx="842">
                  <c:v>24894.25</c:v>
                </c:pt>
                <c:pt idx="843">
                  <c:v>25077.650390625</c:v>
                </c:pt>
                <c:pt idx="844">
                  <c:v>25108.30078125</c:v>
                </c:pt>
                <c:pt idx="845">
                  <c:v>25046.150390625</c:v>
                </c:pt>
                <c:pt idx="846">
                  <c:v>25181.80078125</c:v>
                </c:pt>
                <c:pt idx="847">
                  <c:v>25285.349609375</c:v>
                </c:pt>
                <c:pt idx="848">
                  <c:v>25227.349609375</c:v>
                </c:pt>
                <c:pt idx="849">
                  <c:v>25145.5</c:v>
                </c:pt>
                <c:pt idx="850">
                  <c:v>25323.55078125</c:v>
                </c:pt>
                <c:pt idx="851">
                  <c:v>25585.30078125</c:v>
                </c:pt>
                <c:pt idx="852">
                  <c:v>25709.849609375</c:v>
                </c:pt>
                <c:pt idx="853">
                  <c:v>25843.150390625</c:v>
                </c:pt>
                <c:pt idx="854">
                  <c:v>25868.599609375</c:v>
                </c:pt>
                <c:pt idx="855">
                  <c:v>25891.400390625</c:v>
                </c:pt>
                <c:pt idx="856">
                  <c:v>25795.150390625</c:v>
                </c:pt>
                <c:pt idx="857">
                  <c:v>25966.05078125</c:v>
                </c:pt>
                <c:pt idx="858">
                  <c:v>25936.19921875</c:v>
                </c:pt>
                <c:pt idx="859">
                  <c:v>26053.900390625</c:v>
                </c:pt>
                <c:pt idx="860">
                  <c:v>25877.849609375</c:v>
                </c:pt>
                <c:pt idx="861">
                  <c:v>25722.099609375</c:v>
                </c:pt>
                <c:pt idx="862">
                  <c:v>25763.349609375</c:v>
                </c:pt>
                <c:pt idx="863">
                  <c:v>25597.650390625</c:v>
                </c:pt>
                <c:pt idx="864">
                  <c:v>25509.69921875</c:v>
                </c:pt>
                <c:pt idx="865">
                  <c:v>25492.30078125</c:v>
                </c:pt>
                <c:pt idx="866">
                  <c:v>25574.349609375</c:v>
                </c:pt>
                <c:pt idx="867">
                  <c:v>25694.94921875</c:v>
                </c:pt>
                <c:pt idx="868">
                  <c:v>25875.80078125</c:v>
                </c:pt>
                <c:pt idx="869">
                  <c:v>25879.150390625</c:v>
                </c:pt>
                <c:pt idx="870">
                  <c:v>25910.05078125</c:v>
                </c:pt>
                <c:pt idx="871">
                  <c:v>26013.44921875</c:v>
                </c:pt>
                <c:pt idx="872">
                  <c:v>25910.05078125</c:v>
                </c:pt>
                <c:pt idx="873">
                  <c:v>26052.650390625</c:v>
                </c:pt>
                <c:pt idx="874">
                  <c:v>26192.150390625</c:v>
                </c:pt>
                <c:pt idx="875">
                  <c:v>26068.150390625</c:v>
                </c:pt>
                <c:pt idx="876">
                  <c:v>25959.5</c:v>
                </c:pt>
                <c:pt idx="877">
                  <c:v>25884.80078125</c:v>
                </c:pt>
                <c:pt idx="878">
                  <c:v>26205.30078125</c:v>
                </c:pt>
                <c:pt idx="879">
                  <c:v>26215.55078125</c:v>
                </c:pt>
                <c:pt idx="880">
                  <c:v>26202.94921875</c:v>
                </c:pt>
                <c:pt idx="881">
                  <c:v>26175.75</c:v>
                </c:pt>
                <c:pt idx="882">
                  <c:v>26032.19921875</c:v>
                </c:pt>
                <c:pt idx="883">
                  <c:v>25986</c:v>
                </c:pt>
                <c:pt idx="884">
                  <c:v>26033.75</c:v>
                </c:pt>
                <c:pt idx="885">
                  <c:v>26186.44921875</c:v>
                </c:pt>
                <c:pt idx="886">
                  <c:v>25960.55078125</c:v>
                </c:pt>
                <c:pt idx="887">
                  <c:v>25839.650390625</c:v>
                </c:pt>
                <c:pt idx="888">
                  <c:v>25758</c:v>
                </c:pt>
                <c:pt idx="889">
                  <c:v>25898.55078125</c:v>
                </c:pt>
                <c:pt idx="890">
                  <c:v>26046.94921875</c:v>
                </c:pt>
                <c:pt idx="891">
                  <c:v>26027.30078125</c:v>
                </c:pt>
                <c:pt idx="892">
                  <c:v>25860.099609375</c:v>
                </c:pt>
                <c:pt idx="893">
                  <c:v>25818.55078125</c:v>
                </c:pt>
                <c:pt idx="894">
                  <c:v>25815.55078125</c:v>
                </c:pt>
                <c:pt idx="895">
                  <c:v>25966.400390625</c:v>
                </c:pt>
                <c:pt idx="896">
                  <c:v>26172.400390625</c:v>
                </c:pt>
                <c:pt idx="897">
                  <c:v>26177.150390625</c:v>
                </c:pt>
                <c:pt idx="898">
                  <c:v>26142.099609375</c:v>
                </c:pt>
                <c:pt idx="899">
                  <c:v>26042.30078125</c:v>
                </c:pt>
                <c:pt idx="900">
                  <c:v>25942.099609375</c:v>
                </c:pt>
                <c:pt idx="901">
                  <c:v>25938.849609375</c:v>
                </c:pt>
                <c:pt idx="902">
                  <c:v>26129.599609375</c:v>
                </c:pt>
                <c:pt idx="903">
                  <c:v>26146.55078125</c:v>
                </c:pt>
                <c:pt idx="904">
                  <c:v>26328.55078125</c:v>
                </c:pt>
                <c:pt idx="905">
                  <c:v>26250.30078125</c:v>
                </c:pt>
                <c:pt idx="906">
                  <c:v>26178.69921875</c:v>
                </c:pt>
                <c:pt idx="907">
                  <c:v>26140.75</c:v>
                </c:pt>
                <c:pt idx="908">
                  <c:v>25876.849609375</c:v>
                </c:pt>
                <c:pt idx="909">
                  <c:v>25683.30078125</c:v>
                </c:pt>
                <c:pt idx="910">
                  <c:v>25790.25</c:v>
                </c:pt>
                <c:pt idx="911">
                  <c:v>25732.30078125</c:v>
                </c:pt>
                <c:pt idx="912">
                  <c:v>25665.599609375</c:v>
                </c:pt>
                <c:pt idx="913">
                  <c:v>25694.349609375</c:v>
                </c:pt>
                <c:pt idx="914">
                  <c:v>25585.5</c:v>
                </c:pt>
                <c:pt idx="915">
                  <c:v>25232.5</c:v>
                </c:pt>
                <c:pt idx="916">
                  <c:v>25157.5</c:v>
                </c:pt>
                <c:pt idx="917">
                  <c:v>25289.900390625</c:v>
                </c:pt>
                <c:pt idx="918">
                  <c:v>25048.650390625</c:v>
                </c:pt>
                <c:pt idx="919">
                  <c:v>25175.400390625</c:v>
                </c:pt>
                <c:pt idx="920">
                  <c:v>25342.75</c:v>
                </c:pt>
                <c:pt idx="921">
                  <c:v>25418.900390625</c:v>
                </c:pt>
                <c:pt idx="922">
                  <c:v>25320.650390625</c:v>
                </c:pt>
                <c:pt idx="923">
                  <c:v>25088.400390625</c:v>
                </c:pt>
                <c:pt idx="924">
                  <c:v>25727.55078125</c:v>
                </c:pt>
                <c:pt idx="925">
                  <c:v>25776</c:v>
                </c:pt>
                <c:pt idx="926">
                  <c:v>25642.80078125</c:v>
                </c:pt>
                <c:pt idx="927">
                  <c:v>25693.69921875</c:v>
                </c:pt>
                <c:pt idx="928">
                  <c:v>25867.30078125</c:v>
                </c:pt>
                <c:pt idx="929">
                  <c:v>25935.150390625</c:v>
                </c:pt>
                <c:pt idx="930">
                  <c:v>25953.849609375</c:v>
                </c:pt>
                <c:pt idx="931">
                  <c:v>25807.19921875</c:v>
                </c:pt>
                <c:pt idx="932">
                  <c:v>25471.099609375</c:v>
                </c:pt>
                <c:pt idx="933">
                  <c:v>25682.75</c:v>
                </c:pt>
                <c:pt idx="934">
                  <c:v>25725.400390625</c:v>
                </c:pt>
                <c:pt idx="935">
                  <c:v>25819.349609375</c:v>
                </c:pt>
                <c:pt idx="936">
                  <c:v>25454.349609375</c:v>
                </c:pt>
                <c:pt idx="937">
                  <c:v>25571.25</c:v>
                </c:pt>
                <c:pt idx="938">
                  <c:v>25713</c:v>
                </c:pt>
                <c:pt idx="939">
                  <c:v>25424.650390625</c:v>
                </c:pt>
                <c:pt idx="940">
                  <c:v>25482.5</c:v>
                </c:pt>
                <c:pt idx="941">
                  <c:v>25496.55078125</c:v>
                </c:pt>
                <c:pt idx="942">
                  <c:v>25178.650390625</c:v>
                </c:pt>
                <c:pt idx="943">
                  <c:v>24865.69921875</c:v>
                </c:pt>
                <c:pt idx="944">
                  <c:v>24480.5</c:v>
                </c:pt>
                <c:pt idx="945">
                  <c:v>24765.900390625</c:v>
                </c:pt>
                <c:pt idx="946">
                  <c:v>24450.44921875</c:v>
                </c:pt>
                <c:pt idx="947">
                  <c:v>24028.05078125</c:v>
                </c:pt>
                <c:pt idx="948">
                  <c:v>24261.599609375</c:v>
                </c:pt>
                <c:pt idx="949">
                  <c:v>23866.849609375</c:v>
                </c:pt>
                <c:pt idx="950">
                  <c:v>23639.150390625</c:v>
                </c:pt>
                <c:pt idx="951">
                  <c:v>23151.099609375</c:v>
                </c:pt>
                <c:pt idx="952">
                  <c:v>23408.80078125</c:v>
                </c:pt>
                <c:pt idx="953">
                  <c:v>23581.150390625</c:v>
                </c:pt>
                <c:pt idx="954">
                  <c:v>23777.80078125</c:v>
                </c:pt>
                <c:pt idx="955">
                  <c:v>23002.150390625</c:v>
                </c:pt>
                <c:pt idx="956">
                  <c:v>23114.5</c:v>
                </c:pt>
                <c:pt idx="957">
                  <c:v>22512.650390625</c:v>
                </c:pt>
                <c:pt idx="958">
                  <c:v>22912.400390625</c:v>
                </c:pt>
                <c:pt idx="959">
                  <c:v>23306.44921875</c:v>
                </c:pt>
                <c:pt idx="960">
                  <c:v>22819.599609375</c:v>
                </c:pt>
                <c:pt idx="961">
                  <c:v>22331.400390625</c:v>
                </c:pt>
                <c:pt idx="962">
                  <c:v>22679.400390625</c:v>
                </c:pt>
                <c:pt idx="963">
                  <c:v>22713.099609375</c:v>
                </c:pt>
                <c:pt idx="964">
                  <c:v>22968.25</c:v>
                </c:pt>
                <c:pt idx="965">
                  <c:v>23123.650390625</c:v>
                </c:pt>
                <c:pt idx="966">
                  <c:v>23997.349609375</c:v>
                </c:pt>
                <c:pt idx="967">
                  <c:v>23775.099609375</c:v>
                </c:pt>
                <c:pt idx="968">
                  <c:v>24050.599609375</c:v>
                </c:pt>
                <c:pt idx="969">
                  <c:v>23842.650390625</c:v>
                </c:pt>
                <c:pt idx="970">
                  <c:v>24231.30078125</c:v>
                </c:pt>
                <c:pt idx="971">
                  <c:v>24196.75</c:v>
                </c:pt>
                <c:pt idx="972">
                  <c:v>24353.55078125</c:v>
                </c:pt>
                <c:pt idx="973">
                  <c:v>24364.849609375</c:v>
                </c:pt>
                <c:pt idx="974">
                  <c:v>24576.599609375</c:v>
                </c:pt>
                <c:pt idx="975">
                  <c:v>24378.099609375</c:v>
                </c:pt>
                <c:pt idx="976">
                  <c:v>24173.05078125</c:v>
                </c:pt>
                <c:pt idx="977">
                  <c:v>23897.94921875</c:v>
                </c:pt>
                <c:pt idx="978">
                  <c:v>24092.69921875</c:v>
                </c:pt>
                <c:pt idx="979">
                  <c:v>23995.69921875</c:v>
                </c:pt>
                <c:pt idx="980">
                  <c:v>24177.650390625</c:v>
                </c:pt>
                <c:pt idx="981">
                  <c:v>23997.55078125</c:v>
                </c:pt>
                <c:pt idx="982">
                  <c:v>24119.30078125</c:v>
                </c:pt>
                <c:pt idx="983">
                  <c:v>24032.80078125</c:v>
                </c:pt>
                <c:pt idx="984">
                  <c:v>24330.94921875</c:v>
                </c:pt>
                <c:pt idx="985">
                  <c:v>24326.650390625</c:v>
                </c:pt>
                <c:pt idx="986">
                  <c:v>24176.150390625</c:v>
                </c:pt>
                <c:pt idx="987">
                  <c:v>23815.849609375</c:v>
                </c:pt>
                <c:pt idx="988">
                  <c:v>23379.55078125</c:v>
                </c:pt>
                <c:pt idx="989">
                  <c:v>23412.599609375</c:v>
                </c:pt>
                <c:pt idx="990">
                  <c:v>23689.599609375</c:v>
                </c:pt>
                <c:pt idx="991">
                  <c:v>23643.5</c:v>
                </c:pt>
                <c:pt idx="992">
                  <c:v>23649.94921875</c:v>
                </c:pt>
                <c:pt idx="993">
                  <c:v>23618</c:v>
                </c:pt>
                <c:pt idx="994">
                  <c:v>23659</c:v>
                </c:pt>
                <c:pt idx="995">
                  <c:v>23654.69921875</c:v>
                </c:pt>
                <c:pt idx="996">
                  <c:v>23719.30078125</c:v>
                </c:pt>
                <c:pt idx="997">
                  <c:v>24031.69921875</c:v>
                </c:pt>
                <c:pt idx="998">
                  <c:v>23913.69921875</c:v>
                </c:pt>
                <c:pt idx="999">
                  <c:v>23907.150390625</c:v>
                </c:pt>
                <c:pt idx="1000">
                  <c:v>23547.75</c:v>
                </c:pt>
                <c:pt idx="1001">
                  <c:v>23382.599609375</c:v>
                </c:pt>
                <c:pt idx="1002">
                  <c:v>23483.55078125</c:v>
                </c:pt>
                <c:pt idx="1003">
                  <c:v>23405.599609375</c:v>
                </c:pt>
                <c:pt idx="1004">
                  <c:v>23416.55078125</c:v>
                </c:pt>
                <c:pt idx="1005">
                  <c:v>23366.69921875</c:v>
                </c:pt>
                <c:pt idx="1006">
                  <c:v>23123</c:v>
                </c:pt>
                <c:pt idx="1007">
                  <c:v>23242.099609375</c:v>
                </c:pt>
                <c:pt idx="1008">
                  <c:v>23214.94921875</c:v>
                </c:pt>
                <c:pt idx="1009">
                  <c:v>23161.599609375</c:v>
                </c:pt>
                <c:pt idx="1010">
                  <c:v>23622.900390625</c:v>
                </c:pt>
                <c:pt idx="1011">
                  <c:v>23853.900390625</c:v>
                </c:pt>
                <c:pt idx="1012">
                  <c:v>23989.150390625</c:v>
                </c:pt>
                <c:pt idx="1013">
                  <c:v>24085.69921875</c:v>
                </c:pt>
                <c:pt idx="1014">
                  <c:v>24168</c:v>
                </c:pt>
                <c:pt idx="1015">
                  <c:v>24013.099609375</c:v>
                </c:pt>
                <c:pt idx="1016">
                  <c:v>24102.900390625</c:v>
                </c:pt>
                <c:pt idx="1017">
                  <c:v>23824.099609375</c:v>
                </c:pt>
                <c:pt idx="1018">
                  <c:v>24021.650390625</c:v>
                </c:pt>
                <c:pt idx="1019">
                  <c:v>24056</c:v>
                </c:pt>
                <c:pt idx="1020">
                  <c:v>23946.25</c:v>
                </c:pt>
                <c:pt idx="1021">
                  <c:v>23865.75</c:v>
                </c:pt>
                <c:pt idx="1022">
                  <c:v>24005.849609375</c:v>
                </c:pt>
                <c:pt idx="1023">
                  <c:v>24175.69921875</c:v>
                </c:pt>
                <c:pt idx="1024">
                  <c:v>24270.849609375</c:v>
                </c:pt>
                <c:pt idx="1025">
                  <c:v>24430.349609375</c:v>
                </c:pt>
                <c:pt idx="1026">
                  <c:v>24398.69921875</c:v>
                </c:pt>
                <c:pt idx="1027">
                  <c:v>23882.05078125</c:v>
                </c:pt>
                <c:pt idx="1028">
                  <c:v>23962.80078125</c:v>
                </c:pt>
                <c:pt idx="1029">
                  <c:v>24206.900390625</c:v>
                </c:pt>
                <c:pt idx="1030">
                  <c:v>24211</c:v>
                </c:pt>
                <c:pt idx="1031">
                  <c:v>24052.05078125</c:v>
                </c:pt>
                <c:pt idx="1032">
                  <c:v>24078.5</c:v>
                </c:pt>
                <c:pt idx="1033">
                  <c:v>24072.75</c:v>
                </c:pt>
                <c:pt idx="1034">
                  <c:v>24334.30078125</c:v>
                </c:pt>
                <c:pt idx="1035">
                  <c:v>24238.5</c:v>
                </c:pt>
                <c:pt idx="1036">
                  <c:v>24187.69921875</c:v>
                </c:pt>
                <c:pt idx="1037">
                  <c:v>23996.25</c:v>
                </c:pt>
                <c:pt idx="1038">
                  <c:v>23869.599609375</c:v>
                </c:pt>
                <c:pt idx="1039">
                  <c:v>23767.44921875</c:v>
                </c:pt>
                <c:pt idx="1040">
                  <c:v>23995.94921875</c:v>
                </c:pt>
                <c:pt idx="1041">
                  <c:v>23985.349609375</c:v>
                </c:pt>
                <c:pt idx="1042">
                  <c:v>24250.19921875</c:v>
                </c:pt>
                <c:pt idx="1043">
                  <c:v>24317.150390625</c:v>
                </c:pt>
                <c:pt idx="1044">
                  <c:v>24383.599609375</c:v>
                </c:pt>
                <c:pt idx="1045">
                  <c:v>24774.30078125</c:v>
                </c:pt>
                <c:pt idx="1046">
                  <c:v>24614.900390625</c:v>
                </c:pt>
                <c:pt idx="1047">
                  <c:v>24624.650390625</c:v>
                </c:pt>
                <c:pt idx="1048">
                  <c:v>24636</c:v>
                </c:pt>
                <c:pt idx="1049">
                  <c:v>24570.650390625</c:v>
                </c:pt>
                <c:pt idx="1050">
                  <c:v>24583.80078125</c:v>
                </c:pt>
                <c:pt idx="1051">
                  <c:v>24471.69921875</c:v>
                </c:pt>
                <c:pt idx="1052">
                  <c:v>24435.94921875</c:v>
                </c:pt>
                <c:pt idx="1053">
                  <c:v>24395.849609375</c:v>
                </c:pt>
                <c:pt idx="1054">
                  <c:v>24366</c:v>
                </c:pt>
                <c:pt idx="1055">
                  <c:v>24287.650390625</c:v>
                </c:pt>
                <c:pt idx="1056">
                  <c:v>24154.900390625</c:v>
                </c:pt>
                <c:pt idx="1057">
                  <c:v>24078.30078125</c:v>
                </c:pt>
                <c:pt idx="1058">
                  <c:v>24231.849609375</c:v>
                </c:pt>
                <c:pt idx="1059">
                  <c:v>24252</c:v>
                </c:pt>
                <c:pt idx="1060">
                  <c:v>24334.55078125</c:v>
                </c:pt>
              </c:numCache>
            </c:numRef>
          </c:val>
          <c:smooth val="0"/>
          <c:extLst>
            <c:ext xmlns:c16="http://schemas.microsoft.com/office/drawing/2014/chart" uri="{C3380CC4-5D6E-409C-BE32-E72D297353CC}">
              <c16:uniqueId val="{00000000-F422-4C66-9782-7B26F024B440}"/>
            </c:ext>
          </c:extLst>
        </c:ser>
        <c:dLbls>
          <c:showLegendKey val="0"/>
          <c:showVal val="0"/>
          <c:showCatName val="0"/>
          <c:showSerName val="0"/>
          <c:showPercent val="0"/>
          <c:showBubbleSize val="0"/>
        </c:dLbls>
        <c:smooth val="0"/>
        <c:axId val="1297509856"/>
        <c:axId val="1045733648"/>
      </c:lineChart>
      <c:dateAx>
        <c:axId val="1297509856"/>
        <c:scaling>
          <c:orientation val="minMax"/>
        </c:scaling>
        <c:delete val="1"/>
        <c:axPos val="b"/>
        <c:numFmt formatCode="yyyy\-mm\-dd\ hh:mm:ss" sourceLinked="1"/>
        <c:majorTickMark val="out"/>
        <c:minorTickMark val="none"/>
        <c:tickLblPos val="nextTo"/>
        <c:crossAx val="1045733648"/>
        <c:crosses val="autoZero"/>
        <c:auto val="1"/>
        <c:lblOffset val="100"/>
        <c:baseTimeUnit val="days"/>
      </c:dateAx>
      <c:valAx>
        <c:axId val="10457336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509856"/>
        <c:crosses val="autoZero"/>
        <c:crossBetween val="between"/>
        <c:dispUnits>
          <c:builtInUnit val="hundre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5400000" spcFirstLastPara="1" vertOverflow="ellipsis" wrap="square" anchor="t" anchorCtr="0"/>
          <a:lstStyle/>
          <a:p>
            <a:pPr>
              <a:defRPr sz="1400" b="0" i="0" u="none" strike="noStrike" kern="1200" spc="0" baseline="0">
                <a:solidFill>
                  <a:schemeClr val="tx1">
                    <a:lumMod val="65000"/>
                    <a:lumOff val="35000"/>
                  </a:schemeClr>
                </a:solidFill>
                <a:effectLst>
                  <a:outerShdw blurRad="50800" dist="50800" dir="5400000" algn="ctr" rotWithShape="0">
                    <a:srgbClr val="000000">
                      <a:alpha val="0"/>
                    </a:srgbClr>
                  </a:outerShdw>
                </a:effectLst>
                <a:latin typeface="Times New Roman" panose="02020603050405020304" pitchFamily="18" charset="0"/>
                <a:ea typeface="+mn-ea"/>
                <a:cs typeface="Times New Roman" panose="02020603050405020304" pitchFamily="18" charset="0"/>
              </a:defRPr>
            </a:pPr>
            <a:r>
              <a:rPr lang="en-IN">
                <a:latin typeface="Times New Roman" panose="02020603050405020304" pitchFamily="18" charset="0"/>
                <a:cs typeface="Times New Roman" panose="02020603050405020304" pitchFamily="18" charset="0"/>
              </a:rPr>
              <a:t>Market</a:t>
            </a:r>
            <a:r>
              <a:rPr lang="en-IN" baseline="0">
                <a:latin typeface="Times New Roman" panose="02020603050405020304" pitchFamily="18" charset="0"/>
                <a:cs typeface="Times New Roman" panose="02020603050405020304" pitchFamily="18" charset="0"/>
              </a:rPr>
              <a:t> Share</a:t>
            </a:r>
            <a:endParaRPr lang="en-IN">
              <a:latin typeface="Times New Roman" panose="02020603050405020304" pitchFamily="18" charset="0"/>
              <a:cs typeface="Times New Roman" panose="02020603050405020304" pitchFamily="18" charset="0"/>
            </a:endParaRPr>
          </a:p>
        </c:rich>
      </c:tx>
      <c:layout>
        <c:manualLayout>
          <c:xMode val="edge"/>
          <c:yMode val="edge"/>
          <c:x val="2.5554986802035239E-2"/>
          <c:y val="0.30196685406230922"/>
        </c:manualLayout>
      </c:layout>
      <c:overlay val="0"/>
      <c:spPr>
        <a:noFill/>
        <a:ln>
          <a:noFill/>
        </a:ln>
        <a:effectLst/>
      </c:spPr>
      <c:txPr>
        <a:bodyPr rot="-5400000" spcFirstLastPara="1" vertOverflow="ellipsis" wrap="square" anchor="t" anchorCtr="0"/>
        <a:lstStyle/>
        <a:p>
          <a:pPr>
            <a:defRPr sz="1400" b="0" i="0" u="none" strike="noStrike" kern="1200" spc="0" baseline="0">
              <a:solidFill>
                <a:schemeClr val="tx1">
                  <a:lumMod val="65000"/>
                  <a:lumOff val="35000"/>
                </a:schemeClr>
              </a:solidFill>
              <a:effectLst>
                <a:outerShdw blurRad="50800" dist="50800" dir="5400000" algn="ctr" rotWithShape="0">
                  <a:srgbClr val="000000">
                    <a:alpha val="0"/>
                  </a:srgbClr>
                </a:outerShdw>
              </a:effectLst>
              <a:latin typeface="Times New Roman" panose="02020603050405020304" pitchFamily="18" charset="0"/>
              <a:ea typeface="+mn-ea"/>
              <a:cs typeface="Times New Roman" panose="02020603050405020304" pitchFamily="18" charset="0"/>
            </a:defRPr>
          </a:pPr>
          <a:endParaRPr lang="en-IN"/>
        </a:p>
      </c:txPr>
    </c:title>
    <c:autoTitleDeleted val="0"/>
    <c:plotArea>
      <c:layout>
        <c:manualLayout>
          <c:layoutTarget val="inner"/>
          <c:xMode val="edge"/>
          <c:yMode val="edge"/>
          <c:x val="0.1431534170372292"/>
          <c:y val="0.11516022724022899"/>
          <c:w val="0.38844232656335537"/>
          <c:h val="0.88483977275977099"/>
        </c:manualLayout>
      </c:layout>
      <c:pieChart>
        <c:varyColors val="1"/>
        <c:ser>
          <c:idx val="0"/>
          <c:order val="0"/>
          <c:explosion val="14"/>
          <c:dPt>
            <c:idx val="0"/>
            <c:bubble3D val="0"/>
            <c:explosion val="30"/>
            <c:spPr>
              <a:solidFill>
                <a:srgbClr val="C9A6E4"/>
              </a:solidFill>
              <a:ln w="19050">
                <a:solidFill>
                  <a:schemeClr val="lt1"/>
                </a:solidFill>
              </a:ln>
              <a:effectLst/>
            </c:spPr>
            <c:extLst>
              <c:ext xmlns:c16="http://schemas.microsoft.com/office/drawing/2014/chart" uri="{C3380CC4-5D6E-409C-BE32-E72D297353CC}">
                <c16:uniqueId val="{00000001-87C8-400A-A3C4-623A00C9AE0D}"/>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03-87C8-400A-A3C4-623A00C9AE0D}"/>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05-87C8-400A-A3C4-623A00C9AE0D}"/>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07-87C8-400A-A3C4-623A00C9AE0D}"/>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09-87C8-400A-A3C4-623A00C9AE0D}"/>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0B-87C8-400A-A3C4-623A00C9AE0D}"/>
              </c:ext>
            </c:extLst>
          </c:dPt>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effectLst>
                      <a:outerShdw blurRad="50800" dist="50800" dir="5400000" algn="ctr" rotWithShape="0">
                        <a:srgbClr val="000000">
                          <a:alpha val="0"/>
                        </a:srgbClr>
                      </a:outerShdw>
                    </a:effectLst>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'V3'!$B$13:$B$18</c:f>
              <c:strCache>
                <c:ptCount val="6"/>
                <c:pt idx="0">
                  <c:v>Rainbow Hosp.</c:v>
                </c:pt>
                <c:pt idx="1">
                  <c:v>Max</c:v>
                </c:pt>
                <c:pt idx="2">
                  <c:v>Apollo</c:v>
                </c:pt>
                <c:pt idx="3">
                  <c:v>Fortis</c:v>
                </c:pt>
                <c:pt idx="4">
                  <c:v>Aster DM</c:v>
                </c:pt>
                <c:pt idx="5">
                  <c:v>Medanta</c:v>
                </c:pt>
              </c:strCache>
            </c:strRef>
          </c:cat>
          <c:val>
            <c:numRef>
              <c:f>'V3'!$G$13:$G$18</c:f>
              <c:numCache>
                <c:formatCode>_-* #,##0_-;\-* #,##0_-;_-* "-"??_-;_-@</c:formatCode>
                <c:ptCount val="6"/>
                <c:pt idx="0">
                  <c:v>14622.487280879999</c:v>
                </c:pt>
                <c:pt idx="1">
                  <c:v>97200</c:v>
                </c:pt>
                <c:pt idx="2">
                  <c:v>125179.2</c:v>
                </c:pt>
                <c:pt idx="3">
                  <c:v>68478.5</c:v>
                </c:pt>
                <c:pt idx="4">
                  <c:v>66423.540000000008</c:v>
                </c:pt>
                <c:pt idx="5">
                  <c:v>37929</c:v>
                </c:pt>
              </c:numCache>
            </c:numRef>
          </c:val>
          <c:extLst>
            <c:ext xmlns:c16="http://schemas.microsoft.com/office/drawing/2014/chart" uri="{C3380CC4-5D6E-409C-BE32-E72D297353CC}">
              <c16:uniqueId val="{0000000C-87C8-400A-A3C4-623A00C9AE0D}"/>
            </c:ext>
          </c:extLst>
        </c:ser>
        <c:dLbls>
          <c:dLblPos val="bestFit"/>
          <c:showLegendKey val="0"/>
          <c:showVal val="1"/>
          <c:showCatName val="0"/>
          <c:showSerName val="0"/>
          <c:showPercent val="0"/>
          <c:showBubbleSize val="0"/>
          <c:showLeaderLines val="0"/>
        </c:dLbls>
        <c:firstSliceAng val="274"/>
      </c:pieChart>
      <c:spPr>
        <a:noFill/>
        <a:ln>
          <a:noFill/>
        </a:ln>
        <a:effectLst/>
      </c:spPr>
    </c:plotArea>
    <c:legend>
      <c:legendPos val="r"/>
      <c:layout>
        <c:manualLayout>
          <c:xMode val="edge"/>
          <c:yMode val="edge"/>
          <c:x val="0.5589037704141071"/>
          <c:y val="0.20894026313886349"/>
          <c:w val="0.27354413433834873"/>
          <c:h val="0.6790362764665647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effectLst>
                <a:outerShdw blurRad="50800" dist="50800" dir="5400000" algn="ctr" rotWithShape="0">
                  <a:srgbClr val="000000">
                    <a:alpha val="0"/>
                  </a:srgbClr>
                </a:outerShdw>
              </a:effectLst>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tx1">
        <a:alpha val="0"/>
      </a:schemeClr>
    </a:solidFill>
    <a:ln w="9525" cap="flat" cmpd="sng" algn="ctr">
      <a:solidFill>
        <a:schemeClr val="accent1">
          <a:alpha val="0"/>
        </a:schemeClr>
      </a:solidFill>
      <a:round/>
    </a:ln>
    <a:effectLst>
      <a:glow rad="127000">
        <a:schemeClr val="accent1">
          <a:alpha val="0"/>
        </a:schemeClr>
      </a:glow>
      <a:outerShdw blurRad="50800" dist="50800" dir="5400000" algn="ctr" rotWithShape="0">
        <a:srgbClr val="000000">
          <a:alpha val="0"/>
        </a:srgbClr>
      </a:outerShdw>
    </a:effectLst>
  </c:spPr>
  <c:txPr>
    <a:bodyPr/>
    <a:lstStyle/>
    <a:p>
      <a:pPr>
        <a:defRPr>
          <a:effectLst>
            <a:outerShdw blurRad="50800" dist="50800" dir="5400000" algn="ctr" rotWithShape="0">
              <a:srgbClr val="000000">
                <a:alpha val="0"/>
              </a:srgbClr>
            </a:outerShdw>
          </a:effectLst>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a:latin typeface="Times New Roman" panose="02020603050405020304" pitchFamily="18" charset="0"/>
                <a:cs typeface="Times New Roman" panose="02020603050405020304" pitchFamily="18" charset="0"/>
              </a:rPr>
              <a:t>ARPOB</a:t>
            </a:r>
          </a:p>
        </c:rich>
      </c:tx>
      <c:layout>
        <c:manualLayout>
          <c:xMode val="edge"/>
          <c:yMode val="edge"/>
          <c:x val="0.39007974360959952"/>
          <c:y val="2.16047093503140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3.0555555555555555E-2"/>
          <c:y val="1.3888888888888888E-2"/>
          <c:w val="0.93888888888888888"/>
          <c:h val="0.8416746864975212"/>
        </c:manualLayout>
      </c:layout>
      <c:barChart>
        <c:barDir val="col"/>
        <c:grouping val="clustered"/>
        <c:varyColors val="0"/>
        <c:ser>
          <c:idx val="0"/>
          <c:order val="0"/>
          <c:tx>
            <c:strRef>
              <c:f>'Cash Flow'!$AB$16</c:f>
              <c:strCache>
                <c:ptCount val="1"/>
                <c:pt idx="0">
                  <c:v>Revenue</c:v>
                </c:pt>
              </c:strCache>
            </c:strRef>
          </c:tx>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 Flow'!$AA$17:$AA$22</c:f>
              <c:strCache>
                <c:ptCount val="6"/>
                <c:pt idx="0">
                  <c:v>FY 2021</c:v>
                </c:pt>
                <c:pt idx="1">
                  <c:v>FY 2022</c:v>
                </c:pt>
                <c:pt idx="2">
                  <c:v>FY2023</c:v>
                </c:pt>
                <c:pt idx="3">
                  <c:v>FY 2024</c:v>
                </c:pt>
                <c:pt idx="4">
                  <c:v>FY 2025</c:v>
                </c:pt>
                <c:pt idx="5">
                  <c:v>FY 2026</c:v>
                </c:pt>
              </c:strCache>
            </c:strRef>
          </c:cat>
          <c:val>
            <c:numRef>
              <c:f>'Cash Flow'!$AB$17:$AB$22</c:f>
              <c:numCache>
                <c:formatCode>"₹"\ #,##0</c:formatCode>
                <c:ptCount val="6"/>
                <c:pt idx="0">
                  <c:v>48644</c:v>
                </c:pt>
                <c:pt idx="1">
                  <c:v>51610</c:v>
                </c:pt>
                <c:pt idx="2">
                  <c:v>48932</c:v>
                </c:pt>
                <c:pt idx="3">
                  <c:v>55853</c:v>
                </c:pt>
                <c:pt idx="4">
                  <c:v>53962</c:v>
                </c:pt>
                <c:pt idx="5">
                  <c:v>60141</c:v>
                </c:pt>
              </c:numCache>
            </c:numRef>
          </c:val>
          <c:extLst>
            <c:ext xmlns:c16="http://schemas.microsoft.com/office/drawing/2014/chart" uri="{C3380CC4-5D6E-409C-BE32-E72D297353CC}">
              <c16:uniqueId val="{00000000-F8DF-46C2-884D-4E502E439C02}"/>
            </c:ext>
          </c:extLst>
        </c:ser>
        <c:dLbls>
          <c:showLegendKey val="0"/>
          <c:showVal val="0"/>
          <c:showCatName val="0"/>
          <c:showSerName val="0"/>
          <c:showPercent val="0"/>
          <c:showBubbleSize val="0"/>
        </c:dLbls>
        <c:gapWidth val="219"/>
        <c:overlap val="-27"/>
        <c:axId val="1430137919"/>
        <c:axId val="1571670927"/>
      </c:barChart>
      <c:catAx>
        <c:axId val="14301379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71670927"/>
        <c:crosses val="autoZero"/>
        <c:auto val="1"/>
        <c:lblAlgn val="ctr"/>
        <c:lblOffset val="100"/>
        <c:noMultiLvlLbl val="0"/>
      </c:catAx>
      <c:valAx>
        <c:axId val="1571670927"/>
        <c:scaling>
          <c:orientation val="minMax"/>
        </c:scaling>
        <c:delete val="1"/>
        <c:axPos val="l"/>
        <c:numFmt formatCode="&quot;₹&quot;\ #,##0" sourceLinked="1"/>
        <c:majorTickMark val="none"/>
        <c:minorTickMark val="none"/>
        <c:tickLblPos val="nextTo"/>
        <c:crossAx val="1430137919"/>
        <c:crosses val="autoZero"/>
        <c:crossBetween val="between"/>
      </c:valAx>
      <c:spPr>
        <a:solidFill>
          <a:schemeClr val="bg1">
            <a:alpha val="0"/>
          </a:schemeClr>
        </a:solidFill>
        <a:ln>
          <a:noFill/>
        </a:ln>
        <a:effectLst/>
      </c:spPr>
    </c:plotArea>
    <c:plotVisOnly val="1"/>
    <c:dispBlanksAs val="gap"/>
    <c:showDLblsOverMax val="0"/>
  </c:chart>
  <c:spPr>
    <a:solidFill>
      <a:schemeClr val="bg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Monthly Price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Monthly Price Distribution</a:t>
          </a:r>
        </a:p>
      </cx:txPr>
    </cx:title>
    <cx:plotArea>
      <cx:plotAreaRegion>
        <cx:series layoutId="clusteredColumn" uniqueId="{00000000-C17C-43AF-BB50-91EC8C5D5507}">
          <cx:dataId val="0"/>
          <cx:layoutPr>
            <cx:binning intervalClosed="r"/>
          </cx:layoutPr>
        </cx:series>
      </cx:plotAreaRegion>
      <cx:axis id="0">
        <cx:catScaling gapWidth="0"/>
        <cx:tickLabels/>
      </cx:axis>
      <cx:axis id="1">
        <cx:valScaling/>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jpe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microsoft.com/office/2014/relationships/chartEx" Target="../charts/chartEx1.xml"/></Relationships>
</file>

<file path=xl/drawings/_rels/drawing1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270933</xdr:colOff>
      <xdr:row>2</xdr:row>
      <xdr:rowOff>14359</xdr:rowOff>
    </xdr:from>
    <xdr:to>
      <xdr:col>1</xdr:col>
      <xdr:colOff>2260600</xdr:colOff>
      <xdr:row>9</xdr:row>
      <xdr:rowOff>14359</xdr:rowOff>
    </xdr:to>
    <xdr:pic>
      <xdr:nvPicPr>
        <xdr:cNvPr id="3" name="Picture 2">
          <a:extLst>
            <a:ext uri="{FF2B5EF4-FFF2-40B4-BE49-F238E27FC236}">
              <a16:creationId xmlns:a16="http://schemas.microsoft.com/office/drawing/2014/main" id="{37039FB9-930C-BF07-B3E1-C45F37F82E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80533" y="232073"/>
          <a:ext cx="1989667" cy="1625600"/>
        </a:xfrm>
        <a:prstGeom prst="rect">
          <a:avLst/>
        </a:prstGeom>
      </xdr:spPr>
    </xdr:pic>
    <xdr:clientData/>
  </xdr:twoCellAnchor>
  <xdr:twoCellAnchor>
    <xdr:from>
      <xdr:col>1</xdr:col>
      <xdr:colOff>2551814</xdr:colOff>
      <xdr:row>2</xdr:row>
      <xdr:rowOff>0</xdr:rowOff>
    </xdr:from>
    <xdr:to>
      <xdr:col>10</xdr:col>
      <xdr:colOff>0</xdr:colOff>
      <xdr:row>10</xdr:row>
      <xdr:rowOff>0</xdr:rowOff>
    </xdr:to>
    <xdr:sp macro="" textlink="">
      <xdr:nvSpPr>
        <xdr:cNvPr id="2" name="TextBox 1">
          <a:extLst>
            <a:ext uri="{FF2B5EF4-FFF2-40B4-BE49-F238E27FC236}">
              <a16:creationId xmlns:a16="http://schemas.microsoft.com/office/drawing/2014/main" id="{2A289EBE-0913-5586-AC60-34DCF71FB9C9}"/>
            </a:ext>
          </a:extLst>
        </xdr:cNvPr>
        <xdr:cNvSpPr txBox="1"/>
      </xdr:nvSpPr>
      <xdr:spPr>
        <a:xfrm>
          <a:off x="3164556" y="392784"/>
          <a:ext cx="9734454" cy="1641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spcBef>
              <a:spcPts val="0"/>
            </a:spcBef>
          </a:pPr>
          <a:r>
            <a:rPr lang="en-IN" sz="1400">
              <a:effectLst/>
              <a:latin typeface="Times New Roman" panose="02020603050405020304" pitchFamily="18" charset="0"/>
              <a:cs typeface="Times New Roman" panose="02020603050405020304" pitchFamily="18" charset="0"/>
            </a:rPr>
            <a:t>Rainbow Children’s Medicare Limited (“Rainbow”, “the Company”) is India’s leading pure-play multi-specialty pediatric and perinatal hospital chain. Founded in 1999 by Dr. Ramesh Kancharla in Hyderabad, the Company has grown into the country’s largest children’s hospital network with 23+ hospitals and clinics across six states, operating approximately 2,375 capacity beds (of which roughly one-third are critical-care beds).</a:t>
          </a:r>
        </a:p>
        <a:p>
          <a:pPr algn="just">
            <a:spcBef>
              <a:spcPts val="0"/>
            </a:spcBef>
          </a:pPr>
          <a:endParaRPr lang="en-IN" sz="1200">
            <a:effectLst/>
            <a:latin typeface="Times New Roman" panose="02020603050405020304" pitchFamily="18" charset="0"/>
            <a:cs typeface="Times New Roman" panose="02020603050405020304" pitchFamily="18" charset="0"/>
          </a:endParaRPr>
        </a:p>
        <a:p>
          <a:pPr lvl="0">
            <a:spcBef>
              <a:spcPts val="0"/>
            </a:spcBef>
          </a:pPr>
          <a:r>
            <a:rPr lang="en-IN" sz="1200" b="1">
              <a:latin typeface="Times New Roman" panose="02020603050405020304" pitchFamily="18" charset="0"/>
              <a:cs typeface="Times New Roman" panose="02020603050405020304" pitchFamily="18" charset="0"/>
            </a:rPr>
            <a:t>Rainbow Children’s Hospital</a:t>
          </a:r>
          <a:r>
            <a:rPr lang="en-IN" sz="1200">
              <a:latin typeface="Times New Roman" panose="02020603050405020304" pitchFamily="18" charset="0"/>
              <a:cs typeface="Times New Roman" panose="02020603050405020304" pitchFamily="18" charset="0"/>
            </a:rPr>
            <a:t> – comprehensive pediatric, neonatal intensive care (NICU), pediatric intensive care (PICU) and quaternary care services</a:t>
          </a:r>
        </a:p>
        <a:p>
          <a:pPr lvl="0">
            <a:spcBef>
              <a:spcPts val="0"/>
            </a:spcBef>
          </a:pPr>
          <a:r>
            <a:rPr lang="en-IN" sz="1200" b="1">
              <a:latin typeface="Times New Roman" panose="02020603050405020304" pitchFamily="18" charset="0"/>
              <a:cs typeface="Times New Roman" panose="02020603050405020304" pitchFamily="18" charset="0"/>
            </a:rPr>
            <a:t>BirthRight by Rainbow</a:t>
          </a:r>
          <a:r>
            <a:rPr lang="en-IN" sz="1200">
              <a:latin typeface="Times New Roman" panose="02020603050405020304" pitchFamily="18" charset="0"/>
              <a:cs typeface="Times New Roman" panose="02020603050405020304" pitchFamily="18" charset="0"/>
            </a:rPr>
            <a:t> – obstetrics, gynecology and fetal medicine</a:t>
          </a:r>
        </a:p>
        <a:p>
          <a:pPr lvl="0">
            <a:spcBef>
              <a:spcPts val="0"/>
            </a:spcBef>
          </a:pPr>
          <a:r>
            <a:rPr lang="en-IN" sz="1200" b="1">
              <a:latin typeface="Times New Roman" panose="02020603050405020304" pitchFamily="18" charset="0"/>
              <a:cs typeface="Times New Roman" panose="02020603050405020304" pitchFamily="18" charset="0"/>
            </a:rPr>
            <a:t>Rainbow Fertility</a:t>
          </a:r>
          <a:r>
            <a:rPr lang="en-IN" sz="1200">
              <a:latin typeface="Times New Roman" panose="02020603050405020304" pitchFamily="18" charset="0"/>
              <a:cs typeface="Times New Roman" panose="02020603050405020304" pitchFamily="18" charset="0"/>
            </a:rPr>
            <a:t> – assisted reproductive technology (IVF/ART)</a:t>
          </a:r>
        </a:p>
      </xdr:txBody>
    </xdr:sp>
    <xdr:clientData/>
  </xdr:twoCellAnchor>
  <xdr:twoCellAnchor>
    <xdr:from>
      <xdr:col>1</xdr:col>
      <xdr:colOff>0</xdr:colOff>
      <xdr:row>50</xdr:row>
      <xdr:rowOff>0</xdr:rowOff>
    </xdr:from>
    <xdr:to>
      <xdr:col>10</xdr:col>
      <xdr:colOff>0</xdr:colOff>
      <xdr:row>52</xdr:row>
      <xdr:rowOff>0</xdr:rowOff>
    </xdr:to>
    <xdr:sp macro="" textlink="">
      <xdr:nvSpPr>
        <xdr:cNvPr id="5" name="TextBox 4">
          <a:extLst>
            <a:ext uri="{FF2B5EF4-FFF2-40B4-BE49-F238E27FC236}">
              <a16:creationId xmlns:a16="http://schemas.microsoft.com/office/drawing/2014/main" id="{DE21A1A7-955C-433A-B1B9-21038EAB86E5}"/>
            </a:ext>
          </a:extLst>
        </xdr:cNvPr>
        <xdr:cNvSpPr txBox="1"/>
      </xdr:nvSpPr>
      <xdr:spPr>
        <a:xfrm>
          <a:off x="609600" y="11379200"/>
          <a:ext cx="12293600" cy="464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0</xdr:colOff>
      <xdr:row>50</xdr:row>
      <xdr:rowOff>0</xdr:rowOff>
    </xdr:from>
    <xdr:to>
      <xdr:col>10</xdr:col>
      <xdr:colOff>0</xdr:colOff>
      <xdr:row>55</xdr:row>
      <xdr:rowOff>0</xdr:rowOff>
    </xdr:to>
    <xdr:sp macro="" textlink="">
      <xdr:nvSpPr>
        <xdr:cNvPr id="4" name="TextBox 3">
          <a:extLst>
            <a:ext uri="{FF2B5EF4-FFF2-40B4-BE49-F238E27FC236}">
              <a16:creationId xmlns:a16="http://schemas.microsoft.com/office/drawing/2014/main" id="{DA8D4094-8370-51BB-33AF-B95B58334107}"/>
            </a:ext>
          </a:extLst>
        </xdr:cNvPr>
        <xdr:cNvSpPr txBox="1"/>
      </xdr:nvSpPr>
      <xdr:spPr>
        <a:xfrm>
          <a:off x="609600" y="11058525"/>
          <a:ext cx="121062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lgn="l">
            <a:buFont typeface="Arial" panose="020B0604020202020204" pitchFamily="34" charset="0"/>
            <a:buChar char="•"/>
          </a:pPr>
          <a:r>
            <a:rPr lang="en-IN" sz="1400" b="0" i="0">
              <a:solidFill>
                <a:schemeClr val="dk1"/>
              </a:solidFill>
              <a:effectLst/>
              <a:latin typeface="Times New Roman" panose="02020603050405020304" pitchFamily="18" charset="0"/>
              <a:ea typeface="+mn-ea"/>
              <a:cs typeface="Times New Roman" panose="02020603050405020304" pitchFamily="18" charset="0"/>
            </a:rPr>
            <a:t>Net profit of Rainbow Children's Medicare rose 13.21% to Rs 60.57 crore in the quarter ended June 2026 as against Rs 53.50 crore during the previous quarter ended June 2025. Sales rose 33.17% to Rs 469.99 crore in the quarter ended June 2026 as against Rs 352.93 crore during the previous quarter ended June 2025.</a:t>
          </a:r>
          <a:br>
            <a:rPr lang="en-IN" sz="1400" b="0" i="0">
              <a:solidFill>
                <a:schemeClr val="dk1"/>
              </a:solidFill>
              <a:effectLst/>
              <a:latin typeface="Times New Roman" panose="02020603050405020304" pitchFamily="18" charset="0"/>
              <a:ea typeface="+mn-ea"/>
              <a:cs typeface="Times New Roman" panose="02020603050405020304" pitchFamily="18" charset="0"/>
            </a:rPr>
          </a:br>
          <a:endParaRPr lang="en-IN" sz="1400" b="0" i="0">
            <a:solidFill>
              <a:schemeClr val="dk1"/>
            </a:solidFill>
            <a:effectLst/>
            <a:latin typeface="Times New Roman" panose="02020603050405020304" pitchFamily="18" charset="0"/>
            <a:ea typeface="+mn-ea"/>
            <a:cs typeface="Times New Roman" panose="02020603050405020304" pitchFamily="18" charset="0"/>
          </a:endParaRPr>
        </a:p>
        <a:p>
          <a:pPr marL="285750" indent="-285750" algn="l">
            <a:buFont typeface="Arial" panose="020B0604020202020204" pitchFamily="34" charset="0"/>
            <a:buChar char="•"/>
          </a:pPr>
          <a:r>
            <a:rPr lang="en-IN" sz="1400" b="0" u="none" strike="noStrike">
              <a:solidFill>
                <a:schemeClr val="dk1"/>
              </a:solidFill>
              <a:effectLst/>
              <a:latin typeface="Times New Roman" panose="02020603050405020304" pitchFamily="18" charset="0"/>
              <a:ea typeface="+mn-ea"/>
              <a:cs typeface="Times New Roman" panose="02020603050405020304" pitchFamily="18" charset="0"/>
            </a:rPr>
            <a:t>Rainbow Children's Medicare announced that Group CFO Vikas Maheshwari is resigning effective August 31, 2026.</a:t>
          </a:r>
          <a:endParaRPr lang="en-IN" sz="1800">
            <a:latin typeface="Times New Roman" panose="02020603050405020304" pitchFamily="18" charset="0"/>
            <a:cs typeface="Times New Roman" panose="02020603050405020304" pitchFamily="18" charset="0"/>
          </a:endParaRPr>
        </a:p>
      </xdr:txBody>
    </xdr:sp>
    <xdr:clientData/>
  </xdr:twoCellAnchor>
  <xdr:twoCellAnchor>
    <xdr:from>
      <xdr:col>8</xdr:col>
      <xdr:colOff>0</xdr:colOff>
      <xdr:row>12</xdr:row>
      <xdr:rowOff>0</xdr:rowOff>
    </xdr:from>
    <xdr:to>
      <xdr:col>10</xdr:col>
      <xdr:colOff>0</xdr:colOff>
      <xdr:row>22</xdr:row>
      <xdr:rowOff>0</xdr:rowOff>
    </xdr:to>
    <xdr:graphicFrame macro="">
      <xdr:nvGraphicFramePr>
        <xdr:cNvPr id="6" name="Chart 5">
          <a:extLst>
            <a:ext uri="{FF2B5EF4-FFF2-40B4-BE49-F238E27FC236}">
              <a16:creationId xmlns:a16="http://schemas.microsoft.com/office/drawing/2014/main" id="{08692D27-2FAD-4973-83B1-3FB9FE390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xdr:colOff>
      <xdr:row>30</xdr:row>
      <xdr:rowOff>0</xdr:rowOff>
    </xdr:from>
    <xdr:to>
      <xdr:col>10</xdr:col>
      <xdr:colOff>1</xdr:colOff>
      <xdr:row>41</xdr:row>
      <xdr:rowOff>0</xdr:rowOff>
    </xdr:to>
    <xdr:graphicFrame macro="">
      <xdr:nvGraphicFramePr>
        <xdr:cNvPr id="8" name="Chart 7">
          <a:extLst>
            <a:ext uri="{FF2B5EF4-FFF2-40B4-BE49-F238E27FC236}">
              <a16:creationId xmlns:a16="http://schemas.microsoft.com/office/drawing/2014/main" id="{A323F3DE-32C2-B6EF-9311-BD2928BD2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23</xdr:row>
      <xdr:rowOff>0</xdr:rowOff>
    </xdr:from>
    <xdr:to>
      <xdr:col>10</xdr:col>
      <xdr:colOff>0</xdr:colOff>
      <xdr:row>29</xdr:row>
      <xdr:rowOff>0</xdr:rowOff>
    </xdr:to>
    <xdr:graphicFrame macro="">
      <xdr:nvGraphicFramePr>
        <xdr:cNvPr id="9" name="Chart 8">
          <a:extLst>
            <a:ext uri="{FF2B5EF4-FFF2-40B4-BE49-F238E27FC236}">
              <a16:creationId xmlns:a16="http://schemas.microsoft.com/office/drawing/2014/main" id="{A0BC56E5-8B01-47AA-A6D6-3C358017DB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519772</xdr:colOff>
      <xdr:row>16</xdr:row>
      <xdr:rowOff>118031</xdr:rowOff>
    </xdr:from>
    <xdr:to>
      <xdr:col>18</xdr:col>
      <xdr:colOff>561743</xdr:colOff>
      <xdr:row>30</xdr:row>
      <xdr:rowOff>36072</xdr:rowOff>
    </xdr:to>
    <xdr:graphicFrame macro="">
      <xdr:nvGraphicFramePr>
        <xdr:cNvPr id="2" name="Chart 1">
          <a:extLst>
            <a:ext uri="{FF2B5EF4-FFF2-40B4-BE49-F238E27FC236}">
              <a16:creationId xmlns:a16="http://schemas.microsoft.com/office/drawing/2014/main" id="{706B49E0-0F77-4368-9CF6-BB29E125E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20410</xdr:colOff>
      <xdr:row>2</xdr:row>
      <xdr:rowOff>639536</xdr:rowOff>
    </xdr:from>
    <xdr:to>
      <xdr:col>18</xdr:col>
      <xdr:colOff>142874</xdr:colOff>
      <xdr:row>17</xdr:row>
      <xdr:rowOff>18036</xdr:rowOff>
    </xdr:to>
    <xdr:graphicFrame macro="">
      <xdr:nvGraphicFramePr>
        <xdr:cNvPr id="4" name="Chart 3">
          <a:extLst>
            <a:ext uri="{FF2B5EF4-FFF2-40B4-BE49-F238E27FC236}">
              <a16:creationId xmlns:a16="http://schemas.microsoft.com/office/drawing/2014/main" id="{4121809B-95BF-4ECE-9CC7-01C5E3CE96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xdr:colOff>
      <xdr:row>6</xdr:row>
      <xdr:rowOff>1</xdr:rowOff>
    </xdr:from>
    <xdr:to>
      <xdr:col>6</xdr:col>
      <xdr:colOff>1</xdr:colOff>
      <xdr:row>17</xdr:row>
      <xdr:rowOff>172019</xdr:rowOff>
    </xdr:to>
    <xdr:sp macro="" textlink="">
      <xdr:nvSpPr>
        <xdr:cNvPr id="3" name="TextBox 2">
          <a:extLst>
            <a:ext uri="{FF2B5EF4-FFF2-40B4-BE49-F238E27FC236}">
              <a16:creationId xmlns:a16="http://schemas.microsoft.com/office/drawing/2014/main" id="{B1C7AFEC-F833-F7DB-0C00-029D47FA82B3}"/>
            </a:ext>
          </a:extLst>
        </xdr:cNvPr>
        <xdr:cNvSpPr txBox="1"/>
      </xdr:nvSpPr>
      <xdr:spPr>
        <a:xfrm>
          <a:off x="615864" y="1576193"/>
          <a:ext cx="3173260" cy="2123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lang="en-IN" sz="1200">
              <a:effectLst/>
              <a:latin typeface="Times New Roman" panose="02020603050405020304" pitchFamily="18" charset="0"/>
              <a:cs typeface="Times New Roman" panose="02020603050405020304" pitchFamily="18" charset="0"/>
            </a:rPr>
            <a:t>Rainbow</a:t>
          </a:r>
          <a:r>
            <a:rPr lang="en-IN" sz="1200" baseline="0">
              <a:effectLst/>
              <a:latin typeface="Times New Roman" panose="02020603050405020304" pitchFamily="18" charset="0"/>
              <a:cs typeface="Times New Roman" panose="02020603050405020304" pitchFamily="18" charset="0"/>
            </a:rPr>
            <a:t> is </a:t>
          </a:r>
          <a:r>
            <a:rPr lang="en-IN" sz="1200">
              <a:effectLst/>
              <a:latin typeface="Times New Roman" panose="02020603050405020304" pitchFamily="18" charset="0"/>
              <a:cs typeface="Times New Roman" panose="02020603050405020304" pitchFamily="18" charset="0"/>
            </a:rPr>
            <a:t>a full-time consultant</a:t>
          </a:r>
          <a:r>
            <a:rPr lang="en-IN" sz="1200" baseline="0">
              <a:effectLst/>
              <a:latin typeface="Times New Roman" panose="02020603050405020304" pitchFamily="18" charset="0"/>
              <a:cs typeface="Times New Roman" panose="02020603050405020304" pitchFamily="18" charset="0"/>
            </a:rPr>
            <a:t> </a:t>
          </a:r>
          <a:r>
            <a:rPr lang="en-IN" sz="1200">
              <a:effectLst/>
              <a:latin typeface="Times New Roman" panose="02020603050405020304" pitchFamily="18" charset="0"/>
              <a:cs typeface="Times New Roman" panose="02020603050405020304" pitchFamily="18" charset="0"/>
            </a:rPr>
            <a:t>led, protocol</a:t>
          </a:r>
          <a:r>
            <a:rPr lang="en-IN" sz="1200" baseline="0">
              <a:effectLst/>
              <a:latin typeface="Times New Roman" panose="02020603050405020304" pitchFamily="18" charset="0"/>
              <a:cs typeface="Times New Roman" panose="02020603050405020304" pitchFamily="18" charset="0"/>
            </a:rPr>
            <a:t> </a:t>
          </a:r>
          <a:r>
            <a:rPr lang="en-IN" sz="1200">
              <a:effectLst/>
              <a:latin typeface="Times New Roman" panose="02020603050405020304" pitchFamily="18" charset="0"/>
              <a:cs typeface="Times New Roman" panose="02020603050405020304" pitchFamily="18" charset="0"/>
            </a:rPr>
            <a:t>driven clinical model branded “One Rainbow”.This standardized approach, combined with a hub</a:t>
          </a:r>
          <a:r>
            <a:rPr lang="en-IN" sz="1200" baseline="0">
              <a:effectLst/>
              <a:latin typeface="Times New Roman" panose="02020603050405020304" pitchFamily="18" charset="0"/>
              <a:cs typeface="Times New Roman" panose="02020603050405020304" pitchFamily="18" charset="0"/>
            </a:rPr>
            <a:t> </a:t>
          </a:r>
          <a:r>
            <a:rPr lang="en-IN" sz="1200">
              <a:effectLst/>
              <a:latin typeface="Times New Roman" panose="02020603050405020304" pitchFamily="18" charset="0"/>
              <a:cs typeface="Times New Roman" panose="02020603050405020304" pitchFamily="18" charset="0"/>
            </a:rPr>
            <a:t>and</a:t>
          </a:r>
          <a:r>
            <a:rPr lang="en-IN" sz="1200" baseline="0">
              <a:effectLst/>
              <a:latin typeface="Times New Roman" panose="02020603050405020304" pitchFamily="18" charset="0"/>
              <a:cs typeface="Times New Roman" panose="02020603050405020304" pitchFamily="18" charset="0"/>
            </a:rPr>
            <a:t> </a:t>
          </a:r>
          <a:r>
            <a:rPr lang="en-IN" sz="1200">
              <a:effectLst/>
              <a:latin typeface="Times New Roman" panose="02020603050405020304" pitchFamily="18" charset="0"/>
              <a:cs typeface="Times New Roman" panose="02020603050405020304" pitchFamily="18" charset="0"/>
            </a:rPr>
            <a:t>spoke network design, delivers consistent clinical outcomes (94% success rate in pediatric liver transplants and high survival rates for extremely low</a:t>
          </a:r>
          <a:r>
            <a:rPr lang="en-IN" sz="1200" baseline="0">
              <a:effectLst/>
              <a:latin typeface="Times New Roman" panose="02020603050405020304" pitchFamily="18" charset="0"/>
              <a:cs typeface="Times New Roman" panose="02020603050405020304" pitchFamily="18" charset="0"/>
            </a:rPr>
            <a:t> </a:t>
          </a:r>
          <a:r>
            <a:rPr lang="en-IN" sz="1200">
              <a:effectLst/>
              <a:latin typeface="Times New Roman" panose="02020603050405020304" pitchFamily="18" charset="0"/>
              <a:cs typeface="Times New Roman" panose="02020603050405020304" pitchFamily="18" charset="0"/>
            </a:rPr>
            <a:t>birth</a:t>
          </a:r>
          <a:r>
            <a:rPr lang="en-IN" sz="1200" baseline="0">
              <a:effectLst/>
              <a:latin typeface="Times New Roman" panose="02020603050405020304" pitchFamily="18" charset="0"/>
              <a:cs typeface="Times New Roman" panose="02020603050405020304" pitchFamily="18" charset="0"/>
            </a:rPr>
            <a:t> </a:t>
          </a:r>
          <a:r>
            <a:rPr lang="en-IN" sz="1200" kern="0" baseline="0">
              <a:effectLst/>
              <a:latin typeface="Times New Roman" panose="02020603050405020304" pitchFamily="18" charset="0"/>
              <a:cs typeface="Times New Roman" panose="02020603050405020304" pitchFamily="18" charset="0"/>
            </a:rPr>
            <a:t>weight</a:t>
          </a:r>
          <a:r>
            <a:rPr lang="en-IN" sz="1200">
              <a:effectLst/>
              <a:latin typeface="Times New Roman" panose="02020603050405020304" pitchFamily="18" charset="0"/>
              <a:cs typeface="Times New Roman" panose="02020603050405020304" pitchFamily="18" charset="0"/>
            </a:rPr>
            <a:t> babies). The only listed pure-play children’s hospital group in the Asia-Pacific region and commands a premium </a:t>
          </a:r>
          <a:r>
            <a:rPr lang="en-IN" sz="1200" b="1">
              <a:effectLst/>
              <a:latin typeface="Times New Roman" panose="02020603050405020304" pitchFamily="18" charset="0"/>
              <a:cs typeface="Times New Roman" panose="02020603050405020304" pitchFamily="18" charset="0"/>
            </a:rPr>
            <a:t>ARPOB </a:t>
          </a:r>
          <a:r>
            <a:rPr lang="en-IN" sz="1200">
              <a:effectLst/>
              <a:latin typeface="Times New Roman" panose="02020603050405020304" pitchFamily="18" charset="0"/>
              <a:cs typeface="Times New Roman" panose="02020603050405020304" pitchFamily="18" charset="0"/>
            </a:rPr>
            <a:t>relative to multi-specialty peers.</a:t>
          </a:r>
        </a:p>
      </xdr:txBody>
    </xdr:sp>
    <xdr:clientData/>
  </xdr:twoCellAnchor>
  <xdr:twoCellAnchor>
    <xdr:from>
      <xdr:col>1</xdr:col>
      <xdr:colOff>5219</xdr:colOff>
      <xdr:row>19</xdr:row>
      <xdr:rowOff>0</xdr:rowOff>
    </xdr:from>
    <xdr:to>
      <xdr:col>6</xdr:col>
      <xdr:colOff>5218</xdr:colOff>
      <xdr:row>29</xdr:row>
      <xdr:rowOff>0</xdr:rowOff>
    </xdr:to>
    <xdr:sp macro="" textlink="">
      <xdr:nvSpPr>
        <xdr:cNvPr id="5" name="TextBox 4">
          <a:extLst>
            <a:ext uri="{FF2B5EF4-FFF2-40B4-BE49-F238E27FC236}">
              <a16:creationId xmlns:a16="http://schemas.microsoft.com/office/drawing/2014/main" id="{A2769750-C868-41BB-972B-3379EF8F6BC3}"/>
            </a:ext>
          </a:extLst>
        </xdr:cNvPr>
        <xdr:cNvSpPr txBox="1"/>
      </xdr:nvSpPr>
      <xdr:spPr>
        <a:xfrm>
          <a:off x="621082" y="3924822"/>
          <a:ext cx="3173259" cy="1644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latin typeface="Times New Roman" panose="02020603050405020304" pitchFamily="18" charset="0"/>
              <a:cs typeface="Times New Roman" panose="02020603050405020304" pitchFamily="18" charset="0"/>
            </a:rPr>
            <a:t>India's specialized pediatric healthcare market is projected to grow at 12–14% CAGR through FY30, reaching ₹3,200–3,500 Bn, driven by NICU care, maternity care, and ART the fastest-growing niche. Structural tailwinds include rising incomes, growing insurance penetration, a high incidence of congenital conditions and high-risk pregnancies, and India's persistent bed-density gap, underscoring the headroom for specialty-led capacity growth.</a:t>
          </a:r>
        </a:p>
      </xdr:txBody>
    </xdr:sp>
    <xdr:clientData/>
  </xdr:twoCellAnchor>
  <xdr:twoCellAnchor>
    <xdr:from>
      <xdr:col>6</xdr:col>
      <xdr:colOff>613102</xdr:colOff>
      <xdr:row>6</xdr:row>
      <xdr:rowOff>0</xdr:rowOff>
    </xdr:from>
    <xdr:to>
      <xdr:col>11</xdr:col>
      <xdr:colOff>613102</xdr:colOff>
      <xdr:row>17</xdr:row>
      <xdr:rowOff>377758</xdr:rowOff>
    </xdr:to>
    <xdr:sp macro="" textlink="">
      <xdr:nvSpPr>
        <xdr:cNvPr id="6" name="TextBox 5">
          <a:extLst>
            <a:ext uri="{FF2B5EF4-FFF2-40B4-BE49-F238E27FC236}">
              <a16:creationId xmlns:a16="http://schemas.microsoft.com/office/drawing/2014/main" id="{A7B90D35-77E2-40C4-9D37-D59A0FC532C5}"/>
            </a:ext>
          </a:extLst>
        </xdr:cNvPr>
        <xdr:cNvSpPr txBox="1"/>
      </xdr:nvSpPr>
      <xdr:spPr>
        <a:xfrm>
          <a:off x="4388068" y="1567793"/>
          <a:ext cx="3065517" cy="1954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just"/>
          <a:r>
            <a:rPr lang="en-IN" b="1">
              <a:latin typeface="Times New Roman" panose="02020603050405020304" pitchFamily="18" charset="0"/>
              <a:cs typeface="Times New Roman" panose="02020603050405020304" pitchFamily="18" charset="0"/>
            </a:rPr>
            <a:t>Hospital services</a:t>
          </a:r>
          <a:r>
            <a:rPr lang="en-IN">
              <a:latin typeface="Times New Roman" panose="02020603050405020304" pitchFamily="18" charset="0"/>
              <a:cs typeface="Times New Roman" panose="02020603050405020304" pitchFamily="18" charset="0"/>
            </a:rPr>
            <a:t> (IP admissions, OP consultations, surgeries, deliveries, diagnostics) </a:t>
          </a:r>
          <a:r>
            <a:rPr lang="en-IN" b="1">
              <a:latin typeface="Times New Roman" panose="02020603050405020304" pitchFamily="18" charset="0"/>
              <a:cs typeface="Times New Roman" panose="02020603050405020304" pitchFamily="18" charset="0"/>
            </a:rPr>
            <a:t>₹1,448.57 Cr</a:t>
          </a:r>
          <a:r>
            <a:rPr lang="en-IN">
              <a:latin typeface="Times New Roman" panose="02020603050405020304" pitchFamily="18" charset="0"/>
              <a:cs typeface="Times New Roman" panose="02020603050405020304" pitchFamily="18" charset="0"/>
            </a:rPr>
            <a:t> (85.1% of revenue)</a:t>
          </a:r>
        </a:p>
        <a:p>
          <a:pPr lvl="0" algn="just"/>
          <a:r>
            <a:rPr lang="en-IN" b="1">
              <a:latin typeface="Times New Roman" panose="02020603050405020304" pitchFamily="18" charset="0"/>
              <a:cs typeface="Times New Roman" panose="02020603050405020304" pitchFamily="18" charset="0"/>
            </a:rPr>
            <a:t>Pharmacy sales</a:t>
          </a:r>
          <a:r>
            <a:rPr lang="en-IN">
              <a:latin typeface="Times New Roman" panose="02020603050405020304" pitchFamily="18" charset="0"/>
              <a:cs typeface="Times New Roman" panose="02020603050405020304" pitchFamily="18" charset="0"/>
            </a:rPr>
            <a:t> (in-hospital pharmacy dispensing) </a:t>
          </a:r>
          <a:r>
            <a:rPr lang="en-IN" b="1">
              <a:latin typeface="Times New Roman" panose="02020603050405020304" pitchFamily="18" charset="0"/>
              <a:cs typeface="Times New Roman" panose="02020603050405020304" pitchFamily="18" charset="0"/>
            </a:rPr>
            <a:t>₹204.28 Cr</a:t>
          </a:r>
          <a:r>
            <a:rPr lang="en-IN">
              <a:latin typeface="Times New Roman" panose="02020603050405020304" pitchFamily="18" charset="0"/>
              <a:cs typeface="Times New Roman" panose="02020603050405020304" pitchFamily="18" charset="0"/>
            </a:rPr>
            <a:t> (12.0% of revenue)</a:t>
          </a:r>
        </a:p>
        <a:p>
          <a:pPr lvl="0" algn="just"/>
          <a:r>
            <a:rPr lang="en-IN" b="1">
              <a:latin typeface="Times New Roman" panose="02020603050405020304" pitchFamily="18" charset="0"/>
              <a:cs typeface="Times New Roman" panose="02020603050405020304" pitchFamily="18" charset="0"/>
            </a:rPr>
            <a:t>Medical service fee</a:t>
          </a:r>
          <a:r>
            <a:rPr lang="en-IN">
              <a:latin typeface="Times New Roman" panose="02020603050405020304" pitchFamily="18" charset="0"/>
              <a:cs typeface="Times New Roman" panose="02020603050405020304" pitchFamily="18" charset="0"/>
            </a:rPr>
            <a:t> (fees from managed/serviced facilities)</a:t>
          </a:r>
          <a:r>
            <a:rPr lang="en-IN" baseline="0">
              <a:latin typeface="Times New Roman" panose="02020603050405020304" pitchFamily="18" charset="0"/>
              <a:cs typeface="Times New Roman" panose="02020603050405020304" pitchFamily="18" charset="0"/>
            </a:rPr>
            <a:t> </a:t>
          </a:r>
          <a:r>
            <a:rPr lang="en-IN" b="1">
              <a:latin typeface="Times New Roman" panose="02020603050405020304" pitchFamily="18" charset="0"/>
              <a:cs typeface="Times New Roman" panose="02020603050405020304" pitchFamily="18" charset="0"/>
            </a:rPr>
            <a:t>₹24.85 Cr</a:t>
          </a:r>
          <a:r>
            <a:rPr lang="en-IN">
              <a:latin typeface="Times New Roman" panose="02020603050405020304" pitchFamily="18" charset="0"/>
              <a:cs typeface="Times New Roman" panose="02020603050405020304" pitchFamily="18" charset="0"/>
            </a:rPr>
            <a:t> (1.5% of revenue)</a:t>
          </a:r>
        </a:p>
        <a:p>
          <a:pPr lvl="0" algn="just"/>
          <a:r>
            <a:rPr lang="en-IN" b="1">
              <a:latin typeface="Times New Roman" panose="02020603050405020304" pitchFamily="18" charset="0"/>
              <a:cs typeface="Times New Roman" panose="02020603050405020304" pitchFamily="18" charset="0"/>
            </a:rPr>
            <a:t>Other operating income</a:t>
          </a:r>
          <a:r>
            <a:rPr lang="en-IN">
              <a:latin typeface="Times New Roman" panose="02020603050405020304" pitchFamily="18" charset="0"/>
              <a:cs typeface="Times New Roman" panose="02020603050405020304" pitchFamily="18" charset="0"/>
            </a:rPr>
            <a:t> (cord blood extraction, canteen, misc.) </a:t>
          </a:r>
          <a:r>
            <a:rPr lang="en-IN" b="1">
              <a:latin typeface="Times New Roman" panose="02020603050405020304" pitchFamily="18" charset="0"/>
              <a:cs typeface="Times New Roman" panose="02020603050405020304" pitchFamily="18" charset="0"/>
            </a:rPr>
            <a:t>₹25.37 Cr</a:t>
          </a:r>
          <a:r>
            <a:rPr lang="en-IN">
              <a:latin typeface="Times New Roman" panose="02020603050405020304" pitchFamily="18" charset="0"/>
              <a:cs typeface="Times New Roman" panose="02020603050405020304" pitchFamily="18" charset="0"/>
            </a:rPr>
            <a:t> (1.5% of revenue)</a:t>
          </a:r>
        </a:p>
        <a:p>
          <a:pPr lvl="0" algn="just"/>
          <a:endParaRPr lang="en-IN" b="1">
            <a:latin typeface="Times New Roman" panose="02020603050405020304" pitchFamily="18" charset="0"/>
            <a:cs typeface="Times New Roman" panose="02020603050405020304" pitchFamily="18" charset="0"/>
          </a:endParaRPr>
        </a:p>
        <a:p>
          <a:pPr lvl="0" algn="just"/>
          <a:r>
            <a:rPr lang="en-IN" b="1">
              <a:latin typeface="Times New Roman" panose="02020603050405020304" pitchFamily="18" charset="0"/>
              <a:cs typeface="Times New Roman" panose="02020603050405020304" pitchFamily="18" charset="0"/>
            </a:rPr>
            <a:t>Total Revenue from Operations (FY26)</a:t>
          </a:r>
          <a:r>
            <a:rPr lang="en-IN">
              <a:latin typeface="Times New Roman" panose="02020603050405020304" pitchFamily="18" charset="0"/>
              <a:cs typeface="Times New Roman" panose="02020603050405020304" pitchFamily="18" charset="0"/>
            </a:rPr>
            <a:t> </a:t>
          </a:r>
          <a:r>
            <a:rPr lang="en-IN" b="1">
              <a:latin typeface="Times New Roman" panose="02020603050405020304" pitchFamily="18" charset="0"/>
              <a:cs typeface="Times New Roman" panose="02020603050405020304" pitchFamily="18" charset="0"/>
            </a:rPr>
            <a:t>₹1,703.08 Cr</a:t>
          </a:r>
          <a:endParaRPr lang="en-IN">
            <a:latin typeface="Times New Roman" panose="02020603050405020304" pitchFamily="18" charset="0"/>
            <a:cs typeface="Times New Roman" panose="02020603050405020304" pitchFamily="18" charset="0"/>
          </a:endParaRPr>
        </a:p>
      </xdr:txBody>
    </xdr:sp>
    <xdr:clientData/>
  </xdr:twoCellAnchor>
  <xdr:twoCellAnchor>
    <xdr:from>
      <xdr:col>6</xdr:col>
      <xdr:colOff>613102</xdr:colOff>
      <xdr:row>19</xdr:row>
      <xdr:rowOff>0</xdr:rowOff>
    </xdr:from>
    <xdr:to>
      <xdr:col>11</xdr:col>
      <xdr:colOff>613102</xdr:colOff>
      <xdr:row>29</xdr:row>
      <xdr:rowOff>0</xdr:rowOff>
    </xdr:to>
    <xdr:sp macro="" textlink="">
      <xdr:nvSpPr>
        <xdr:cNvPr id="7" name="TextBox 6">
          <a:extLst>
            <a:ext uri="{FF2B5EF4-FFF2-40B4-BE49-F238E27FC236}">
              <a16:creationId xmlns:a16="http://schemas.microsoft.com/office/drawing/2014/main" id="{93F3950D-8424-4C9A-AB9E-88D036F037D7}"/>
            </a:ext>
          </a:extLst>
        </xdr:cNvPr>
        <xdr:cNvSpPr txBox="1"/>
      </xdr:nvSpPr>
      <xdr:spPr>
        <a:xfrm>
          <a:off x="4388068" y="3748690"/>
          <a:ext cx="3065517" cy="17517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Times New Roman" panose="02020603050405020304" pitchFamily="18" charset="0"/>
              <a:ea typeface="+mn-ea"/>
              <a:cs typeface="Times New Roman" panose="02020603050405020304" pitchFamily="18" charset="0"/>
            </a:rPr>
            <a:t>Rainbow is uniquely positioned as the only pure-play listed children’s hospital chain. Its clinical outcomes, full-time consultant model and child-centric infrastructure create a durable competitive moat versus multi-specialty hospital groups that treat pediatrics as one of many specialties.</a:t>
          </a:r>
          <a:endParaRPr lang="en-IN">
            <a:effectLst/>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6</xdr:row>
      <xdr:rowOff>0</xdr:rowOff>
    </xdr:from>
    <xdr:to>
      <xdr:col>6</xdr:col>
      <xdr:colOff>0</xdr:colOff>
      <xdr:row>16</xdr:row>
      <xdr:rowOff>0</xdr:rowOff>
    </xdr:to>
    <xdr:sp macro="" textlink="">
      <xdr:nvSpPr>
        <xdr:cNvPr id="2" name="TextBox 1">
          <a:extLst>
            <a:ext uri="{FF2B5EF4-FFF2-40B4-BE49-F238E27FC236}">
              <a16:creationId xmlns:a16="http://schemas.microsoft.com/office/drawing/2014/main" id="{06C9557B-69A7-75DA-2CBD-C80132F4A471}"/>
            </a:ext>
          </a:extLst>
        </xdr:cNvPr>
        <xdr:cNvSpPr txBox="1"/>
      </xdr:nvSpPr>
      <xdr:spPr>
        <a:xfrm>
          <a:off x="616415" y="1573561"/>
          <a:ext cx="3280317" cy="1765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616415</xdr:colOff>
      <xdr:row>5</xdr:row>
      <xdr:rowOff>221984</xdr:rowOff>
    </xdr:from>
    <xdr:to>
      <xdr:col>5</xdr:col>
      <xdr:colOff>616415</xdr:colOff>
      <xdr:row>15</xdr:row>
      <xdr:rowOff>177488</xdr:rowOff>
    </xdr:to>
    <xdr:sp macro="" textlink="">
      <xdr:nvSpPr>
        <xdr:cNvPr id="3" name="TextBox 2">
          <a:extLst>
            <a:ext uri="{FF2B5EF4-FFF2-40B4-BE49-F238E27FC236}">
              <a16:creationId xmlns:a16="http://schemas.microsoft.com/office/drawing/2014/main" id="{837281B1-6E01-4C7A-A724-0461D3C5CCFC}"/>
            </a:ext>
          </a:extLst>
        </xdr:cNvPr>
        <xdr:cNvSpPr txBox="1"/>
      </xdr:nvSpPr>
      <xdr:spPr>
        <a:xfrm>
          <a:off x="616415" y="1573561"/>
          <a:ext cx="3287168" cy="1779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a:effectLst/>
              <a:latin typeface="Times New Roman" panose="02020603050405020304" pitchFamily="18" charset="0"/>
              <a:cs typeface="Times New Roman" panose="02020603050405020304" pitchFamily="18" charset="0"/>
            </a:rPr>
            <a:t>The Company follows seven strategic pillars (S1–S7):</a:t>
          </a:r>
        </a:p>
        <a:p>
          <a:pPr lvl="0"/>
          <a:r>
            <a:rPr lang="en-IN">
              <a:latin typeface="Times New Roman" panose="02020603050405020304" pitchFamily="18" charset="0"/>
              <a:cs typeface="Times New Roman" panose="02020603050405020304" pitchFamily="18" charset="0"/>
            </a:rPr>
            <a:t>1. Strengthen tertiary &amp; quaternary pediatric services</a:t>
          </a:r>
        </a:p>
        <a:p>
          <a:pPr lvl="0"/>
          <a:r>
            <a:rPr lang="en-IN">
              <a:latin typeface="Times New Roman" panose="02020603050405020304" pitchFamily="18" charset="0"/>
              <a:cs typeface="Times New Roman" panose="02020603050405020304" pitchFamily="18" charset="0"/>
            </a:rPr>
            <a:t>2. Expand comprehensive offerings including IVF</a:t>
          </a:r>
        </a:p>
        <a:p>
          <a:pPr lvl="0"/>
          <a:r>
            <a:rPr lang="en-IN">
              <a:latin typeface="Times New Roman" panose="02020603050405020304" pitchFamily="18" charset="0"/>
              <a:cs typeface="Times New Roman" panose="02020603050405020304" pitchFamily="18" charset="0"/>
            </a:rPr>
            <a:t>3. Deepen hub-and-spoke networks</a:t>
          </a:r>
        </a:p>
        <a:p>
          <a:pPr lvl="0"/>
          <a:r>
            <a:rPr lang="en-IN">
              <a:latin typeface="Times New Roman" panose="02020603050405020304" pitchFamily="18" charset="0"/>
              <a:cs typeface="Times New Roman" panose="02020603050405020304" pitchFamily="18" charset="0"/>
            </a:rPr>
            <a:t>4. Ensure timely project execution</a:t>
          </a:r>
        </a:p>
        <a:p>
          <a:pPr lvl="0"/>
          <a:r>
            <a:rPr lang="en-IN">
              <a:latin typeface="Times New Roman" panose="02020603050405020304" pitchFamily="18" charset="0"/>
              <a:cs typeface="Times New Roman" panose="02020603050405020304" pitchFamily="18" charset="0"/>
            </a:rPr>
            <a:t>5. Drive operating efficiencies</a:t>
          </a:r>
        </a:p>
        <a:p>
          <a:pPr lvl="0"/>
          <a:r>
            <a:rPr lang="en-IN">
              <a:latin typeface="Times New Roman" panose="02020603050405020304" pitchFamily="18" charset="0"/>
              <a:cs typeface="Times New Roman" panose="02020603050405020304" pitchFamily="18" charset="0"/>
            </a:rPr>
            <a:t>6. Accelerate digital transformation (One Rainbow platform)</a:t>
          </a:r>
        </a:p>
        <a:p>
          <a:pPr lvl="0"/>
          <a:r>
            <a:rPr lang="en-IN">
              <a:latin typeface="Times New Roman" panose="02020603050405020304" pitchFamily="18" charset="0"/>
              <a:cs typeface="Times New Roman" panose="02020603050405020304" pitchFamily="18" charset="0"/>
            </a:rPr>
            <a:t>7. Grow the international patient business</a:t>
          </a:r>
        </a:p>
      </xdr:txBody>
    </xdr:sp>
    <xdr:clientData/>
  </xdr:twoCellAnchor>
  <xdr:twoCellAnchor>
    <xdr:from>
      <xdr:col>1</xdr:col>
      <xdr:colOff>0</xdr:colOff>
      <xdr:row>17</xdr:row>
      <xdr:rowOff>5562</xdr:rowOff>
    </xdr:from>
    <xdr:to>
      <xdr:col>6</xdr:col>
      <xdr:colOff>0</xdr:colOff>
      <xdr:row>28</xdr:row>
      <xdr:rowOff>0</xdr:rowOff>
    </xdr:to>
    <xdr:sp macro="" textlink="">
      <xdr:nvSpPr>
        <xdr:cNvPr id="4" name="TextBox 3">
          <a:extLst>
            <a:ext uri="{FF2B5EF4-FFF2-40B4-BE49-F238E27FC236}">
              <a16:creationId xmlns:a16="http://schemas.microsoft.com/office/drawing/2014/main" id="{24266BB6-CF6F-4AEE-A6AB-A4B40C1E1573}"/>
            </a:ext>
          </a:extLst>
        </xdr:cNvPr>
        <xdr:cNvSpPr txBox="1"/>
      </xdr:nvSpPr>
      <xdr:spPr>
        <a:xfrm>
          <a:off x="617387" y="3581956"/>
          <a:ext cx="3287168" cy="1957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latin typeface="Times New Roman" panose="02020603050405020304" pitchFamily="18" charset="0"/>
              <a:cs typeface="Times New Roman" panose="02020603050405020304" pitchFamily="18" charset="0"/>
            </a:rPr>
            <a:t>Rainbow expanded through FY26 via acquisitions in Warangal and Guwahati (its Northeast entry), plus new units at Rajahmundry and Electronic City, Bengaluru — followed by HRBR Bengaluru going live in FY27, pushing capacity past 2,375 beds. Abrarali Dalal was appointed Group CEO in January 2026, and the board approved a ₹3.50/share final dividend. Q1 FY27 revenue grew 33% YoY, with management reaffirming plans to add 2,500 beds over five years, taking total capacity to 5,000.</a:t>
          </a:r>
        </a:p>
      </xdr:txBody>
    </xdr:sp>
    <xdr:clientData/>
  </xdr:twoCellAnchor>
  <xdr:twoCellAnchor>
    <xdr:from>
      <xdr:col>7</xdr:col>
      <xdr:colOff>0</xdr:colOff>
      <xdr:row>5</xdr:row>
      <xdr:rowOff>222481</xdr:rowOff>
    </xdr:from>
    <xdr:to>
      <xdr:col>12</xdr:col>
      <xdr:colOff>0</xdr:colOff>
      <xdr:row>15</xdr:row>
      <xdr:rowOff>177985</xdr:rowOff>
    </xdr:to>
    <xdr:sp macro="" textlink="">
      <xdr:nvSpPr>
        <xdr:cNvPr id="5" name="TextBox 4">
          <a:extLst>
            <a:ext uri="{FF2B5EF4-FFF2-40B4-BE49-F238E27FC236}">
              <a16:creationId xmlns:a16="http://schemas.microsoft.com/office/drawing/2014/main" id="{9398423A-5980-4E74-A4D2-224291129A97}"/>
            </a:ext>
          </a:extLst>
        </xdr:cNvPr>
        <xdr:cNvSpPr txBox="1"/>
      </xdr:nvSpPr>
      <xdr:spPr>
        <a:xfrm>
          <a:off x="4521942" y="1574058"/>
          <a:ext cx="3086934" cy="1779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effectLst/>
              <a:latin typeface="Times New Roman" panose="02020603050405020304" pitchFamily="18" charset="0"/>
              <a:cs typeface="Times New Roman" panose="02020603050405020304" pitchFamily="18" charset="0"/>
            </a:rPr>
            <a:t>Capital expenditure plan: &gt;2,500 new beds over five years to reach ~5,000 beds, with total investment of approximately ₹2,200 Cr, funded predominantly through internal accruals. Near-term pipeline includes Coimbatore (~130 beds, H2 FY28), Gurugram (325+125 beds), Pune (~150 beds) and additional spokes in Bengaluru and other markets.</a:t>
          </a:r>
        </a:p>
        <a:p>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7</xdr:col>
      <xdr:colOff>11124</xdr:colOff>
      <xdr:row>17</xdr:row>
      <xdr:rowOff>0</xdr:rowOff>
    </xdr:from>
    <xdr:to>
      <xdr:col>12</xdr:col>
      <xdr:colOff>0</xdr:colOff>
      <xdr:row>28</xdr:row>
      <xdr:rowOff>0</xdr:rowOff>
    </xdr:to>
    <xdr:sp macro="" textlink="">
      <xdr:nvSpPr>
        <xdr:cNvPr id="6" name="TextBox 5">
          <a:extLst>
            <a:ext uri="{FF2B5EF4-FFF2-40B4-BE49-F238E27FC236}">
              <a16:creationId xmlns:a16="http://schemas.microsoft.com/office/drawing/2014/main" id="{DE240D3A-F76D-4D72-9D47-45436E6D82AD}"/>
            </a:ext>
          </a:extLst>
        </xdr:cNvPr>
        <xdr:cNvSpPr txBox="1"/>
      </xdr:nvSpPr>
      <xdr:spPr>
        <a:xfrm>
          <a:off x="4516282" y="3529263"/>
          <a:ext cx="3685244" cy="1918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effectLst/>
              <a:latin typeface="Times New Roman" panose="02020603050405020304" pitchFamily="18" charset="0"/>
              <a:cs typeface="Times New Roman" panose="02020603050405020304" pitchFamily="18" charset="0"/>
            </a:rPr>
            <a:t>1999 – First hospital opened at Banjara Hills, Hyderabad</a:t>
          </a:r>
          <a:br>
            <a:rPr lang="en-IN">
              <a:effectLst/>
              <a:latin typeface="Times New Roman" panose="02020603050405020304" pitchFamily="18" charset="0"/>
              <a:cs typeface="Times New Roman" panose="02020603050405020304" pitchFamily="18" charset="0"/>
            </a:rPr>
          </a:br>
          <a:r>
            <a:rPr lang="en-IN">
              <a:effectLst/>
              <a:latin typeface="Times New Roman" panose="02020603050405020304" pitchFamily="18" charset="0"/>
              <a:cs typeface="Times New Roman" panose="02020603050405020304" pitchFamily="18" charset="0"/>
            </a:rPr>
            <a:t>2007 – Expansion into Vijayawada</a:t>
          </a:r>
          <a:br>
            <a:rPr lang="en-IN">
              <a:effectLst/>
              <a:latin typeface="Times New Roman" panose="02020603050405020304" pitchFamily="18" charset="0"/>
              <a:cs typeface="Times New Roman" panose="02020603050405020304" pitchFamily="18" charset="0"/>
            </a:rPr>
          </a:br>
          <a:r>
            <a:rPr lang="en-IN">
              <a:effectLst/>
              <a:latin typeface="Times New Roman" panose="02020603050405020304" pitchFamily="18" charset="0"/>
              <a:cs typeface="Times New Roman" panose="02020603050405020304" pitchFamily="18" charset="0"/>
            </a:rPr>
            <a:t>2013–16 – CDC investment, Bengaluru entry, launch of BirthRight brand</a:t>
          </a:r>
          <a:br>
            <a:rPr lang="en-IN">
              <a:effectLst/>
              <a:latin typeface="Times New Roman" panose="02020603050405020304" pitchFamily="18" charset="0"/>
              <a:cs typeface="Times New Roman" panose="02020603050405020304" pitchFamily="18" charset="0"/>
            </a:rPr>
          </a:br>
          <a:r>
            <a:rPr lang="en-IN">
              <a:effectLst/>
              <a:latin typeface="Times New Roman" panose="02020603050405020304" pitchFamily="18" charset="0"/>
              <a:cs typeface="Times New Roman" panose="02020603050405020304" pitchFamily="18" charset="0"/>
            </a:rPr>
            <a:t>2017–19 – Delhi and Chennai hubs established</a:t>
          </a:r>
          <a:br>
            <a:rPr lang="en-IN">
              <a:effectLst/>
              <a:latin typeface="Times New Roman" panose="02020603050405020304" pitchFamily="18" charset="0"/>
              <a:cs typeface="Times New Roman" panose="02020603050405020304" pitchFamily="18" charset="0"/>
            </a:rPr>
          </a:br>
          <a:r>
            <a:rPr lang="en-IN">
              <a:effectLst/>
              <a:latin typeface="Times New Roman" panose="02020603050405020304" pitchFamily="18" charset="0"/>
              <a:cs typeface="Times New Roman" panose="02020603050405020304" pitchFamily="18" charset="0"/>
            </a:rPr>
            <a:t>2021 – IPO</a:t>
          </a:r>
          <a:br>
            <a:rPr lang="en-IN">
              <a:effectLst/>
              <a:latin typeface="Times New Roman" panose="02020603050405020304" pitchFamily="18" charset="0"/>
              <a:cs typeface="Times New Roman" panose="02020603050405020304" pitchFamily="18" charset="0"/>
            </a:rPr>
          </a:br>
          <a:r>
            <a:rPr lang="en-IN">
              <a:effectLst/>
              <a:latin typeface="Times New Roman" panose="02020603050405020304" pitchFamily="18" charset="0"/>
              <a:cs typeface="Times New Roman" panose="02020603050405020304" pitchFamily="18" charset="0"/>
            </a:rPr>
            <a:t>2023–25 – Financial District hospital and multiple spokes; IVF network expansion</a:t>
          </a:r>
          <a:br>
            <a:rPr lang="en-IN">
              <a:effectLst/>
              <a:latin typeface="Times New Roman" panose="02020603050405020304" pitchFamily="18" charset="0"/>
              <a:cs typeface="Times New Roman" panose="02020603050405020304" pitchFamily="18" charset="0"/>
            </a:rPr>
          </a:br>
          <a:r>
            <a:rPr lang="en-IN">
              <a:effectLst/>
              <a:latin typeface="Times New Roman" panose="02020603050405020304" pitchFamily="18" charset="0"/>
              <a:cs typeface="Times New Roman" panose="02020603050405020304" pitchFamily="18" charset="0"/>
            </a:rPr>
            <a:t>2025–26 – Northeast entry via acquisitions; major capacity ramp-up phase largely completed</a:t>
          </a:r>
          <a:r>
            <a:rPr lang="en-IN" sz="1100" u="sng">
              <a:effectLst/>
              <a:latin typeface="Times New Roman" panose="02020603050405020304" pitchFamily="18" charset="0"/>
              <a:cs typeface="Times New Roman" panose="02020603050405020304" pitchFamily="18" charset="0"/>
            </a:rPr>
            <a:t>.</a:t>
          </a:r>
          <a:endParaRPr lang="en-IN">
            <a:effectLst/>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6</xdr:row>
      <xdr:rowOff>1</xdr:rowOff>
    </xdr:from>
    <xdr:to>
      <xdr:col>6</xdr:col>
      <xdr:colOff>0</xdr:colOff>
      <xdr:row>16</xdr:row>
      <xdr:rowOff>1</xdr:rowOff>
    </xdr:to>
    <xdr:sp macro="" textlink="">
      <xdr:nvSpPr>
        <xdr:cNvPr id="2" name="TextBox 1">
          <a:extLst>
            <a:ext uri="{FF2B5EF4-FFF2-40B4-BE49-F238E27FC236}">
              <a16:creationId xmlns:a16="http://schemas.microsoft.com/office/drawing/2014/main" id="{272EA835-C155-459E-987C-EE62B7B6DD9D}"/>
            </a:ext>
          </a:extLst>
        </xdr:cNvPr>
        <xdr:cNvSpPr txBox="1"/>
      </xdr:nvSpPr>
      <xdr:spPr>
        <a:xfrm>
          <a:off x="617220" y="1569721"/>
          <a:ext cx="3169920" cy="175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r>
            <a:rPr lang="en-IN" sz="1200">
              <a:latin typeface="Times New Roman" panose="02020603050405020304" pitchFamily="18" charset="0"/>
              <a:cs typeface="Times New Roman" panose="02020603050405020304" pitchFamily="18" charset="0"/>
            </a:rPr>
            <a:t>1. Clinical excellence &amp; superior outcomes</a:t>
          </a:r>
        </a:p>
        <a:p>
          <a:pPr lvl="0"/>
          <a:r>
            <a:rPr lang="en-IN" sz="1200">
              <a:latin typeface="Times New Roman" panose="02020603050405020304" pitchFamily="18" charset="0"/>
              <a:cs typeface="Times New Roman" panose="02020603050405020304" pitchFamily="18" charset="0"/>
            </a:rPr>
            <a:t>2. Pure-play focus with pricing power</a:t>
          </a:r>
        </a:p>
        <a:p>
          <a:pPr lvl="0"/>
          <a:r>
            <a:rPr lang="en-IN" sz="1200">
              <a:latin typeface="Times New Roman" panose="02020603050405020304" pitchFamily="18" charset="0"/>
              <a:cs typeface="Times New Roman" panose="02020603050405020304" pitchFamily="18" charset="0"/>
            </a:rPr>
            <a:t>3. Full-time doctor model + One Rainbow standardization</a:t>
          </a:r>
        </a:p>
        <a:p>
          <a:pPr lvl="0"/>
          <a:r>
            <a:rPr lang="en-IN" sz="1200">
              <a:latin typeface="Times New Roman" panose="02020603050405020304" pitchFamily="18" charset="0"/>
              <a:cs typeface="Times New Roman" panose="02020603050405020304" pitchFamily="18" charset="0"/>
            </a:rPr>
            <a:t>4. High ARPOB &amp; healthy margins</a:t>
          </a:r>
        </a:p>
        <a:p>
          <a:pPr lvl="0"/>
          <a:r>
            <a:rPr lang="en-IN" sz="1200">
              <a:latin typeface="Times New Roman" panose="02020603050405020304" pitchFamily="18" charset="0"/>
              <a:cs typeface="Times New Roman" panose="02020603050405020304" pitchFamily="18" charset="0"/>
            </a:rPr>
            <a:t>5. Strong balance sheet (net cash)</a:t>
          </a:r>
        </a:p>
        <a:p>
          <a:pPr lvl="0"/>
          <a:r>
            <a:rPr lang="en-IN" sz="1200">
              <a:latin typeface="Times New Roman" panose="02020603050405020304" pitchFamily="18" charset="0"/>
              <a:cs typeface="Times New Roman" panose="02020603050405020304" pitchFamily="18" charset="0"/>
            </a:rPr>
            <a:t>6. Brand trust &amp; academic pipeline</a:t>
          </a:r>
        </a:p>
      </xdr:txBody>
    </xdr:sp>
    <xdr:clientData/>
  </xdr:twoCellAnchor>
  <xdr:twoCellAnchor>
    <xdr:from>
      <xdr:col>7</xdr:col>
      <xdr:colOff>1</xdr:colOff>
      <xdr:row>6</xdr:row>
      <xdr:rowOff>1</xdr:rowOff>
    </xdr:from>
    <xdr:to>
      <xdr:col>12</xdr:col>
      <xdr:colOff>1</xdr:colOff>
      <xdr:row>16</xdr:row>
      <xdr:rowOff>1</xdr:rowOff>
    </xdr:to>
    <xdr:sp macro="" textlink="">
      <xdr:nvSpPr>
        <xdr:cNvPr id="3" name="TextBox 2">
          <a:extLst>
            <a:ext uri="{FF2B5EF4-FFF2-40B4-BE49-F238E27FC236}">
              <a16:creationId xmlns:a16="http://schemas.microsoft.com/office/drawing/2014/main" id="{EFB3582F-256A-4A69-9A51-9A08F5998403}"/>
            </a:ext>
          </a:extLst>
        </xdr:cNvPr>
        <xdr:cNvSpPr txBox="1"/>
      </xdr:nvSpPr>
      <xdr:spPr>
        <a:xfrm>
          <a:off x="4404361" y="1569721"/>
          <a:ext cx="3086100" cy="175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r>
            <a:rPr lang="en-IN" sz="1200">
              <a:latin typeface="Times New Roman" panose="02020603050405020304" pitchFamily="18" charset="0"/>
              <a:cs typeface="Times New Roman" panose="02020603050405020304" pitchFamily="18" charset="0"/>
            </a:rPr>
            <a:t>1. Near-term occupancy dilution from new beds (46.3% in FY26)</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2. Geographic concentration (South India heavy)</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3. High doctor professional fees (~25% of revenue)</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4.</a:t>
          </a:r>
          <a:r>
            <a:rPr lang="en-IN" sz="1200" baseline="0">
              <a:latin typeface="Times New Roman" panose="02020603050405020304" pitchFamily="18" charset="0"/>
              <a:cs typeface="Times New Roman" panose="02020603050405020304" pitchFamily="18" charset="0"/>
            </a:rPr>
            <a:t> </a:t>
          </a:r>
          <a:r>
            <a:rPr lang="en-IN" sz="1200">
              <a:latin typeface="Times New Roman" panose="02020603050405020304" pitchFamily="18" charset="0"/>
              <a:cs typeface="Times New Roman" panose="02020603050405020304" pitchFamily="18" charset="0"/>
            </a:rPr>
            <a:t>Ramp-up cost pressure on margins</a:t>
          </a:r>
        </a:p>
      </xdr:txBody>
    </xdr:sp>
    <xdr:clientData/>
  </xdr:twoCellAnchor>
  <xdr:twoCellAnchor>
    <xdr:from>
      <xdr:col>7</xdr:col>
      <xdr:colOff>0</xdr:colOff>
      <xdr:row>16</xdr:row>
      <xdr:rowOff>205741</xdr:rowOff>
    </xdr:from>
    <xdr:to>
      <xdr:col>12</xdr:col>
      <xdr:colOff>1</xdr:colOff>
      <xdr:row>27</xdr:row>
      <xdr:rowOff>0</xdr:rowOff>
    </xdr:to>
    <xdr:sp macro="" textlink="">
      <xdr:nvSpPr>
        <xdr:cNvPr id="4" name="TextBox 3">
          <a:extLst>
            <a:ext uri="{FF2B5EF4-FFF2-40B4-BE49-F238E27FC236}">
              <a16:creationId xmlns:a16="http://schemas.microsoft.com/office/drawing/2014/main" id="{45719CD3-87C3-48F1-9345-F20FC4E9FFE3}"/>
            </a:ext>
          </a:extLst>
        </xdr:cNvPr>
        <xdr:cNvSpPr txBox="1"/>
      </xdr:nvSpPr>
      <xdr:spPr>
        <a:xfrm>
          <a:off x="4404360" y="3528061"/>
          <a:ext cx="3086101" cy="1767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r>
            <a:rPr lang="en-IN" sz="1200">
              <a:latin typeface="Times New Roman" panose="02020603050405020304" pitchFamily="18" charset="0"/>
              <a:cs typeface="Times New Roman" panose="02020603050405020304" pitchFamily="18" charset="0"/>
            </a:rPr>
            <a:t>1. Competition from large multi-specialty chains</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2. Doctor/nurse attrition &amp; talent cost inflation</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3. Regulatory / accreditation risks</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4. Execution delays on pipeline</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5. Seasonality in pediatric volumes</a:t>
          </a:r>
        </a:p>
      </xdr:txBody>
    </xdr:sp>
    <xdr:clientData/>
  </xdr:twoCellAnchor>
  <xdr:twoCellAnchor>
    <xdr:from>
      <xdr:col>1</xdr:col>
      <xdr:colOff>0</xdr:colOff>
      <xdr:row>16</xdr:row>
      <xdr:rowOff>205741</xdr:rowOff>
    </xdr:from>
    <xdr:to>
      <xdr:col>6</xdr:col>
      <xdr:colOff>0</xdr:colOff>
      <xdr:row>27</xdr:row>
      <xdr:rowOff>0</xdr:rowOff>
    </xdr:to>
    <xdr:sp macro="" textlink="">
      <xdr:nvSpPr>
        <xdr:cNvPr id="5" name="TextBox 4">
          <a:extLst>
            <a:ext uri="{FF2B5EF4-FFF2-40B4-BE49-F238E27FC236}">
              <a16:creationId xmlns:a16="http://schemas.microsoft.com/office/drawing/2014/main" id="{C791CAEB-6A03-484E-B59D-ADA81D07D25D}"/>
            </a:ext>
          </a:extLst>
        </xdr:cNvPr>
        <xdr:cNvSpPr txBox="1"/>
      </xdr:nvSpPr>
      <xdr:spPr>
        <a:xfrm>
          <a:off x="617220" y="3528061"/>
          <a:ext cx="3169920" cy="1767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r>
            <a:rPr lang="en-IN" sz="1200">
              <a:latin typeface="Times New Roman" panose="02020603050405020304" pitchFamily="18" charset="0"/>
              <a:cs typeface="Times New Roman" panose="02020603050405020304" pitchFamily="18" charset="0"/>
            </a:rPr>
            <a:t>1. Under-penetrated pediatric market</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2. Expansion into NCR, West India, Tier-2</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3. IVF &amp; international patients</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4. Digital platform &amp; academic talent pipeline</a:t>
          </a:r>
        </a:p>
        <a:p>
          <a:pPr lvl="0"/>
          <a:endParaRPr lang="en-IN" sz="1200">
            <a:latin typeface="Times New Roman" panose="02020603050405020304" pitchFamily="18" charset="0"/>
            <a:cs typeface="Times New Roman" panose="02020603050405020304" pitchFamily="18" charset="0"/>
          </a:endParaRPr>
        </a:p>
        <a:p>
          <a:pPr lvl="0"/>
          <a:r>
            <a:rPr lang="en-IN" sz="1200">
              <a:latin typeface="Times New Roman" panose="02020603050405020304" pitchFamily="18" charset="0"/>
              <a:cs typeface="Times New Roman" panose="02020603050405020304" pitchFamily="18" charset="0"/>
            </a:rPr>
            <a:t>5. Selective bolt-on M&amp;A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8</xdr:row>
      <xdr:rowOff>1</xdr:rowOff>
    </xdr:from>
    <xdr:to>
      <xdr:col>12</xdr:col>
      <xdr:colOff>0</xdr:colOff>
      <xdr:row>15</xdr:row>
      <xdr:rowOff>1</xdr:rowOff>
    </xdr:to>
    <xdr:sp macro="" textlink="">
      <xdr:nvSpPr>
        <xdr:cNvPr id="2" name="TextBox 1">
          <a:extLst>
            <a:ext uri="{FF2B5EF4-FFF2-40B4-BE49-F238E27FC236}">
              <a16:creationId xmlns:a16="http://schemas.microsoft.com/office/drawing/2014/main" id="{58E2774D-2F55-4044-849B-00D901275902}"/>
            </a:ext>
          </a:extLst>
        </xdr:cNvPr>
        <xdr:cNvSpPr txBox="1"/>
      </xdr:nvSpPr>
      <xdr:spPr>
        <a:xfrm>
          <a:off x="5821680" y="1965961"/>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effectLst/>
              <a:latin typeface="Times New Roman" panose="02020603050405020304" pitchFamily="18" charset="0"/>
              <a:cs typeface="Times New Roman" panose="02020603050405020304" pitchFamily="18" charset="0"/>
            </a:rPr>
            <a:t>Founder, Chairman &amp; MD. Built the entire vision, clinical model and network from 1 hospital to 24. Created academic culture and long-term 5,000-bed vision.</a:t>
          </a:r>
        </a:p>
        <a:p>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9</xdr:col>
      <xdr:colOff>0</xdr:colOff>
      <xdr:row>15</xdr:row>
      <xdr:rowOff>0</xdr:rowOff>
    </xdr:from>
    <xdr:to>
      <xdr:col>12</xdr:col>
      <xdr:colOff>0</xdr:colOff>
      <xdr:row>22</xdr:row>
      <xdr:rowOff>0</xdr:rowOff>
    </xdr:to>
    <xdr:sp macro="" textlink="">
      <xdr:nvSpPr>
        <xdr:cNvPr id="3" name="TextBox 2">
          <a:extLst>
            <a:ext uri="{FF2B5EF4-FFF2-40B4-BE49-F238E27FC236}">
              <a16:creationId xmlns:a16="http://schemas.microsoft.com/office/drawing/2014/main" id="{5C0A10E3-BA48-481D-9E21-77357EF8525C}"/>
            </a:ext>
          </a:extLst>
        </xdr:cNvPr>
        <xdr:cNvSpPr txBox="1"/>
      </xdr:nvSpPr>
      <xdr:spPr>
        <a:xfrm>
          <a:off x="5821680" y="3200400"/>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effectLst/>
              <a:latin typeface="Times New Roman" panose="02020603050405020304" pitchFamily="18" charset="0"/>
              <a:cs typeface="Times New Roman" panose="02020603050405020304" pitchFamily="18" charset="0"/>
            </a:rPr>
            <a:t>Whole-time Director (Promoter) since 2005. Built India’s largest NICU/PICU &amp; transport network. 75+ research papers. Critical-care differentiation.</a:t>
          </a:r>
        </a:p>
        <a:p>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9</xdr:col>
      <xdr:colOff>0</xdr:colOff>
      <xdr:row>22</xdr:row>
      <xdr:rowOff>0</xdr:rowOff>
    </xdr:from>
    <xdr:to>
      <xdr:col>12</xdr:col>
      <xdr:colOff>0</xdr:colOff>
      <xdr:row>29</xdr:row>
      <xdr:rowOff>0</xdr:rowOff>
    </xdr:to>
    <xdr:sp macro="" textlink="">
      <xdr:nvSpPr>
        <xdr:cNvPr id="4" name="TextBox 3">
          <a:extLst>
            <a:ext uri="{FF2B5EF4-FFF2-40B4-BE49-F238E27FC236}">
              <a16:creationId xmlns:a16="http://schemas.microsoft.com/office/drawing/2014/main" id="{300015CE-38E6-471B-A865-41AF191D26BD}"/>
            </a:ext>
          </a:extLst>
        </xdr:cNvPr>
        <xdr:cNvSpPr txBox="1"/>
      </xdr:nvSpPr>
      <xdr:spPr>
        <a:xfrm>
          <a:off x="5821680" y="4434840"/>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effectLst/>
              <a:latin typeface="Times New Roman" panose="02020603050405020304" pitchFamily="18" charset="0"/>
              <a:cs typeface="Times New Roman" panose="02020603050405020304" pitchFamily="18" charset="0"/>
            </a:rPr>
            <a:t>CEO since Jan 2026. Focused on utilization of newly added beds, sales &amp; marketing, doctor engagement, patient experience and operating leverage.</a:t>
          </a:r>
        </a:p>
      </xdr:txBody>
    </xdr:sp>
    <xdr:clientData/>
  </xdr:twoCellAnchor>
  <xdr:twoCellAnchor>
    <xdr:from>
      <xdr:col>5</xdr:col>
      <xdr:colOff>304800</xdr:colOff>
      <xdr:row>8</xdr:row>
      <xdr:rowOff>0</xdr:rowOff>
    </xdr:from>
    <xdr:to>
      <xdr:col>8</xdr:col>
      <xdr:colOff>469446</xdr:colOff>
      <xdr:row>15</xdr:row>
      <xdr:rowOff>0</xdr:rowOff>
    </xdr:to>
    <xdr:sp macro="" textlink="">
      <xdr:nvSpPr>
        <xdr:cNvPr id="5" name="TextBox 4">
          <a:extLst>
            <a:ext uri="{FF2B5EF4-FFF2-40B4-BE49-F238E27FC236}">
              <a16:creationId xmlns:a16="http://schemas.microsoft.com/office/drawing/2014/main" id="{37C0D9FD-92A1-4134-AFEE-315B2CAD8D90}"/>
            </a:ext>
          </a:extLst>
        </xdr:cNvPr>
        <xdr:cNvSpPr txBox="1"/>
      </xdr:nvSpPr>
      <xdr:spPr>
        <a:xfrm>
          <a:off x="3686175" y="1969634"/>
          <a:ext cx="1991405" cy="1251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effectLst/>
              <a:latin typeface="Times New Roman" panose="02020603050405020304" pitchFamily="18" charset="0"/>
              <a:cs typeface="Times New Roman" panose="02020603050405020304" pitchFamily="18" charset="0"/>
            </a:rPr>
            <a:t>MBBS, MD Pediatrics; King’s College London (Gastro/Hepatology); 30+ yrs</a:t>
          </a:r>
        </a:p>
      </xdr:txBody>
    </xdr:sp>
    <xdr:clientData/>
  </xdr:twoCellAnchor>
  <xdr:twoCellAnchor>
    <xdr:from>
      <xdr:col>5</xdr:col>
      <xdr:colOff>297180</xdr:colOff>
      <xdr:row>15</xdr:row>
      <xdr:rowOff>0</xdr:rowOff>
    </xdr:from>
    <xdr:to>
      <xdr:col>8</xdr:col>
      <xdr:colOff>297180</xdr:colOff>
      <xdr:row>22</xdr:row>
      <xdr:rowOff>0</xdr:rowOff>
    </xdr:to>
    <xdr:sp macro="" textlink="">
      <xdr:nvSpPr>
        <xdr:cNvPr id="6" name="TextBox 5">
          <a:extLst>
            <a:ext uri="{FF2B5EF4-FFF2-40B4-BE49-F238E27FC236}">
              <a16:creationId xmlns:a16="http://schemas.microsoft.com/office/drawing/2014/main" id="{CFF08D31-DD79-4B8E-88DA-9A4152E71DC2}"/>
            </a:ext>
          </a:extLst>
        </xdr:cNvPr>
        <xdr:cNvSpPr txBox="1"/>
      </xdr:nvSpPr>
      <xdr:spPr>
        <a:xfrm>
          <a:off x="3680460" y="3200400"/>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449580</xdr:colOff>
      <xdr:row>15</xdr:row>
      <xdr:rowOff>152400</xdr:rowOff>
    </xdr:from>
    <xdr:to>
      <xdr:col>8</xdr:col>
      <xdr:colOff>449580</xdr:colOff>
      <xdr:row>22</xdr:row>
      <xdr:rowOff>152400</xdr:rowOff>
    </xdr:to>
    <xdr:sp macro="" textlink="">
      <xdr:nvSpPr>
        <xdr:cNvPr id="7" name="TextBox 6">
          <a:extLst>
            <a:ext uri="{FF2B5EF4-FFF2-40B4-BE49-F238E27FC236}">
              <a16:creationId xmlns:a16="http://schemas.microsoft.com/office/drawing/2014/main" id="{4BB323F2-7A63-40D0-8721-F3810537E704}"/>
            </a:ext>
          </a:extLst>
        </xdr:cNvPr>
        <xdr:cNvSpPr txBox="1"/>
      </xdr:nvSpPr>
      <xdr:spPr>
        <a:xfrm>
          <a:off x="3832860" y="3352800"/>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304800</xdr:colOff>
      <xdr:row>22</xdr:row>
      <xdr:rowOff>0</xdr:rowOff>
    </xdr:from>
    <xdr:to>
      <xdr:col>8</xdr:col>
      <xdr:colOff>462643</xdr:colOff>
      <xdr:row>29</xdr:row>
      <xdr:rowOff>0</xdr:rowOff>
    </xdr:to>
    <xdr:sp macro="" textlink="">
      <xdr:nvSpPr>
        <xdr:cNvPr id="8" name="TextBox 7">
          <a:extLst>
            <a:ext uri="{FF2B5EF4-FFF2-40B4-BE49-F238E27FC236}">
              <a16:creationId xmlns:a16="http://schemas.microsoft.com/office/drawing/2014/main" id="{D85B0F8C-951D-D143-56CA-A3520E3C0FD8}"/>
            </a:ext>
          </a:extLst>
        </xdr:cNvPr>
        <xdr:cNvSpPr txBox="1"/>
      </xdr:nvSpPr>
      <xdr:spPr>
        <a:xfrm>
          <a:off x="3686175" y="4466545"/>
          <a:ext cx="1984602" cy="1245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effectLst/>
              <a:latin typeface="Times New Roman" panose="02020603050405020304" pitchFamily="18" charset="0"/>
              <a:cs typeface="Times New Roman" panose="02020603050405020304" pitchFamily="18" charset="0"/>
            </a:rPr>
            <a:t>25+ years healthcare operations (ex-Sahyadri MD/CEO, prior Rainbow/Fortis)</a:t>
          </a:r>
        </a:p>
      </xdr:txBody>
    </xdr:sp>
    <xdr:clientData/>
  </xdr:twoCellAnchor>
  <xdr:twoCellAnchor>
    <xdr:from>
      <xdr:col>5</xdr:col>
      <xdr:colOff>304800</xdr:colOff>
      <xdr:row>15</xdr:row>
      <xdr:rowOff>7620</xdr:rowOff>
    </xdr:from>
    <xdr:to>
      <xdr:col>8</xdr:col>
      <xdr:colOff>466045</xdr:colOff>
      <xdr:row>22</xdr:row>
      <xdr:rowOff>7620</xdr:rowOff>
    </xdr:to>
    <xdr:sp macro="" textlink="">
      <xdr:nvSpPr>
        <xdr:cNvPr id="9" name="TextBox 8">
          <a:extLst>
            <a:ext uri="{FF2B5EF4-FFF2-40B4-BE49-F238E27FC236}">
              <a16:creationId xmlns:a16="http://schemas.microsoft.com/office/drawing/2014/main" id="{9DB94CBB-CB11-4647-CB84-792B6A316BDD}"/>
            </a:ext>
          </a:extLst>
        </xdr:cNvPr>
        <xdr:cNvSpPr txBox="1"/>
      </xdr:nvSpPr>
      <xdr:spPr>
        <a:xfrm>
          <a:off x="3686175" y="3229111"/>
          <a:ext cx="1988004" cy="1245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effectLst/>
              <a:latin typeface="Times New Roman" panose="02020603050405020304" pitchFamily="18" charset="0"/>
              <a:cs typeface="Times New Roman" panose="02020603050405020304" pitchFamily="18" charset="0"/>
            </a:rPr>
            <a:t>MBBS/MD/DM Neonatology; FRCPCH; training UK/Australia</a:t>
          </a:r>
        </a:p>
      </xdr:txBody>
    </xdr:sp>
    <xdr:clientData/>
  </xdr:twoCellAnchor>
  <xdr:twoCellAnchor editAs="oneCell">
    <xdr:from>
      <xdr:col>1</xdr:col>
      <xdr:colOff>2</xdr:colOff>
      <xdr:row>8</xdr:row>
      <xdr:rowOff>0</xdr:rowOff>
    </xdr:from>
    <xdr:to>
      <xdr:col>2</xdr:col>
      <xdr:colOff>146359</xdr:colOff>
      <xdr:row>14</xdr:row>
      <xdr:rowOff>182306</xdr:rowOff>
    </xdr:to>
    <xdr:pic>
      <xdr:nvPicPr>
        <xdr:cNvPr id="10" name="Picture 9">
          <a:extLst>
            <a:ext uri="{FF2B5EF4-FFF2-40B4-BE49-F238E27FC236}">
              <a16:creationId xmlns:a16="http://schemas.microsoft.com/office/drawing/2014/main" id="{543EB7C1-493F-041E-00C4-93000905EB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2" y="1964267"/>
          <a:ext cx="1094624" cy="1257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610419</xdr:colOff>
      <xdr:row>14</xdr:row>
      <xdr:rowOff>182306</xdr:rowOff>
    </xdr:from>
    <xdr:to>
      <xdr:col>2</xdr:col>
      <xdr:colOff>143387</xdr:colOff>
      <xdr:row>22</xdr:row>
      <xdr:rowOff>1</xdr:rowOff>
    </xdr:to>
    <xdr:pic>
      <xdr:nvPicPr>
        <xdr:cNvPr id="11" name="Picture 10">
          <a:extLst>
            <a:ext uri="{FF2B5EF4-FFF2-40B4-BE49-F238E27FC236}">
              <a16:creationId xmlns:a16="http://schemas.microsoft.com/office/drawing/2014/main" id="{F0FD869D-92CC-10D0-E896-710D1876C99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0419" y="3213919"/>
          <a:ext cx="1087694" cy="123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22</xdr:row>
      <xdr:rowOff>0</xdr:rowOff>
    </xdr:from>
    <xdr:to>
      <xdr:col>2</xdr:col>
      <xdr:colOff>142875</xdr:colOff>
      <xdr:row>29</xdr:row>
      <xdr:rowOff>818</xdr:rowOff>
    </xdr:to>
    <xdr:pic>
      <xdr:nvPicPr>
        <xdr:cNvPr id="12" name="Picture 11" descr="Abrarali Dalal, Chief Executive Officer at Rainbow Hospital">
          <a:extLst>
            <a:ext uri="{FF2B5EF4-FFF2-40B4-BE49-F238E27FC236}">
              <a16:creationId xmlns:a16="http://schemas.microsoft.com/office/drawing/2014/main" id="{037F85D1-E149-B3FF-EE13-83D2EFA35355}"/>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4635" r="13247"/>
        <a:stretch>
          <a:fillRect/>
        </a:stretch>
      </xdr:blipFill>
      <xdr:spPr bwMode="auto">
        <a:xfrm>
          <a:off x="608921" y="4466545"/>
          <a:ext cx="1088570" cy="12458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8</xdr:row>
      <xdr:rowOff>0</xdr:rowOff>
    </xdr:from>
    <xdr:to>
      <xdr:col>12</xdr:col>
      <xdr:colOff>0</xdr:colOff>
      <xdr:row>15</xdr:row>
      <xdr:rowOff>0</xdr:rowOff>
    </xdr:to>
    <xdr:sp macro="" textlink="">
      <xdr:nvSpPr>
        <xdr:cNvPr id="2" name="TextBox 1">
          <a:extLst>
            <a:ext uri="{FF2B5EF4-FFF2-40B4-BE49-F238E27FC236}">
              <a16:creationId xmlns:a16="http://schemas.microsoft.com/office/drawing/2014/main" id="{C6809356-59C3-4636-B4E0-1901E7C55EA0}"/>
            </a:ext>
          </a:extLst>
        </xdr:cNvPr>
        <xdr:cNvSpPr txBox="1"/>
      </xdr:nvSpPr>
      <xdr:spPr>
        <a:xfrm>
          <a:off x="5821680" y="1965960"/>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effectLst/>
              <a:latin typeface="Times New Roman" panose="02020603050405020304" pitchFamily="18" charset="0"/>
              <a:cs typeface="Times New Roman" panose="02020603050405020304" pitchFamily="18" charset="0"/>
            </a:rPr>
            <a:t>CFO since Jun 2023. Strengthened balance sheet, capital allocation, acquisition integration and financial discipline.</a:t>
          </a:r>
        </a:p>
      </xdr:txBody>
    </xdr:sp>
    <xdr:clientData/>
  </xdr:twoCellAnchor>
  <xdr:twoCellAnchor>
    <xdr:from>
      <xdr:col>9</xdr:col>
      <xdr:colOff>0</xdr:colOff>
      <xdr:row>15</xdr:row>
      <xdr:rowOff>0</xdr:rowOff>
    </xdr:from>
    <xdr:to>
      <xdr:col>12</xdr:col>
      <xdr:colOff>0</xdr:colOff>
      <xdr:row>22</xdr:row>
      <xdr:rowOff>0</xdr:rowOff>
    </xdr:to>
    <xdr:sp macro="" textlink="">
      <xdr:nvSpPr>
        <xdr:cNvPr id="3" name="TextBox 2">
          <a:extLst>
            <a:ext uri="{FF2B5EF4-FFF2-40B4-BE49-F238E27FC236}">
              <a16:creationId xmlns:a16="http://schemas.microsoft.com/office/drawing/2014/main" id="{954B78E7-E9B1-45F5-9D0B-8E62693A1A68}"/>
            </a:ext>
          </a:extLst>
        </xdr:cNvPr>
        <xdr:cNvSpPr txBox="1"/>
      </xdr:nvSpPr>
      <xdr:spPr>
        <a:xfrm>
          <a:off x="5821680" y="3200400"/>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effectLst/>
              <a:latin typeface="Times New Roman" panose="02020603050405020304" pitchFamily="18" charset="0"/>
              <a:cs typeface="Times New Roman" panose="02020603050405020304" pitchFamily="18" charset="0"/>
            </a:rPr>
            <a:t>Non-Executive Director (Promoter) since Jan 2024. Clinical + strategic bridge; next-generation leadership; supports transplant &amp; growth agenda.</a:t>
          </a:r>
        </a:p>
      </xdr:txBody>
    </xdr:sp>
    <xdr:clientData/>
  </xdr:twoCellAnchor>
  <xdr:twoCellAnchor>
    <xdr:from>
      <xdr:col>9</xdr:col>
      <xdr:colOff>0</xdr:colOff>
      <xdr:row>22</xdr:row>
      <xdr:rowOff>7620</xdr:rowOff>
    </xdr:from>
    <xdr:to>
      <xdr:col>12</xdr:col>
      <xdr:colOff>0</xdr:colOff>
      <xdr:row>29</xdr:row>
      <xdr:rowOff>7620</xdr:rowOff>
    </xdr:to>
    <xdr:sp macro="" textlink="">
      <xdr:nvSpPr>
        <xdr:cNvPr id="4" name="TextBox 3">
          <a:extLst>
            <a:ext uri="{FF2B5EF4-FFF2-40B4-BE49-F238E27FC236}">
              <a16:creationId xmlns:a16="http://schemas.microsoft.com/office/drawing/2014/main" id="{A40A3885-5722-4F5A-A277-5AECA5824268}"/>
            </a:ext>
          </a:extLst>
        </xdr:cNvPr>
        <xdr:cNvSpPr txBox="1"/>
      </xdr:nvSpPr>
      <xdr:spPr>
        <a:xfrm>
          <a:off x="5821680" y="4442460"/>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latin typeface="Times New Roman" panose="02020603050405020304" pitchFamily="18" charset="0"/>
              <a:cs typeface="Times New Roman" panose="02020603050405020304" pitchFamily="18" charset="0"/>
            </a:rPr>
            <a:t>decade of post-qualification experience, expertise in corporate governance, capital markets, regulatory compliance, board advisory, and legal affairs. </a:t>
          </a:r>
          <a:endParaRPr lang="en-IN">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304800</xdr:colOff>
      <xdr:row>8</xdr:row>
      <xdr:rowOff>0</xdr:rowOff>
    </xdr:from>
    <xdr:to>
      <xdr:col>8</xdr:col>
      <xdr:colOff>304800</xdr:colOff>
      <xdr:row>15</xdr:row>
      <xdr:rowOff>0</xdr:rowOff>
    </xdr:to>
    <xdr:sp macro="" textlink="">
      <xdr:nvSpPr>
        <xdr:cNvPr id="5" name="TextBox 4">
          <a:extLst>
            <a:ext uri="{FF2B5EF4-FFF2-40B4-BE49-F238E27FC236}">
              <a16:creationId xmlns:a16="http://schemas.microsoft.com/office/drawing/2014/main" id="{3ECE1E91-A750-4F50-A2EA-AEE322C52DDB}"/>
            </a:ext>
          </a:extLst>
        </xdr:cNvPr>
        <xdr:cNvSpPr txBox="1"/>
      </xdr:nvSpPr>
      <xdr:spPr>
        <a:xfrm>
          <a:off x="3688080" y="1965960"/>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effectLst/>
              <a:latin typeface="Times New Roman" panose="02020603050405020304" pitchFamily="18" charset="0"/>
              <a:cs typeface="Times New Roman" panose="02020603050405020304" pitchFamily="18" charset="0"/>
            </a:rPr>
            <a:t>Chartered Accountant; 29+ years corporate finance, M&amp;A, treasury</a:t>
          </a:r>
        </a:p>
      </xdr:txBody>
    </xdr:sp>
    <xdr:clientData/>
  </xdr:twoCellAnchor>
  <xdr:twoCellAnchor>
    <xdr:from>
      <xdr:col>5</xdr:col>
      <xdr:colOff>304800</xdr:colOff>
      <xdr:row>22</xdr:row>
      <xdr:rowOff>0</xdr:rowOff>
    </xdr:from>
    <xdr:to>
      <xdr:col>8</xdr:col>
      <xdr:colOff>420130</xdr:colOff>
      <xdr:row>28</xdr:row>
      <xdr:rowOff>181232</xdr:rowOff>
    </xdr:to>
    <xdr:sp macro="" textlink="">
      <xdr:nvSpPr>
        <xdr:cNvPr id="6" name="TextBox 5">
          <a:extLst>
            <a:ext uri="{FF2B5EF4-FFF2-40B4-BE49-F238E27FC236}">
              <a16:creationId xmlns:a16="http://schemas.microsoft.com/office/drawing/2014/main" id="{032B33AE-52DD-4F9B-9F63-BF2001A6B649}"/>
            </a:ext>
          </a:extLst>
        </xdr:cNvPr>
        <xdr:cNvSpPr txBox="1"/>
      </xdr:nvSpPr>
      <xdr:spPr>
        <a:xfrm>
          <a:off x="3686432" y="4464908"/>
          <a:ext cx="1944130" cy="1252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latin typeface="Times New Roman" panose="02020603050405020304" pitchFamily="18" charset="0"/>
              <a:cs typeface="Times New Roman" panose="02020603050405020304" pitchFamily="18" charset="0"/>
            </a:rPr>
            <a:t>Company Secretary 10+ yrs,</a:t>
          </a:r>
          <a:r>
            <a:rPr lang="en-IN" sz="1100" baseline="0">
              <a:latin typeface="Times New Roman" panose="02020603050405020304" pitchFamily="18" charset="0"/>
              <a:cs typeface="Times New Roman" panose="02020603050405020304" pitchFamily="18" charset="0"/>
            </a:rPr>
            <a:t> </a:t>
          </a:r>
          <a:r>
            <a:rPr lang="en-IN" sz="1100">
              <a:latin typeface="Times New Roman" panose="02020603050405020304" pitchFamily="18" charset="0"/>
              <a:cs typeface="Times New Roman" panose="02020603050405020304" pitchFamily="18" charset="0"/>
            </a:rPr>
            <a:t>M.Com (HRM) from The Maharaja Sayajirao University,</a:t>
          </a:r>
          <a:r>
            <a:rPr lang="en-IN" sz="1100" baseline="0">
              <a:latin typeface="Times New Roman" panose="02020603050405020304" pitchFamily="18" charset="0"/>
              <a:cs typeface="Times New Roman" panose="02020603050405020304" pitchFamily="18" charset="0"/>
            </a:rPr>
            <a:t> L.L.M  from NLSIU Bangalore</a:t>
          </a:r>
          <a:endParaRPr lang="en-IN" sz="1100">
            <a:effectLst/>
            <a:latin typeface="Times New Roman" panose="02020603050405020304" pitchFamily="18" charset="0"/>
            <a:cs typeface="Times New Roman" panose="02020603050405020304" pitchFamily="18" charset="0"/>
          </a:endParaRPr>
        </a:p>
      </xdr:txBody>
    </xdr:sp>
    <xdr:clientData/>
  </xdr:twoCellAnchor>
  <xdr:twoCellAnchor>
    <xdr:from>
      <xdr:col>5</xdr:col>
      <xdr:colOff>304800</xdr:colOff>
      <xdr:row>15</xdr:row>
      <xdr:rowOff>7620</xdr:rowOff>
    </xdr:from>
    <xdr:to>
      <xdr:col>8</xdr:col>
      <xdr:colOff>304800</xdr:colOff>
      <xdr:row>22</xdr:row>
      <xdr:rowOff>7620</xdr:rowOff>
    </xdr:to>
    <xdr:sp macro="" textlink="">
      <xdr:nvSpPr>
        <xdr:cNvPr id="7" name="TextBox 6">
          <a:extLst>
            <a:ext uri="{FF2B5EF4-FFF2-40B4-BE49-F238E27FC236}">
              <a16:creationId xmlns:a16="http://schemas.microsoft.com/office/drawing/2014/main" id="{A377D8D2-D525-4A22-8066-B4A132AEBDB5}"/>
            </a:ext>
          </a:extLst>
        </xdr:cNvPr>
        <xdr:cNvSpPr txBox="1"/>
      </xdr:nvSpPr>
      <xdr:spPr>
        <a:xfrm>
          <a:off x="3688080" y="3208020"/>
          <a:ext cx="1828800" cy="1234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effectLst/>
              <a:latin typeface="Times New Roman" panose="02020603050405020304" pitchFamily="18" charset="0"/>
              <a:cs typeface="Times New Roman" panose="02020603050405020304" pitchFamily="18" charset="0"/>
            </a:rPr>
            <a:t>MBBS/MD Pediatrics; King’s College fellowship (liver); Harvard MBA 2027</a:t>
          </a:r>
        </a:p>
      </xdr:txBody>
    </xdr:sp>
    <xdr:clientData/>
  </xdr:twoCellAnchor>
  <xdr:twoCellAnchor editAs="oneCell">
    <xdr:from>
      <xdr:col>1</xdr:col>
      <xdr:colOff>0</xdr:colOff>
      <xdr:row>7</xdr:row>
      <xdr:rowOff>220959</xdr:rowOff>
    </xdr:from>
    <xdr:to>
      <xdr:col>2</xdr:col>
      <xdr:colOff>290347</xdr:colOff>
      <xdr:row>15</xdr:row>
      <xdr:rowOff>1338</xdr:rowOff>
    </xdr:to>
    <xdr:pic>
      <xdr:nvPicPr>
        <xdr:cNvPr id="8" name="Picture 7">
          <a:extLst>
            <a:ext uri="{FF2B5EF4-FFF2-40B4-BE49-F238E27FC236}">
              <a16:creationId xmlns:a16="http://schemas.microsoft.com/office/drawing/2014/main" id="{0B7D5680-24FE-9046-B459-91C14ADC37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187" y="1965918"/>
          <a:ext cx="1236136" cy="12369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xdr:row>
      <xdr:rowOff>8239</xdr:rowOff>
    </xdr:from>
    <xdr:to>
      <xdr:col>2</xdr:col>
      <xdr:colOff>292444</xdr:colOff>
      <xdr:row>22</xdr:row>
      <xdr:rowOff>8239</xdr:rowOff>
    </xdr:to>
    <xdr:pic>
      <xdr:nvPicPr>
        <xdr:cNvPr id="9" name="Picture 8">
          <a:extLst>
            <a:ext uri="{FF2B5EF4-FFF2-40B4-BE49-F238E27FC236}">
              <a16:creationId xmlns:a16="http://schemas.microsoft.com/office/drawing/2014/main" id="{81579D92-6B8E-5351-E1EE-00BA82F7C8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 y="3225115"/>
          <a:ext cx="1235676" cy="1248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609599</xdr:colOff>
      <xdr:row>22</xdr:row>
      <xdr:rowOff>0</xdr:rowOff>
    </xdr:from>
    <xdr:to>
      <xdr:col>2</xdr:col>
      <xdr:colOff>288324</xdr:colOff>
      <xdr:row>28</xdr:row>
      <xdr:rowOff>177114</xdr:rowOff>
    </xdr:to>
    <xdr:pic>
      <xdr:nvPicPr>
        <xdr:cNvPr id="10" name="Picture 9">
          <a:extLst>
            <a:ext uri="{FF2B5EF4-FFF2-40B4-BE49-F238E27FC236}">
              <a16:creationId xmlns:a16="http://schemas.microsoft.com/office/drawing/2014/main" id="{A56184D0-12E4-FEAF-E85E-3FC709D0B5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599" y="4464908"/>
          <a:ext cx="1231557" cy="1248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606777</xdr:colOff>
      <xdr:row>25</xdr:row>
      <xdr:rowOff>0</xdr:rowOff>
    </xdr:from>
    <xdr:to>
      <xdr:col>10</xdr:col>
      <xdr:colOff>606776</xdr:colOff>
      <xdr:row>30</xdr:row>
      <xdr:rowOff>0</xdr:rowOff>
    </xdr:to>
    <xdr:sp macro="" textlink="">
      <xdr:nvSpPr>
        <xdr:cNvPr id="2" name="TextBox 1">
          <a:extLst>
            <a:ext uri="{FF2B5EF4-FFF2-40B4-BE49-F238E27FC236}">
              <a16:creationId xmlns:a16="http://schemas.microsoft.com/office/drawing/2014/main" id="{F553B300-7595-4827-84E8-EA63600678D5}"/>
            </a:ext>
          </a:extLst>
        </xdr:cNvPr>
        <xdr:cNvSpPr txBox="1"/>
      </xdr:nvSpPr>
      <xdr:spPr>
        <a:xfrm>
          <a:off x="606777" y="5051778"/>
          <a:ext cx="6103055" cy="881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0</xdr:colOff>
      <xdr:row>25</xdr:row>
      <xdr:rowOff>0</xdr:rowOff>
    </xdr:from>
    <xdr:to>
      <xdr:col>11</xdr:col>
      <xdr:colOff>0</xdr:colOff>
      <xdr:row>30</xdr:row>
      <xdr:rowOff>0</xdr:rowOff>
    </xdr:to>
    <xdr:sp macro="" textlink="">
      <xdr:nvSpPr>
        <xdr:cNvPr id="3" name="TextBox 2">
          <a:extLst>
            <a:ext uri="{FF2B5EF4-FFF2-40B4-BE49-F238E27FC236}">
              <a16:creationId xmlns:a16="http://schemas.microsoft.com/office/drawing/2014/main" id="{53FFF6E7-A4C3-4AAD-A925-BA3709E00F07}"/>
            </a:ext>
          </a:extLst>
        </xdr:cNvPr>
        <xdr:cNvSpPr txBox="1"/>
      </xdr:nvSpPr>
      <xdr:spPr>
        <a:xfrm>
          <a:off x="606778" y="5051778"/>
          <a:ext cx="6103055" cy="881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IN" sz="1200">
              <a:latin typeface="Times New Roman" panose="02020603050405020304" pitchFamily="18" charset="0"/>
              <a:cs typeface="Times New Roman" panose="02020603050405020304" pitchFamily="18" charset="0"/>
            </a:rPr>
            <a:t>FY26 revenue rose 12.4% because inpatient, outpatient and delivery volumes grew, ARPOB rose 11.5%, and two acquisitions added sales. Profit grew faster as tax was lower, but occupancy and EBITDA margin slipped because 440 new beds were still ramping up, other income fell after cash was used for deals and projects, and international patients were weaker.</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607016</xdr:colOff>
      <xdr:row>54</xdr:row>
      <xdr:rowOff>0</xdr:rowOff>
    </xdr:from>
    <xdr:to>
      <xdr:col>12</xdr:col>
      <xdr:colOff>0</xdr:colOff>
      <xdr:row>59</xdr:row>
      <xdr:rowOff>0</xdr:rowOff>
    </xdr:to>
    <xdr:sp macro="" textlink="">
      <xdr:nvSpPr>
        <xdr:cNvPr id="2" name="TextBox 1">
          <a:extLst>
            <a:ext uri="{FF2B5EF4-FFF2-40B4-BE49-F238E27FC236}">
              <a16:creationId xmlns:a16="http://schemas.microsoft.com/office/drawing/2014/main" id="{20A37B5C-7189-4E77-8F38-7DB271236527}"/>
            </a:ext>
          </a:extLst>
        </xdr:cNvPr>
        <xdr:cNvSpPr txBox="1"/>
      </xdr:nvSpPr>
      <xdr:spPr>
        <a:xfrm>
          <a:off x="607016" y="10358034"/>
          <a:ext cx="7038815" cy="6974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IN" sz="1200">
              <a:latin typeface="Times New Roman" panose="02020603050405020304" pitchFamily="18" charset="0"/>
              <a:cs typeface="Times New Roman" panose="02020603050405020304" pitchFamily="18" charset="0"/>
            </a:rPr>
            <a:t>On the P&amp;L, </a:t>
          </a:r>
          <a:r>
            <a:rPr lang="en-IN" sz="1200" b="1">
              <a:latin typeface="Times New Roman" panose="02020603050405020304" pitchFamily="18" charset="0"/>
              <a:cs typeface="Times New Roman" panose="02020603050405020304" pitchFamily="18" charset="0"/>
            </a:rPr>
            <a:t>revenue</a:t>
          </a:r>
          <a:r>
            <a:rPr lang="en-IN" sz="1200">
              <a:latin typeface="Times New Roman" panose="02020603050405020304" pitchFamily="18" charset="0"/>
              <a:cs typeface="Times New Roman" panose="02020603050405020304" pitchFamily="18" charset="0"/>
            </a:rPr>
            <a:t> rose 12.4% on higher volumes, </a:t>
          </a:r>
          <a:r>
            <a:rPr lang="en-IN" sz="1200" b="1">
              <a:latin typeface="Times New Roman" panose="02020603050405020304" pitchFamily="18" charset="0"/>
              <a:cs typeface="Times New Roman" panose="02020603050405020304" pitchFamily="18" charset="0"/>
            </a:rPr>
            <a:t>ARPOB</a:t>
          </a:r>
          <a:r>
            <a:rPr lang="en-IN" sz="1200">
              <a:latin typeface="Times New Roman" panose="02020603050405020304" pitchFamily="18" charset="0"/>
              <a:cs typeface="Times New Roman" panose="02020603050405020304" pitchFamily="18" charset="0"/>
            </a:rPr>
            <a:t> and two </a:t>
          </a:r>
          <a:r>
            <a:rPr lang="en-IN" sz="1200" b="1">
              <a:latin typeface="Times New Roman" panose="02020603050405020304" pitchFamily="18" charset="0"/>
              <a:cs typeface="Times New Roman" panose="02020603050405020304" pitchFamily="18" charset="0"/>
            </a:rPr>
            <a:t>acquisitions</a:t>
          </a:r>
          <a:r>
            <a:rPr lang="en-IN" sz="1200">
              <a:latin typeface="Times New Roman" panose="02020603050405020304" pitchFamily="18" charset="0"/>
              <a:cs typeface="Times New Roman" panose="02020603050405020304" pitchFamily="18" charset="0"/>
            </a:rPr>
            <a:t>, while most </a:t>
          </a:r>
          <a:r>
            <a:rPr lang="en-IN" sz="1200" b="1">
              <a:latin typeface="Times New Roman" panose="02020603050405020304" pitchFamily="18" charset="0"/>
              <a:cs typeface="Times New Roman" panose="02020603050405020304" pitchFamily="18" charset="0"/>
            </a:rPr>
            <a:t>costs</a:t>
          </a:r>
          <a:r>
            <a:rPr lang="en-IN" sz="1200">
              <a:latin typeface="Times New Roman" panose="02020603050405020304" pitchFamily="18" charset="0"/>
              <a:cs typeface="Times New Roman" panose="02020603050405020304" pitchFamily="18" charset="0"/>
            </a:rPr>
            <a:t> also rose with new hospital</a:t>
          </a:r>
          <a:r>
            <a:rPr lang="en-IN" sz="1200" baseline="0">
              <a:latin typeface="Times New Roman" panose="02020603050405020304" pitchFamily="18" charset="0"/>
              <a:cs typeface="Times New Roman" panose="02020603050405020304" pitchFamily="18" charset="0"/>
            </a:rPr>
            <a:t> </a:t>
          </a:r>
          <a:r>
            <a:rPr lang="en-IN" sz="1200">
              <a:latin typeface="Times New Roman" panose="02020603050405020304" pitchFamily="18" charset="0"/>
              <a:cs typeface="Times New Roman" panose="02020603050405020304" pitchFamily="18" charset="0"/>
            </a:rPr>
            <a:t>materials, staff, doctor fees, leases and depreciation. Other income fell because </a:t>
          </a:r>
          <a:r>
            <a:rPr lang="en-IN" sz="1200" b="1">
              <a:latin typeface="Times New Roman" panose="02020603050405020304" pitchFamily="18" charset="0"/>
              <a:cs typeface="Times New Roman" panose="02020603050405020304" pitchFamily="18" charset="0"/>
            </a:rPr>
            <a:t>investment </a:t>
          </a:r>
          <a:r>
            <a:rPr lang="en-IN" sz="1200">
              <a:latin typeface="Times New Roman" panose="02020603050405020304" pitchFamily="18" charset="0"/>
              <a:cs typeface="Times New Roman" panose="02020603050405020304" pitchFamily="18" charset="0"/>
            </a:rPr>
            <a:t>gains </a:t>
          </a:r>
          <a:r>
            <a:rPr lang="en-IN" sz="1200" b="1">
              <a:latin typeface="Times New Roman" panose="02020603050405020304" pitchFamily="18" charset="0"/>
              <a:cs typeface="Times New Roman" panose="02020603050405020304" pitchFamily="18" charset="0"/>
            </a:rPr>
            <a:t>dropped</a:t>
          </a:r>
          <a:r>
            <a:rPr lang="en-IN" sz="1200">
              <a:latin typeface="Times New Roman" panose="02020603050405020304" pitchFamily="18" charset="0"/>
              <a:cs typeface="Times New Roman" panose="02020603050405020304" pitchFamily="18" charset="0"/>
            </a:rPr>
            <a:t> after cash was used for expansion, and a small exceptional charge hit PBT. Tax was lower, so PAT still grew 15.3% even though </a:t>
          </a:r>
          <a:r>
            <a:rPr lang="en-IN" sz="1200" b="1">
              <a:latin typeface="Times New Roman" panose="02020603050405020304" pitchFamily="18" charset="0"/>
              <a:cs typeface="Times New Roman" panose="02020603050405020304" pitchFamily="18" charset="0"/>
            </a:rPr>
            <a:t>EBITDA</a:t>
          </a:r>
          <a:r>
            <a:rPr lang="en-IN" sz="1200">
              <a:latin typeface="Times New Roman" panose="02020603050405020304" pitchFamily="18" charset="0"/>
              <a:cs typeface="Times New Roman" panose="02020603050405020304" pitchFamily="18" charset="0"/>
            </a:rPr>
            <a:t> margin eased slightly during the bed ramp-up.</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51</xdr:row>
      <xdr:rowOff>0</xdr:rowOff>
    </xdr:from>
    <xdr:to>
      <xdr:col>11</xdr:col>
      <xdr:colOff>0</xdr:colOff>
      <xdr:row>56</xdr:row>
      <xdr:rowOff>0</xdr:rowOff>
    </xdr:to>
    <xdr:sp macro="" textlink="">
      <xdr:nvSpPr>
        <xdr:cNvPr id="2" name="TextBox 1">
          <a:extLst>
            <a:ext uri="{FF2B5EF4-FFF2-40B4-BE49-F238E27FC236}">
              <a16:creationId xmlns:a16="http://schemas.microsoft.com/office/drawing/2014/main" id="{EFB13AC1-83E6-45E3-BDB1-EE6EAC7F4FA3}"/>
            </a:ext>
          </a:extLst>
        </xdr:cNvPr>
        <xdr:cNvSpPr txBox="1"/>
      </xdr:nvSpPr>
      <xdr:spPr>
        <a:xfrm>
          <a:off x="608642" y="10687170"/>
          <a:ext cx="7198264" cy="709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just" defTabSz="914400" eaLnBrk="1" fontAlgn="auto" latinLnBrk="0" hangingPunct="1">
            <a:lnSpc>
              <a:spcPct val="100000"/>
            </a:lnSpc>
            <a:spcBef>
              <a:spcPts val="0"/>
            </a:spcBef>
            <a:spcAft>
              <a:spcPts val="0"/>
            </a:spcAft>
            <a:buClrTx/>
            <a:buSzTx/>
            <a:buFontTx/>
            <a:buNone/>
            <a:tabLst/>
            <a:defRPr/>
          </a:pPr>
          <a:r>
            <a:rPr lang="en-IN" sz="1200">
              <a:effectLst/>
              <a:latin typeface="Times New Roman" panose="02020603050405020304" pitchFamily="18" charset="0"/>
              <a:cs typeface="Times New Roman" panose="02020603050405020304" pitchFamily="18" charset="0"/>
            </a:rPr>
            <a:t>Occupancy fell to 46.3% and operating margin/ROCE eased a bit because 440 new beds were added before they were full. ARPOB rose 11.5% and ALOS shortened because more cases were high-value specialties, so Rainbow earned more per bed-day. Net margin and ROE still improved as tax was lower, while the current-ratio drop only reflects cash used for  expansion—the company stayed debt-free.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606777</xdr:colOff>
      <xdr:row>6</xdr:row>
      <xdr:rowOff>0</xdr:rowOff>
    </xdr:from>
    <xdr:to>
      <xdr:col>10</xdr:col>
      <xdr:colOff>606777</xdr:colOff>
      <xdr:row>17</xdr:row>
      <xdr:rowOff>183931</xdr:rowOff>
    </xdr:to>
    <xdr:sp macro="" textlink="">
      <xdr:nvSpPr>
        <xdr:cNvPr id="2" name="TextBox 1">
          <a:extLst>
            <a:ext uri="{FF2B5EF4-FFF2-40B4-BE49-F238E27FC236}">
              <a16:creationId xmlns:a16="http://schemas.microsoft.com/office/drawing/2014/main" id="{17153613-950D-4BD7-BC21-F919BCD171EE}"/>
            </a:ext>
          </a:extLst>
        </xdr:cNvPr>
        <xdr:cNvSpPr txBox="1"/>
      </xdr:nvSpPr>
      <xdr:spPr>
        <a:xfrm>
          <a:off x="606777" y="1572798"/>
          <a:ext cx="6279931" cy="2207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IN" sz="1200">
              <a:effectLst/>
              <a:latin typeface="Times New Roman" panose="02020603050405020304" pitchFamily="18" charset="0"/>
              <a:cs typeface="Times New Roman" panose="02020603050405020304" pitchFamily="18" charset="0"/>
            </a:rPr>
            <a:t>Versus listed hospital peers, Rainbow looks </a:t>
          </a:r>
          <a:r>
            <a:rPr lang="en-IN" sz="1200" b="1">
              <a:effectLst/>
              <a:latin typeface="Times New Roman" panose="02020603050405020304" pitchFamily="18" charset="0"/>
              <a:cs typeface="Times New Roman" panose="02020603050405020304" pitchFamily="18" charset="0"/>
            </a:rPr>
            <a:t>cheaper than Max and Apollo, and roughly in line with Fortis/Medanta</a:t>
          </a:r>
          <a:r>
            <a:rPr lang="en-IN" sz="1200">
              <a:effectLst/>
              <a:latin typeface="Times New Roman" panose="02020603050405020304" pitchFamily="18" charset="0"/>
              <a:cs typeface="Times New Roman" panose="02020603050405020304" pitchFamily="18" charset="0"/>
            </a:rPr>
            <a:t>.</a:t>
          </a:r>
        </a:p>
        <a:p>
          <a:pPr algn="just"/>
          <a:r>
            <a:rPr lang="en-IN" sz="1200">
              <a:effectLst/>
              <a:latin typeface="Times New Roman" panose="02020603050405020304" pitchFamily="18" charset="0"/>
              <a:cs typeface="Times New Roman" panose="02020603050405020304" pitchFamily="18" charset="0"/>
            </a:rPr>
            <a:t>Rainbow trades at about </a:t>
          </a:r>
          <a:r>
            <a:rPr lang="en-IN" sz="1200" b="1">
              <a:effectLst/>
              <a:latin typeface="Times New Roman" panose="02020603050405020304" pitchFamily="18" charset="0"/>
              <a:cs typeface="Times New Roman" panose="02020603050405020304" pitchFamily="18" charset="0"/>
            </a:rPr>
            <a:t>52x P/E and 26x EV/EBITDA</a:t>
          </a:r>
          <a:r>
            <a:rPr lang="en-IN" sz="1200">
              <a:effectLst/>
              <a:latin typeface="Times New Roman" panose="02020603050405020304" pitchFamily="18" charset="0"/>
              <a:cs typeface="Times New Roman" panose="02020603050405020304" pitchFamily="18" charset="0"/>
            </a:rPr>
            <a:t>, versus Max (~90–130x P/E, ~40x EV/EBITDA), Apollo (~60–80x / ~33x), Fortis (~50–60x / ~30x) and Medanta (~55–70x / ~28x). That discount exists because Rainbow is smaller, more South-India concentrated, and occupancy is temporarily low after adding 440 beds.</a:t>
          </a:r>
        </a:p>
        <a:p>
          <a:pPr algn="just"/>
          <a:r>
            <a:rPr lang="en-IN" sz="1200">
              <a:effectLst/>
              <a:latin typeface="Times New Roman" panose="02020603050405020304" pitchFamily="18" charset="0"/>
              <a:cs typeface="Times New Roman" panose="02020603050405020304" pitchFamily="18" charset="0"/>
            </a:rPr>
            <a:t>The premium it still holds over some mid-tier names is justified on quality: it has the </a:t>
          </a:r>
          <a:r>
            <a:rPr lang="en-IN" sz="1200" b="1">
              <a:effectLst/>
              <a:latin typeface="Times New Roman" panose="02020603050405020304" pitchFamily="18" charset="0"/>
              <a:cs typeface="Times New Roman" panose="02020603050405020304" pitchFamily="18" charset="0"/>
            </a:rPr>
            <a:t>highest hospital EBITDA margin</a:t>
          </a:r>
          <a:r>
            <a:rPr lang="en-IN" sz="1200">
              <a:effectLst/>
              <a:latin typeface="Times New Roman" panose="02020603050405020304" pitchFamily="18" charset="0"/>
              <a:cs typeface="Times New Roman" panose="02020603050405020304" pitchFamily="18" charset="0"/>
            </a:rPr>
            <a:t> in the peer set (~32% in FY26) because it is a pure-play pediatric/perinatal specialist with high ARPOB. EV/Revenue looks richer (~8x) than Apollo (~5–6x) only because Rainbow’s margin is much higher, so each rupee of sales is more profitable. Net: not cheap versus history, but </a:t>
          </a:r>
          <a:r>
            <a:rPr lang="en-IN" sz="1200" b="1">
              <a:effectLst/>
              <a:latin typeface="Times New Roman" panose="02020603050405020304" pitchFamily="18" charset="0"/>
              <a:cs typeface="Times New Roman" panose="02020603050405020304" pitchFamily="18" charset="0"/>
            </a:rPr>
            <a:t>better value than Max/Apollo if the new beds fill and occupancy recovers</a:t>
          </a:r>
          <a:r>
            <a:rPr lang="en-IN" sz="1200">
              <a:effectLst/>
              <a:latin typeface="Times New Roman" panose="02020603050405020304" pitchFamily="18" charset="0"/>
              <a:cs typeface="Times New Roman" panose="02020603050405020304" pitchFamily="18" charset="0"/>
            </a:rPr>
            <a:t>.</a:t>
          </a:r>
        </a:p>
        <a:p>
          <a:pPr algn="just"/>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1</xdr:col>
      <xdr:colOff>0</xdr:colOff>
      <xdr:row>19</xdr:row>
      <xdr:rowOff>205155</xdr:rowOff>
    </xdr:from>
    <xdr:to>
      <xdr:col>11</xdr:col>
      <xdr:colOff>0</xdr:colOff>
      <xdr:row>27</xdr:row>
      <xdr:rowOff>1</xdr:rowOff>
    </xdr:to>
    <xdr:sp macro="" textlink="">
      <xdr:nvSpPr>
        <xdr:cNvPr id="4" name="TextBox 3">
          <a:extLst>
            <a:ext uri="{FF2B5EF4-FFF2-40B4-BE49-F238E27FC236}">
              <a16:creationId xmlns:a16="http://schemas.microsoft.com/office/drawing/2014/main" id="{12B8953C-854B-484B-8AF9-A06BCBC84BDC}"/>
            </a:ext>
          </a:extLst>
        </xdr:cNvPr>
        <xdr:cNvSpPr txBox="1"/>
      </xdr:nvSpPr>
      <xdr:spPr>
        <a:xfrm>
          <a:off x="605692" y="4200770"/>
          <a:ext cx="6262077" cy="1856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IN" sz="1200">
              <a:latin typeface="Times New Roman" panose="02020603050405020304" pitchFamily="18" charset="0"/>
              <a:cs typeface="Times New Roman" panose="02020603050405020304" pitchFamily="18" charset="0"/>
            </a:rPr>
            <a:t>DCF</a:t>
          </a:r>
          <a:r>
            <a:rPr lang="en-IN" sz="1200" baseline="0">
              <a:latin typeface="Times New Roman" panose="02020603050405020304" pitchFamily="18" charset="0"/>
              <a:cs typeface="Times New Roman" panose="02020603050405020304" pitchFamily="18" charset="0"/>
            </a:rPr>
            <a:t> Assumptions Taken:</a:t>
          </a:r>
        </a:p>
        <a:p>
          <a:pPr algn="just"/>
          <a:endParaRPr lang="en-IN" sz="1200" baseline="0">
            <a:latin typeface="Times New Roman" panose="02020603050405020304" pitchFamily="18" charset="0"/>
            <a:cs typeface="Times New Roman" panose="02020603050405020304" pitchFamily="18" charset="0"/>
          </a:endParaRPr>
        </a:p>
        <a:p>
          <a:pPr algn="just"/>
          <a:r>
            <a:rPr lang="en-IN" sz="1200" baseline="0">
              <a:latin typeface="Times New Roman" panose="02020603050405020304" pitchFamily="18" charset="0"/>
              <a:cs typeface="Times New Roman" panose="02020603050405020304" pitchFamily="18" charset="0"/>
            </a:rPr>
            <a:t>Beta: calculated as monthly return since inception for rainbow and monthly return of nifty 500 same date matching as rainbow.</a:t>
          </a:r>
        </a:p>
        <a:p>
          <a:pPr algn="just"/>
          <a:endParaRPr lang="en-IN" sz="1200" baseline="0">
            <a:latin typeface="Times New Roman" panose="02020603050405020304" pitchFamily="18" charset="0"/>
            <a:cs typeface="Times New Roman" panose="02020603050405020304" pitchFamily="18" charset="0"/>
          </a:endParaRPr>
        </a:p>
        <a:p>
          <a:pPr algn="just"/>
          <a:r>
            <a:rPr lang="en-IN" sz="1200" baseline="0">
              <a:latin typeface="Times New Roman" panose="02020603050405020304" pitchFamily="18" charset="0"/>
              <a:cs typeface="Times New Roman" panose="02020603050405020304" pitchFamily="18" charset="0"/>
            </a:rPr>
            <a:t>WACC: rf taken as 6.83%, RM taken as 9% Tax ~3 year AVG.</a:t>
          </a:r>
        </a:p>
        <a:p>
          <a:pPr algn="just"/>
          <a:endParaRPr lang="en-IN" sz="1200" baseline="0">
            <a:latin typeface="Times New Roman" panose="02020603050405020304" pitchFamily="18" charset="0"/>
            <a:cs typeface="Times New Roman" panose="02020603050405020304" pitchFamily="18" charset="0"/>
          </a:endParaRPr>
        </a:p>
        <a:p>
          <a:pPr algn="just"/>
          <a:r>
            <a:rPr lang="en-IN" sz="1200" baseline="0">
              <a:latin typeface="Times New Roman" panose="02020603050405020304" pitchFamily="18" charset="0"/>
              <a:cs typeface="Times New Roman" panose="02020603050405020304" pitchFamily="18" charset="0"/>
            </a:rPr>
            <a:t>terminal value calculated using Perpetuity growth model.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609599</xdr:colOff>
      <xdr:row>35</xdr:row>
      <xdr:rowOff>0</xdr:rowOff>
    </xdr:from>
    <xdr:to>
      <xdr:col>16</xdr:col>
      <xdr:colOff>817417</xdr:colOff>
      <xdr:row>39</xdr:row>
      <xdr:rowOff>0</xdr:rowOff>
    </xdr:to>
    <xdr:sp macro="" textlink="">
      <xdr:nvSpPr>
        <xdr:cNvPr id="2" name="TextBox 1">
          <a:extLst>
            <a:ext uri="{FF2B5EF4-FFF2-40B4-BE49-F238E27FC236}">
              <a16:creationId xmlns:a16="http://schemas.microsoft.com/office/drawing/2014/main" id="{0F2DF8E8-A316-4123-A0E4-10C2F6F71C2C}"/>
            </a:ext>
          </a:extLst>
        </xdr:cNvPr>
        <xdr:cNvSpPr txBox="1"/>
      </xdr:nvSpPr>
      <xdr:spPr>
        <a:xfrm>
          <a:off x="609599" y="7592291"/>
          <a:ext cx="12067309" cy="6927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0</xdr:rowOff>
    </xdr:from>
    <xdr:to>
      <xdr:col>11</xdr:col>
      <xdr:colOff>0</xdr:colOff>
      <xdr:row>31</xdr:row>
      <xdr:rowOff>0</xdr:rowOff>
    </xdr:to>
    <xdr:sp macro="" textlink="">
      <xdr:nvSpPr>
        <xdr:cNvPr id="2" name="TextBox 1">
          <a:extLst>
            <a:ext uri="{FF2B5EF4-FFF2-40B4-BE49-F238E27FC236}">
              <a16:creationId xmlns:a16="http://schemas.microsoft.com/office/drawing/2014/main" id="{DB7C3AD5-61C5-42D6-B926-0461DAA26E43}"/>
            </a:ext>
          </a:extLst>
        </xdr:cNvPr>
        <xdr:cNvSpPr txBox="1"/>
      </xdr:nvSpPr>
      <xdr:spPr>
        <a:xfrm>
          <a:off x="609600" y="1440180"/>
          <a:ext cx="6294120" cy="4792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r>
            <a:rPr lang="en-IN" sz="1200">
              <a:effectLst/>
              <a:latin typeface="Times New Roman" panose="02020603050405020304" pitchFamily="18" charset="0"/>
              <a:cs typeface="Times New Roman" panose="02020603050405020304" pitchFamily="18" charset="0"/>
            </a:rPr>
            <a:t>Rainbow’s main risk today is execution, not survival. It added 440 beds in FY26, so occupancy fell to 46.3% and ROCE eased. Until those hospitals fill, margins stay under pressure. The same issue sits ahead: Gurugram, Pune and Coimbatore are still to come (~₹176 Crs. committed capex), and acquired units (Warangal, Guwahati) must be integrated. The network is still South-heavy, and growth depends on hiring and keeping specialist doctors and nurses.</a:t>
          </a:r>
        </a:p>
        <a:p>
          <a:pPr algn="just"/>
          <a:endParaRPr lang="en-IN" sz="1200">
            <a:effectLst/>
            <a:latin typeface="Times New Roman" panose="02020603050405020304" pitchFamily="18" charset="0"/>
            <a:cs typeface="Times New Roman" panose="02020603050405020304" pitchFamily="18" charset="0"/>
          </a:endParaRPr>
        </a:p>
        <a:p>
          <a:pPr algn="just"/>
          <a:r>
            <a:rPr lang="en-IN" sz="1200">
              <a:effectLst/>
              <a:latin typeface="Times New Roman" panose="02020603050405020304" pitchFamily="18" charset="0"/>
              <a:cs typeface="Times New Roman" panose="02020603050405020304" pitchFamily="18" charset="0"/>
            </a:rPr>
            <a:t>Industry and regulatory risk is normal for hospitals: licences, NABH/JCI, waste and labour rules, plus competition from large chains and public hospitals. Pediatric volumes are seasonal. Insurance or price caps could hit ARPOB.</a:t>
          </a:r>
        </a:p>
        <a:p>
          <a:pPr algn="just"/>
          <a:endParaRPr lang="en-IN" sz="1200">
            <a:effectLst/>
            <a:latin typeface="Times New Roman" panose="02020603050405020304" pitchFamily="18" charset="0"/>
            <a:cs typeface="Times New Roman" panose="02020603050405020304" pitchFamily="18" charset="0"/>
          </a:endParaRPr>
        </a:p>
        <a:p>
          <a:pPr algn="just"/>
          <a:r>
            <a:rPr lang="en-IN" sz="1200">
              <a:effectLst/>
              <a:latin typeface="Times New Roman" panose="02020603050405020304" pitchFamily="18" charset="0"/>
              <a:cs typeface="Times New Roman" panose="02020603050405020304" pitchFamily="18" charset="0"/>
            </a:rPr>
            <a:t>Financially the balance sheet is clean no bank debt but lease liability is ₹891 Cr, cash was used for acquisitions leading</a:t>
          </a:r>
          <a:r>
            <a:rPr lang="en-IN" sz="1200" baseline="0">
              <a:effectLst/>
              <a:latin typeface="Times New Roman" panose="02020603050405020304" pitchFamily="18" charset="0"/>
              <a:cs typeface="Times New Roman" panose="02020603050405020304" pitchFamily="18" charset="0"/>
            </a:rPr>
            <a:t> to drop in Current Ratio</a:t>
          </a:r>
          <a:r>
            <a:rPr lang="en-IN" sz="1200">
              <a:effectLst/>
              <a:latin typeface="Times New Roman" panose="02020603050405020304" pitchFamily="18" charset="0"/>
              <a:cs typeface="Times New Roman" panose="02020603050405020304" pitchFamily="18" charset="0"/>
            </a:rPr>
            <a:t>, and one customer is ~31% of receivables. Other income can swing with mutual funds. Forex and commodity exposure are not material.</a:t>
          </a:r>
        </a:p>
        <a:p>
          <a:pPr algn="just"/>
          <a:endParaRPr lang="en-IN" sz="1200">
            <a:effectLst/>
            <a:latin typeface="Times New Roman" panose="02020603050405020304" pitchFamily="18" charset="0"/>
            <a:cs typeface="Times New Roman" panose="02020603050405020304" pitchFamily="18" charset="0"/>
          </a:endParaRPr>
        </a:p>
        <a:p>
          <a:pPr algn="just"/>
          <a:r>
            <a:rPr lang="en-IN" sz="1200">
              <a:effectLst/>
              <a:latin typeface="Times New Roman" panose="02020603050405020304" pitchFamily="18" charset="0"/>
              <a:cs typeface="Times New Roman" panose="02020603050405020304" pitchFamily="18" charset="0"/>
            </a:rPr>
            <a:t>Governance is promoter-led (~50%) with a new CEO only from January 2026. Related-party items exist but the AR says none are material. Legal overhang is ₹24.7 Crs contingent (GST ₹2.5 Crs, luxury tax ₹1.9 Crs, income tax ₹.4 Crs, medico-legal ₹20 Crs); management calls it non-material. ESG risks are waste, water, energy and patient data.</a:t>
          </a:r>
        </a:p>
        <a:p>
          <a:pPr algn="just"/>
          <a:endParaRPr lang="en-IN" sz="1200">
            <a:effectLst/>
            <a:latin typeface="Times New Roman" panose="02020603050405020304" pitchFamily="18" charset="0"/>
            <a:cs typeface="Times New Roman" panose="02020603050405020304" pitchFamily="18" charset="0"/>
          </a:endParaRPr>
        </a:p>
        <a:p>
          <a:pPr algn="just"/>
          <a:r>
            <a:rPr lang="en-IN" sz="1200">
              <a:effectLst/>
              <a:latin typeface="Times New Roman" panose="02020603050405020304" pitchFamily="18" charset="0"/>
              <a:cs typeface="Times New Roman" panose="02020603050405020304" pitchFamily="18" charset="0"/>
            </a:rPr>
            <a:t>Macro risk is weaker incomes/insurance, staff inflation, and visa issues that already hurt international patients.</a:t>
          </a:r>
        </a:p>
        <a:p>
          <a:pPr algn="just"/>
          <a:endParaRPr lang="en-IN" sz="1200" b="1">
            <a:effectLst/>
            <a:latin typeface="Times New Roman" panose="02020603050405020304" pitchFamily="18" charset="0"/>
            <a:cs typeface="Times New Roman" panose="02020603050405020304" pitchFamily="18" charset="0"/>
          </a:endParaRPr>
        </a:p>
        <a:p>
          <a:pPr algn="just"/>
          <a:r>
            <a:rPr lang="en-IN" sz="1200" b="1">
              <a:effectLst/>
              <a:latin typeface="Times New Roman" panose="02020603050405020304" pitchFamily="18" charset="0"/>
              <a:cs typeface="Times New Roman" panose="02020603050405020304" pitchFamily="18" charset="0"/>
            </a:rPr>
            <a:t>Watch:</a:t>
          </a:r>
          <a:r>
            <a:rPr lang="en-IN" sz="1200">
              <a:effectLst/>
              <a:latin typeface="Times New Roman" panose="02020603050405020304" pitchFamily="18" charset="0"/>
              <a:cs typeface="Times New Roman" panose="02020603050405020304" pitchFamily="18" charset="0"/>
            </a:rPr>
            <a:t> occupancy on the new 440 beds, ARPOB and EBITDA margin, capex timing, doctor attrition, international volumes, the large receivable, and tax/medico-legal outcomes.</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47</xdr:row>
      <xdr:rowOff>0</xdr:rowOff>
    </xdr:from>
    <xdr:to>
      <xdr:col>9</xdr:col>
      <xdr:colOff>0</xdr:colOff>
      <xdr:row>54</xdr:row>
      <xdr:rowOff>0</xdr:rowOff>
    </xdr:to>
    <xdr:sp macro="" textlink="">
      <xdr:nvSpPr>
        <xdr:cNvPr id="2" name="TextBox 1">
          <a:extLst>
            <a:ext uri="{FF2B5EF4-FFF2-40B4-BE49-F238E27FC236}">
              <a16:creationId xmlns:a16="http://schemas.microsoft.com/office/drawing/2014/main" id="{FA9BDD9A-6E82-4CED-9622-EF235A4D022B}"/>
            </a:ext>
          </a:extLst>
        </xdr:cNvPr>
        <xdr:cNvSpPr txBox="1"/>
      </xdr:nvSpPr>
      <xdr:spPr>
        <a:xfrm>
          <a:off x="609600" y="9220200"/>
          <a:ext cx="507492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0</xdr:colOff>
      <xdr:row>47</xdr:row>
      <xdr:rowOff>0</xdr:rowOff>
    </xdr:from>
    <xdr:to>
      <xdr:col>9</xdr:col>
      <xdr:colOff>0</xdr:colOff>
      <xdr:row>54</xdr:row>
      <xdr:rowOff>0</xdr:rowOff>
    </xdr:to>
    <xdr:sp macro="" textlink="">
      <xdr:nvSpPr>
        <xdr:cNvPr id="3" name="TextBox 2">
          <a:extLst>
            <a:ext uri="{FF2B5EF4-FFF2-40B4-BE49-F238E27FC236}">
              <a16:creationId xmlns:a16="http://schemas.microsoft.com/office/drawing/2014/main" id="{8C23CEFA-0BF7-4E9A-B091-CCED4BFA458E}"/>
            </a:ext>
          </a:extLst>
        </xdr:cNvPr>
        <xdr:cNvSpPr txBox="1"/>
      </xdr:nvSpPr>
      <xdr:spPr>
        <a:xfrm>
          <a:off x="609600" y="9220200"/>
          <a:ext cx="503682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a:effectLst/>
              <a:latin typeface="Times New Roman" panose="02020603050405020304" pitchFamily="18" charset="0"/>
              <a:cs typeface="Times New Roman" panose="02020603050405020304" pitchFamily="18" charset="0"/>
            </a:rPr>
            <a:t>DuPont breaks ROE into margin × asset turnover × leverage so you can see why return on equity rose or fell.</a:t>
          </a:r>
        </a:p>
        <a:p>
          <a:pPr marL="0" marR="0" lvl="0" indent="0" defTabSz="914400" eaLnBrk="1" fontAlgn="auto" latinLnBrk="0" hangingPunct="1">
            <a:lnSpc>
              <a:spcPct val="100000"/>
            </a:lnSpc>
            <a:spcBef>
              <a:spcPts val="0"/>
            </a:spcBef>
            <a:spcAft>
              <a:spcPts val="0"/>
            </a:spcAft>
            <a:buClrTx/>
            <a:buSzTx/>
            <a:buFontTx/>
            <a:buNone/>
            <a:tabLst/>
            <a:defRPr/>
          </a:pPr>
          <a:endParaRPr lang="en-IN">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N">
              <a:effectLst/>
              <a:latin typeface="Times New Roman" panose="02020603050405020304" pitchFamily="18" charset="0"/>
              <a:cs typeface="Times New Roman" panose="02020603050405020304" pitchFamily="18" charset="0"/>
            </a:rPr>
            <a:t>DuPont: ROE is about 18%, down from the mid-20s. Profit margin actually improved; what pulled ROE down is lower asset turnover and less leverage after Rainbow added 440 beds and used equity/cash instead of debt. So returns dipped because capital is sitting in new hospitals, not because the business got weaker.</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40</xdr:row>
      <xdr:rowOff>0</xdr:rowOff>
    </xdr:from>
    <xdr:to>
      <xdr:col>9</xdr:col>
      <xdr:colOff>0</xdr:colOff>
      <xdr:row>45</xdr:row>
      <xdr:rowOff>0</xdr:rowOff>
    </xdr:to>
    <xdr:sp macro="" textlink="">
      <xdr:nvSpPr>
        <xdr:cNvPr id="2" name="TextBox 1">
          <a:extLst>
            <a:ext uri="{FF2B5EF4-FFF2-40B4-BE49-F238E27FC236}">
              <a16:creationId xmlns:a16="http://schemas.microsoft.com/office/drawing/2014/main" id="{6DC64D82-A4F6-4D84-91F3-F0D123994C23}"/>
            </a:ext>
          </a:extLst>
        </xdr:cNvPr>
        <xdr:cNvSpPr txBox="1"/>
      </xdr:nvSpPr>
      <xdr:spPr>
        <a:xfrm>
          <a:off x="609600" y="7749540"/>
          <a:ext cx="531114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b="1">
              <a:effectLst/>
              <a:latin typeface="Times New Roman" panose="02020603050405020304" pitchFamily="18" charset="0"/>
              <a:cs typeface="Times New Roman" panose="02020603050405020304" pitchFamily="18" charset="0"/>
            </a:rPr>
            <a:t>Altman Z</a:t>
          </a:r>
          <a:r>
            <a:rPr lang="en-IN">
              <a:effectLst/>
              <a:latin typeface="Times New Roman" panose="02020603050405020304" pitchFamily="18" charset="0"/>
              <a:cs typeface="Times New Roman" panose="02020603050405020304" pitchFamily="18" charset="0"/>
            </a:rPr>
            <a:t> is a 5-ratio score that estimates bankruptcy risk (below 1.81 weak, above 3 safe).</a:t>
          </a:r>
        </a:p>
        <a:p>
          <a:pPr marL="0" marR="0" lvl="0" indent="0" defTabSz="914400" eaLnBrk="1" fontAlgn="auto" latinLnBrk="0" hangingPunct="1">
            <a:lnSpc>
              <a:spcPct val="100000"/>
            </a:lnSpc>
            <a:spcBef>
              <a:spcPts val="0"/>
            </a:spcBef>
            <a:spcAft>
              <a:spcPts val="0"/>
            </a:spcAft>
            <a:buClrTx/>
            <a:buSzTx/>
            <a:buFontTx/>
            <a:buNone/>
            <a:tabLst/>
            <a:defRPr/>
          </a:pPr>
          <a:br>
            <a:rPr lang="en-IN">
              <a:effectLst/>
              <a:latin typeface="Times New Roman" panose="02020603050405020304" pitchFamily="18" charset="0"/>
              <a:cs typeface="Times New Roman" panose="02020603050405020304" pitchFamily="18" charset="0"/>
            </a:rPr>
          </a:br>
          <a:r>
            <a:rPr lang="en-IN">
              <a:effectLst/>
              <a:latin typeface="Times New Roman" panose="02020603050405020304" pitchFamily="18" charset="0"/>
              <a:cs typeface="Times New Roman" panose="02020603050405020304" pitchFamily="18" charset="0"/>
            </a:rPr>
            <a:t>Altman Z: Score is high ~11 only because there is almost no bank debt and market cap is large versus liabilities. It means Rainbow is not going bankrupt </a:t>
          </a:r>
          <a:r>
            <a:rPr lang="en-IN" baseline="0">
              <a:effectLst/>
              <a:latin typeface="Times New Roman" panose="02020603050405020304" pitchFamily="18" charset="0"/>
              <a:cs typeface="Times New Roman" panose="02020603050405020304" pitchFamily="18" charset="0"/>
            </a:rPr>
            <a:t> </a:t>
          </a:r>
          <a:r>
            <a:rPr lang="en-IN">
              <a:effectLst/>
              <a:latin typeface="Times New Roman" panose="02020603050405020304" pitchFamily="18" charset="0"/>
              <a:cs typeface="Times New Roman" panose="02020603050405020304" pitchFamily="18" charset="0"/>
            </a:rPr>
            <a:t>it does not mean the stock is cheap.</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8</xdr:col>
      <xdr:colOff>114300</xdr:colOff>
      <xdr:row>27</xdr:row>
      <xdr:rowOff>7620</xdr:rowOff>
    </xdr:from>
    <xdr:to>
      <xdr:col>15</xdr:col>
      <xdr:colOff>152400</xdr:colOff>
      <xdr:row>42</xdr:row>
      <xdr:rowOff>121920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258CF1F-4DB6-4F0F-B008-83987C29C9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89220" y="528828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1</xdr:col>
      <xdr:colOff>0</xdr:colOff>
      <xdr:row>7</xdr:row>
      <xdr:rowOff>0</xdr:rowOff>
    </xdr:from>
    <xdr:to>
      <xdr:col>3</xdr:col>
      <xdr:colOff>0</xdr:colOff>
      <xdr:row>10</xdr:row>
      <xdr:rowOff>0</xdr:rowOff>
    </xdr:to>
    <xdr:sp macro="" textlink="">
      <xdr:nvSpPr>
        <xdr:cNvPr id="2" name="TextBox 1">
          <a:extLst>
            <a:ext uri="{FF2B5EF4-FFF2-40B4-BE49-F238E27FC236}">
              <a16:creationId xmlns:a16="http://schemas.microsoft.com/office/drawing/2014/main" id="{AF48F492-30AB-6C14-467C-80405F288080}"/>
            </a:ext>
          </a:extLst>
        </xdr:cNvPr>
        <xdr:cNvSpPr txBox="1"/>
      </xdr:nvSpPr>
      <xdr:spPr>
        <a:xfrm>
          <a:off x="609600" y="1783080"/>
          <a:ext cx="15316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accent4">
                  <a:lumMod val="40000"/>
                  <a:lumOff val="60000"/>
                </a:schemeClr>
              </a:solidFill>
              <a:latin typeface="Times New Roman" panose="02020603050405020304" pitchFamily="18" charset="0"/>
              <a:cs typeface="Times New Roman" panose="02020603050405020304" pitchFamily="18" charset="0"/>
            </a:rPr>
            <a:t>Hold</a:t>
          </a:r>
        </a:p>
      </xdr:txBody>
    </xdr:sp>
    <xdr:clientData/>
  </xdr:twoCellAnchor>
  <xdr:twoCellAnchor>
    <xdr:from>
      <xdr:col>5</xdr:col>
      <xdr:colOff>0</xdr:colOff>
      <xdr:row>7</xdr:row>
      <xdr:rowOff>0</xdr:rowOff>
    </xdr:from>
    <xdr:to>
      <xdr:col>7</xdr:col>
      <xdr:colOff>190500</xdr:colOff>
      <xdr:row>10</xdr:row>
      <xdr:rowOff>0</xdr:rowOff>
    </xdr:to>
    <xdr:sp macro="" textlink="">
      <xdr:nvSpPr>
        <xdr:cNvPr id="4" name="TextBox 3">
          <a:extLst>
            <a:ext uri="{FF2B5EF4-FFF2-40B4-BE49-F238E27FC236}">
              <a16:creationId xmlns:a16="http://schemas.microsoft.com/office/drawing/2014/main" id="{AEB7DA44-8DC9-4F0C-AD26-0B25A217078C}"/>
            </a:ext>
          </a:extLst>
        </xdr:cNvPr>
        <xdr:cNvSpPr txBox="1"/>
      </xdr:nvSpPr>
      <xdr:spPr>
        <a:xfrm>
          <a:off x="3482340" y="1783080"/>
          <a:ext cx="15316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5</xdr:col>
      <xdr:colOff>0</xdr:colOff>
      <xdr:row>7</xdr:row>
      <xdr:rowOff>0</xdr:rowOff>
    </xdr:from>
    <xdr:to>
      <xdr:col>7</xdr:col>
      <xdr:colOff>0</xdr:colOff>
      <xdr:row>10</xdr:row>
      <xdr:rowOff>0</xdr:rowOff>
    </xdr:to>
    <xdr:sp macro="" textlink="">
      <xdr:nvSpPr>
        <xdr:cNvPr id="5" name="TextBox 4">
          <a:extLst>
            <a:ext uri="{FF2B5EF4-FFF2-40B4-BE49-F238E27FC236}">
              <a16:creationId xmlns:a16="http://schemas.microsoft.com/office/drawing/2014/main" id="{E94EA52B-039C-4CC5-A12C-1DF6AF586641}"/>
            </a:ext>
          </a:extLst>
        </xdr:cNvPr>
        <xdr:cNvSpPr txBox="1"/>
      </xdr:nvSpPr>
      <xdr:spPr>
        <a:xfrm>
          <a:off x="3482340" y="1783080"/>
          <a:ext cx="13411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dk1"/>
              </a:solidFill>
              <a:effectLst/>
              <a:latin typeface="Times New Roman" panose="02020603050405020304" pitchFamily="18" charset="0"/>
              <a:ea typeface="+mn-ea"/>
              <a:cs typeface="Times New Roman" panose="02020603050405020304" pitchFamily="18" charset="0"/>
            </a:rPr>
            <a:t>₹ </a:t>
          </a:r>
          <a:r>
            <a:rPr lang="en-IN" sz="2000">
              <a:latin typeface="Times New Roman" panose="02020603050405020304" pitchFamily="18" charset="0"/>
              <a:cs typeface="Times New Roman" panose="02020603050405020304" pitchFamily="18" charset="0"/>
            </a:rPr>
            <a:t>1,498</a:t>
          </a:r>
        </a:p>
      </xdr:txBody>
    </xdr:sp>
    <xdr:clientData/>
  </xdr:twoCellAnchor>
  <xdr:twoCellAnchor>
    <xdr:from>
      <xdr:col>7</xdr:col>
      <xdr:colOff>0</xdr:colOff>
      <xdr:row>7</xdr:row>
      <xdr:rowOff>0</xdr:rowOff>
    </xdr:from>
    <xdr:to>
      <xdr:col>9</xdr:col>
      <xdr:colOff>0</xdr:colOff>
      <xdr:row>10</xdr:row>
      <xdr:rowOff>0</xdr:rowOff>
    </xdr:to>
    <xdr:sp macro="" textlink="">
      <xdr:nvSpPr>
        <xdr:cNvPr id="6" name="TextBox 5">
          <a:extLst>
            <a:ext uri="{FF2B5EF4-FFF2-40B4-BE49-F238E27FC236}">
              <a16:creationId xmlns:a16="http://schemas.microsoft.com/office/drawing/2014/main" id="{BD423DA0-D59F-4C01-8050-03836232B5A0}"/>
            </a:ext>
          </a:extLst>
        </xdr:cNvPr>
        <xdr:cNvSpPr txBox="1"/>
      </xdr:nvSpPr>
      <xdr:spPr>
        <a:xfrm>
          <a:off x="4823460" y="1783080"/>
          <a:ext cx="13411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00B050"/>
              </a:solidFill>
              <a:latin typeface="Times New Roman" panose="02020603050405020304" pitchFamily="18" charset="0"/>
              <a:cs typeface="Times New Roman" panose="02020603050405020304" pitchFamily="18" charset="0"/>
            </a:rPr>
            <a:t>4.08%</a:t>
          </a:r>
        </a:p>
      </xdr:txBody>
    </xdr:sp>
    <xdr:clientData/>
  </xdr:twoCellAnchor>
  <xdr:twoCellAnchor>
    <xdr:from>
      <xdr:col>9</xdr:col>
      <xdr:colOff>0</xdr:colOff>
      <xdr:row>7</xdr:row>
      <xdr:rowOff>0</xdr:rowOff>
    </xdr:from>
    <xdr:to>
      <xdr:col>11</xdr:col>
      <xdr:colOff>0</xdr:colOff>
      <xdr:row>10</xdr:row>
      <xdr:rowOff>0</xdr:rowOff>
    </xdr:to>
    <xdr:sp macro="" textlink="">
      <xdr:nvSpPr>
        <xdr:cNvPr id="7" name="TextBox 6">
          <a:extLst>
            <a:ext uri="{FF2B5EF4-FFF2-40B4-BE49-F238E27FC236}">
              <a16:creationId xmlns:a16="http://schemas.microsoft.com/office/drawing/2014/main" id="{0633A80F-3F06-4EB8-9C0C-B65DCD43594B}"/>
            </a:ext>
          </a:extLst>
        </xdr:cNvPr>
        <xdr:cNvSpPr txBox="1"/>
      </xdr:nvSpPr>
      <xdr:spPr>
        <a:xfrm>
          <a:off x="6164580" y="1783080"/>
          <a:ext cx="13411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900">
              <a:latin typeface="Times New Roman" panose="02020603050405020304" pitchFamily="18" charset="0"/>
              <a:cs typeface="Times New Roman" panose="02020603050405020304" pitchFamily="18" charset="0"/>
            </a:rPr>
            <a:t>1-3</a:t>
          </a:r>
          <a:r>
            <a:rPr lang="en-IN" sz="1900" baseline="0">
              <a:latin typeface="Times New Roman" panose="02020603050405020304" pitchFamily="18" charset="0"/>
              <a:cs typeface="Times New Roman" panose="02020603050405020304" pitchFamily="18" charset="0"/>
            </a:rPr>
            <a:t> Months</a:t>
          </a:r>
          <a:endParaRPr lang="en-IN" sz="1900">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7</xdr:row>
      <xdr:rowOff>0</xdr:rowOff>
    </xdr:from>
    <xdr:to>
      <xdr:col>5</xdr:col>
      <xdr:colOff>0</xdr:colOff>
      <xdr:row>10</xdr:row>
      <xdr:rowOff>0</xdr:rowOff>
    </xdr:to>
    <xdr:sp macro="" textlink="">
      <xdr:nvSpPr>
        <xdr:cNvPr id="8" name="TextBox 7">
          <a:extLst>
            <a:ext uri="{FF2B5EF4-FFF2-40B4-BE49-F238E27FC236}">
              <a16:creationId xmlns:a16="http://schemas.microsoft.com/office/drawing/2014/main" id="{73B87828-AC4D-4D79-8D07-C64BFF450356}"/>
            </a:ext>
          </a:extLst>
        </xdr:cNvPr>
        <xdr:cNvSpPr txBox="1"/>
      </xdr:nvSpPr>
      <xdr:spPr>
        <a:xfrm>
          <a:off x="2141220" y="1783080"/>
          <a:ext cx="13411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dk1"/>
              </a:solidFill>
              <a:effectLst/>
              <a:latin typeface="Times New Roman" panose="02020603050405020304" pitchFamily="18" charset="0"/>
              <a:ea typeface="+mn-ea"/>
              <a:cs typeface="Times New Roman" panose="02020603050405020304" pitchFamily="18" charset="0"/>
            </a:rPr>
            <a:t>₹ </a:t>
          </a:r>
          <a:r>
            <a:rPr lang="en-IN" sz="2000">
              <a:latin typeface="Times New Roman" panose="02020603050405020304" pitchFamily="18" charset="0"/>
              <a:cs typeface="Times New Roman" panose="02020603050405020304" pitchFamily="18" charset="0"/>
            </a:rPr>
            <a:t>1,439.2</a:t>
          </a:r>
        </a:p>
      </xdr:txBody>
    </xdr:sp>
    <xdr:clientData/>
  </xdr:twoCellAnchor>
  <xdr:twoCellAnchor>
    <xdr:from>
      <xdr:col>1</xdr:col>
      <xdr:colOff>0</xdr:colOff>
      <xdr:row>12</xdr:row>
      <xdr:rowOff>36871</xdr:rowOff>
    </xdr:from>
    <xdr:to>
      <xdr:col>11</xdr:col>
      <xdr:colOff>0</xdr:colOff>
      <xdr:row>49</xdr:row>
      <xdr:rowOff>0</xdr:rowOff>
    </xdr:to>
    <xdr:sp macro="" textlink="">
      <xdr:nvSpPr>
        <xdr:cNvPr id="9" name="TextBox 8">
          <a:extLst>
            <a:ext uri="{FF2B5EF4-FFF2-40B4-BE49-F238E27FC236}">
              <a16:creationId xmlns:a16="http://schemas.microsoft.com/office/drawing/2014/main" id="{9215F7F2-F3DB-4235-974C-D6160AD033AC}"/>
            </a:ext>
          </a:extLst>
        </xdr:cNvPr>
        <xdr:cNvSpPr txBox="1"/>
      </xdr:nvSpPr>
      <xdr:spPr>
        <a:xfrm>
          <a:off x="614516" y="2851355"/>
          <a:ext cx="6944032" cy="514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effectLst/>
              <a:latin typeface="Times New Roman" panose="02020603050405020304" pitchFamily="18" charset="0"/>
              <a:cs typeface="Times New Roman" panose="02020603050405020304" pitchFamily="18" charset="0"/>
            </a:rPr>
            <a:t>About the Company:</a:t>
          </a:r>
        </a:p>
        <a:p>
          <a:pPr algn="just"/>
          <a:r>
            <a:rPr lang="en-IN" sz="1600">
              <a:effectLst/>
              <a:latin typeface="Times New Roman" panose="02020603050405020304" pitchFamily="18" charset="0"/>
              <a:cs typeface="Times New Roman" panose="02020603050405020304" pitchFamily="18" charset="0"/>
            </a:rPr>
            <a:t>Rainbow Children’s Medicare is India’s leading listed pure-play pediatric and perinatal hospital chain. It runs Rainbow Children’s Hospital, BirthRight and Rainbow Fertility across 23+ hospitals and clinics, with about 2,375 beds, focused on children, newborns and women.</a:t>
          </a:r>
          <a:endParaRPr lang="en-IN" sz="2000">
            <a:solidFill>
              <a:schemeClr val="accent4">
                <a:lumMod val="40000"/>
                <a:lumOff val="60000"/>
              </a:schemeClr>
            </a:solidFill>
            <a:effectLst/>
            <a:latin typeface="Times New Roman" panose="02020603050405020304" pitchFamily="18" charset="0"/>
            <a:cs typeface="Times New Roman" panose="02020603050405020304" pitchFamily="18" charset="0"/>
          </a:endParaRPr>
        </a:p>
        <a:p>
          <a:endParaRPr lang="en-IN" sz="1600" b="1">
            <a:effectLst/>
            <a:latin typeface="Times New Roman" panose="02020603050405020304" pitchFamily="18" charset="0"/>
            <a:cs typeface="Times New Roman" panose="02020603050405020304" pitchFamily="18" charset="0"/>
          </a:endParaRPr>
        </a:p>
        <a:p>
          <a:r>
            <a:rPr lang="en-IN" sz="1600" b="1">
              <a:effectLst/>
              <a:latin typeface="Times New Roman" panose="02020603050405020304" pitchFamily="18" charset="0"/>
              <a:cs typeface="Times New Roman" panose="02020603050405020304" pitchFamily="18" charset="0"/>
            </a:rPr>
            <a:t>Investment Rationale</a:t>
          </a:r>
          <a:endParaRPr lang="en-IN" sz="1600">
            <a:effectLst/>
            <a:latin typeface="Times New Roman" panose="02020603050405020304" pitchFamily="18" charset="0"/>
            <a:cs typeface="Times New Roman" panose="02020603050405020304" pitchFamily="18" charset="0"/>
          </a:endParaRPr>
        </a:p>
        <a:p>
          <a:pPr marL="285750" lvl="0" indent="-285750" algn="just">
            <a:buFont typeface="Wingdings" panose="05000000000000000000" pitchFamily="2" charset="2"/>
            <a:buChar char="v"/>
          </a:pPr>
          <a:r>
            <a:rPr lang="en-IN" sz="1600" b="1">
              <a:latin typeface="Times New Roman" panose="02020603050405020304" pitchFamily="18" charset="0"/>
              <a:cs typeface="Times New Roman" panose="02020603050405020304" pitchFamily="18" charset="0"/>
            </a:rPr>
            <a:t>Specialty franchise, not a general hospital:</a:t>
          </a:r>
          <a:r>
            <a:rPr lang="en-IN" sz="1600">
              <a:latin typeface="Times New Roman" panose="02020603050405020304" pitchFamily="18" charset="0"/>
              <a:cs typeface="Times New Roman" panose="02020603050405020304" pitchFamily="18" charset="0"/>
            </a:rPr>
            <a:t> Rainbow earns more per bed because the case mix is high-value pediatrics, NICU/PICU, maternity and quaternary care. FY26 ARPOB rose 11.5% to ₹60,141 and EBITDA margin stayed ~32% even while new hospitals were ramping — among the highest in listed Indian hospitals.</a:t>
          </a:r>
        </a:p>
        <a:p>
          <a:pPr marL="285750" lvl="0" indent="-285750" algn="just">
            <a:buFont typeface="Wingdings" panose="05000000000000000000" pitchFamily="2" charset="2"/>
            <a:buChar char="v"/>
          </a:pPr>
          <a:endParaRPr lang="en-IN" sz="1600">
            <a:latin typeface="Times New Roman" panose="02020603050405020304" pitchFamily="18" charset="0"/>
            <a:cs typeface="Times New Roman" panose="02020603050405020304" pitchFamily="18" charset="0"/>
          </a:endParaRPr>
        </a:p>
        <a:p>
          <a:pPr marL="285750" lvl="0" indent="-285750" algn="just">
            <a:buFont typeface="Wingdings" panose="05000000000000000000" pitchFamily="2" charset="2"/>
            <a:buChar char="v"/>
          </a:pPr>
          <a:r>
            <a:rPr lang="en-IN" sz="1600" b="1">
              <a:latin typeface="Times New Roman" panose="02020603050405020304" pitchFamily="18" charset="0"/>
              <a:cs typeface="Times New Roman" panose="02020603050405020304" pitchFamily="18" charset="0"/>
            </a:rPr>
            <a:t>Capacity is already in; the next earning cycle is utilisation:</a:t>
          </a:r>
          <a:r>
            <a:rPr lang="en-IN" sz="1600">
              <a:latin typeface="Times New Roman" panose="02020603050405020304" pitchFamily="18" charset="0"/>
              <a:cs typeface="Times New Roman" panose="02020603050405020304" pitchFamily="18" charset="0"/>
            </a:rPr>
            <a:t> FY26 added 440 beds, the most in one year. Occupancy fell to 46.3% for that reason, not because demand broke. The AR is clear that the job now is to fill those beds. If occupancy recovers, operating leverage should lift ROCE from the current 26%.</a:t>
          </a:r>
        </a:p>
        <a:p>
          <a:pPr marL="285750" lvl="0" indent="-285750" algn="just">
            <a:buFont typeface="Wingdings" panose="05000000000000000000" pitchFamily="2" charset="2"/>
            <a:buChar char="v"/>
          </a:pPr>
          <a:endParaRPr lang="en-IN" sz="1600">
            <a:latin typeface="Times New Roman" panose="02020603050405020304" pitchFamily="18" charset="0"/>
            <a:cs typeface="Times New Roman" panose="02020603050405020304" pitchFamily="18" charset="0"/>
          </a:endParaRPr>
        </a:p>
        <a:p>
          <a:pPr marL="285750" lvl="0" indent="-285750" algn="just">
            <a:buFont typeface="Wingdings" panose="05000000000000000000" pitchFamily="2" charset="2"/>
            <a:buChar char="v"/>
          </a:pPr>
          <a:r>
            <a:rPr lang="en-IN" sz="1600" b="1">
              <a:latin typeface="Times New Roman" panose="02020603050405020304" pitchFamily="18" charset="0"/>
              <a:cs typeface="Times New Roman" panose="02020603050405020304" pitchFamily="18" charset="0"/>
            </a:rPr>
            <a:t>Growth is largely self-funded:</a:t>
          </a:r>
          <a:r>
            <a:rPr lang="en-IN" sz="1600">
              <a:latin typeface="Times New Roman" panose="02020603050405020304" pitchFamily="18" charset="0"/>
              <a:cs typeface="Times New Roman" panose="02020603050405020304" pitchFamily="18" charset="0"/>
            </a:rPr>
            <a:t> No bank debt. Liquid funds (cash + MFs + FDs) were about ₹594 Cr. The five-year plan (~₹2,200 Cr, 2,500+ extra beds) is meant to be paid from internal accruals. Lease liability of ₹891 Cr is the main leverage, not loans.</a:t>
          </a:r>
        </a:p>
        <a:p>
          <a:pPr marL="285750" lvl="0" indent="-285750" algn="just">
            <a:buFont typeface="Wingdings" panose="05000000000000000000" pitchFamily="2" charset="2"/>
            <a:buChar char="v"/>
          </a:pPr>
          <a:endParaRPr lang="en-IN" sz="1600">
            <a:latin typeface="Times New Roman" panose="02020603050405020304" pitchFamily="18" charset="0"/>
            <a:cs typeface="Times New Roman" panose="02020603050405020304" pitchFamily="18" charset="0"/>
          </a:endParaRPr>
        </a:p>
        <a:p>
          <a:pPr marL="285750" lvl="0" indent="-285750" algn="just">
            <a:buFont typeface="Wingdings" panose="05000000000000000000" pitchFamily="2" charset="2"/>
            <a:buChar char="v"/>
          </a:pPr>
          <a:r>
            <a:rPr lang="en-IN" sz="1600" b="1">
              <a:latin typeface="Times New Roman" panose="02020603050405020304" pitchFamily="18" charset="0"/>
              <a:cs typeface="Times New Roman" panose="02020603050405020304" pitchFamily="18" charset="0"/>
            </a:rPr>
            <a:t>Pipeline is visible, but timed:</a:t>
          </a:r>
          <a:r>
            <a:rPr lang="en-IN" sz="1600">
              <a:latin typeface="Times New Roman" panose="02020603050405020304" pitchFamily="18" charset="0"/>
              <a:cs typeface="Times New Roman" panose="02020603050405020304" pitchFamily="18" charset="0"/>
            </a:rPr>
            <a:t> Warangal, Guwahati, Rajahmundry and Bengaluru spokes are in. Gurugram, Pune and Coimbatore are next (₹1,766 Mn already committed). That gives multi-year growth if projects open on time and get staffed.</a:t>
          </a:r>
        </a:p>
      </xdr:txBody>
    </xdr:sp>
    <xdr:clientData/>
  </xdr:twoCellAnchor>
  <xdr:twoCellAnchor>
    <xdr:from>
      <xdr:col>12</xdr:col>
      <xdr:colOff>100483</xdr:colOff>
      <xdr:row>8</xdr:row>
      <xdr:rowOff>1</xdr:rowOff>
    </xdr:from>
    <xdr:to>
      <xdr:col>17</xdr:col>
      <xdr:colOff>494043</xdr:colOff>
      <xdr:row>17</xdr:row>
      <xdr:rowOff>150725</xdr:rowOff>
    </xdr:to>
    <xdr:sp macro="" textlink="">
      <xdr:nvSpPr>
        <xdr:cNvPr id="14" name="TextBox 13">
          <a:extLst>
            <a:ext uri="{FF2B5EF4-FFF2-40B4-BE49-F238E27FC236}">
              <a16:creationId xmlns:a16="http://schemas.microsoft.com/office/drawing/2014/main" id="{A0797CAE-649D-43EF-ACA9-62C9BE29EC43}"/>
            </a:ext>
          </a:extLst>
        </xdr:cNvPr>
        <xdr:cNvSpPr txBox="1"/>
      </xdr:nvSpPr>
      <xdr:spPr>
        <a:xfrm>
          <a:off x="8214527" y="2051539"/>
          <a:ext cx="3056373" cy="185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lvl="0" indent="-285750" algn="just">
            <a:buFont typeface="Wingdings" panose="05000000000000000000" pitchFamily="2" charset="2"/>
            <a:buChar char="ü"/>
          </a:pPr>
          <a:r>
            <a:rPr lang="en-IN" sz="1400"/>
            <a:t>Pure-play children + maternity leader</a:t>
          </a:r>
        </a:p>
        <a:p>
          <a:pPr marL="285750" lvl="0" indent="-285750" algn="just">
            <a:buFont typeface="Wingdings" panose="05000000000000000000" pitchFamily="2" charset="2"/>
            <a:buChar char="ü"/>
          </a:pPr>
          <a:r>
            <a:rPr lang="en-IN" sz="1400"/>
            <a:t>Industry-leading hospital margins (~32%)</a:t>
          </a:r>
        </a:p>
        <a:p>
          <a:pPr marL="285750" lvl="0" indent="-285750" algn="just">
            <a:buFont typeface="Wingdings" panose="05000000000000000000" pitchFamily="2" charset="2"/>
            <a:buChar char="ü"/>
          </a:pPr>
          <a:r>
            <a:rPr lang="en-IN" sz="1400"/>
            <a:t>ARPOB rising, ALOS falling</a:t>
          </a:r>
        </a:p>
        <a:p>
          <a:pPr marL="285750" lvl="0" indent="-285750" algn="just">
            <a:buFont typeface="Wingdings" panose="05000000000000000000" pitchFamily="2" charset="2"/>
            <a:buChar char="ü"/>
          </a:pPr>
          <a:r>
            <a:rPr lang="en-IN" sz="1400"/>
            <a:t>Clean books: no bank debt, cash-funded capex</a:t>
          </a:r>
        </a:p>
        <a:p>
          <a:pPr marL="285750" lvl="0" indent="-285750" algn="just">
            <a:buFont typeface="Wingdings" panose="05000000000000000000" pitchFamily="2" charset="2"/>
            <a:buChar char="ü"/>
          </a:pPr>
          <a:r>
            <a:rPr lang="en-IN" sz="1400"/>
            <a:t>Visible bed pipeline into new cities</a:t>
          </a:r>
        </a:p>
      </xdr:txBody>
    </xdr:sp>
    <xdr:clientData/>
  </xdr:twoCellAnchor>
  <xdr:twoCellAnchor>
    <xdr:from>
      <xdr:col>12</xdr:col>
      <xdr:colOff>117230</xdr:colOff>
      <xdr:row>21</xdr:row>
      <xdr:rowOff>0</xdr:rowOff>
    </xdr:from>
    <xdr:to>
      <xdr:col>17</xdr:col>
      <xdr:colOff>510790</xdr:colOff>
      <xdr:row>29</xdr:row>
      <xdr:rowOff>0</xdr:rowOff>
    </xdr:to>
    <xdr:sp macro="" textlink="">
      <xdr:nvSpPr>
        <xdr:cNvPr id="15" name="TextBox 14">
          <a:extLst>
            <a:ext uri="{FF2B5EF4-FFF2-40B4-BE49-F238E27FC236}">
              <a16:creationId xmlns:a16="http://schemas.microsoft.com/office/drawing/2014/main" id="{929B10C0-6286-4C09-8422-60961582B2E6}"/>
            </a:ext>
          </a:extLst>
        </xdr:cNvPr>
        <xdr:cNvSpPr txBox="1"/>
      </xdr:nvSpPr>
      <xdr:spPr>
        <a:xfrm>
          <a:off x="8231274" y="4119824"/>
          <a:ext cx="3056373" cy="1482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285750" lvl="0" indent="-285750">
            <a:buFont typeface="Calibri" panose="020F0502020204030204" pitchFamily="34" charset="0"/>
            <a:buChar char="ɑ"/>
          </a:pPr>
          <a:r>
            <a:rPr lang="en-IN" sz="1400"/>
            <a:t>Slow fill of the 440 new beds</a:t>
          </a:r>
        </a:p>
        <a:p>
          <a:pPr marL="285750" lvl="0" indent="-285750">
            <a:buFont typeface="Calibri" panose="020F0502020204030204" pitchFamily="34" charset="0"/>
            <a:buChar char="ɑ"/>
          </a:pPr>
          <a:r>
            <a:rPr lang="en-IN" sz="1400"/>
            <a:t>Delay or cost overrun at Gurugram / Pune / Coimbatore</a:t>
          </a:r>
        </a:p>
        <a:p>
          <a:pPr marL="285750" lvl="0" indent="-285750">
            <a:buFont typeface="Calibri" panose="020F0502020204030204" pitchFamily="34" charset="0"/>
            <a:buChar char="ɑ"/>
          </a:pPr>
          <a:r>
            <a:rPr lang="en-IN" sz="1400"/>
            <a:t>Doctor and nurse shortages</a:t>
          </a:r>
        </a:p>
        <a:p>
          <a:pPr marL="285750" lvl="0" indent="-285750">
            <a:buFont typeface="Calibri" panose="020F0502020204030204" pitchFamily="34" charset="0"/>
            <a:buChar char="ɑ"/>
          </a:pPr>
          <a:r>
            <a:rPr lang="en-IN" sz="1400"/>
            <a:t>One customer 31% of receivables</a:t>
          </a:r>
          <a:r>
            <a:rPr lang="en-IN" sz="1400" baseline="0"/>
            <a:t> &amp;</a:t>
          </a:r>
          <a:r>
            <a:rPr lang="en-IN" sz="1400"/>
            <a:t> South</a:t>
          </a:r>
          <a:r>
            <a:rPr lang="en-IN" sz="1400" baseline="0"/>
            <a:t> India </a:t>
          </a:r>
          <a:r>
            <a:rPr lang="en-IN" sz="1400"/>
            <a:t>heavy network</a:t>
          </a:r>
        </a:p>
        <a:p>
          <a:pPr marL="285750" indent="-285750" algn="ctr">
            <a:buFont typeface="Calibri" panose="020F0502020204030204" pitchFamily="34" charset="0"/>
            <a:buChar char="ɑ"/>
          </a:pPr>
          <a:endParaRPr lang="en-IN" sz="1400">
            <a:latin typeface="Times New Roman" panose="02020603050405020304" pitchFamily="18" charset="0"/>
            <a:cs typeface="Times New Roman" panose="02020603050405020304" pitchFamily="18" charset="0"/>
          </a:endParaRPr>
        </a:p>
      </xdr:txBody>
    </xdr:sp>
    <xdr:clientData/>
  </xdr:twoCellAnchor>
  <xdr:twoCellAnchor editAs="oneCell">
    <xdr:from>
      <xdr:col>12</xdr:col>
      <xdr:colOff>0</xdr:colOff>
      <xdr:row>34</xdr:row>
      <xdr:rowOff>42121</xdr:rowOff>
    </xdr:from>
    <xdr:to>
      <xdr:col>18</xdr:col>
      <xdr:colOff>1170</xdr:colOff>
      <xdr:row>49</xdr:row>
      <xdr:rowOff>44823</xdr:rowOff>
    </xdr:to>
    <xdr:pic>
      <xdr:nvPicPr>
        <xdr:cNvPr id="25" name="Picture 24">
          <a:extLst>
            <a:ext uri="{FF2B5EF4-FFF2-40B4-BE49-F238E27FC236}">
              <a16:creationId xmlns:a16="http://schemas.microsoft.com/office/drawing/2014/main" id="{475BC624-DCC0-1875-2CB7-40AAD8C396C4}"/>
            </a:ext>
          </a:extLst>
        </xdr:cNvPr>
        <xdr:cNvPicPr>
          <a:picLocks noChangeAspect="1"/>
        </xdr:cNvPicPr>
      </xdr:nvPicPr>
      <xdr:blipFill rotWithShape="1">
        <a:blip xmlns:r="http://schemas.openxmlformats.org/officeDocument/2006/relationships" r:embed="rId1"/>
        <a:srcRect t="32483"/>
        <a:stretch>
          <a:fillRect/>
        </a:stretch>
      </xdr:blipFill>
      <xdr:spPr>
        <a:xfrm>
          <a:off x="8125239" y="7239708"/>
          <a:ext cx="3289366" cy="2765683"/>
        </a:xfrm>
        <a:prstGeom prst="rect">
          <a:avLst/>
        </a:prstGeom>
      </xdr:spPr>
    </xdr:pic>
    <xdr:clientData/>
  </xdr:twoCellAnchor>
  <xdr:twoCellAnchor editAs="oneCell">
    <xdr:from>
      <xdr:col>0</xdr:col>
      <xdr:colOff>500973</xdr:colOff>
      <xdr:row>50</xdr:row>
      <xdr:rowOff>120764</xdr:rowOff>
    </xdr:from>
    <xdr:to>
      <xdr:col>18</xdr:col>
      <xdr:colOff>0</xdr:colOff>
      <xdr:row>78</xdr:row>
      <xdr:rowOff>173691</xdr:rowOff>
    </xdr:to>
    <xdr:pic>
      <xdr:nvPicPr>
        <xdr:cNvPr id="10" name="Picture 9">
          <a:extLst>
            <a:ext uri="{FF2B5EF4-FFF2-40B4-BE49-F238E27FC236}">
              <a16:creationId xmlns:a16="http://schemas.microsoft.com/office/drawing/2014/main" id="{92056B65-B448-8211-5CAE-946044098A1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27" r="423"/>
        <a:stretch>
          <a:fillRect/>
        </a:stretch>
      </xdr:blipFill>
      <xdr:spPr>
        <a:xfrm>
          <a:off x="500973" y="10126155"/>
          <a:ext cx="10912462" cy="4923345"/>
        </a:xfrm>
        <a:prstGeom prst="rect">
          <a:avLst/>
        </a:prstGeom>
      </xdr:spPr>
    </xdr:pic>
    <xdr:clientData/>
  </xdr:twoCellAnchor>
  <xdr:twoCellAnchor>
    <xdr:from>
      <xdr:col>18</xdr:col>
      <xdr:colOff>140804</xdr:colOff>
      <xdr:row>50</xdr:row>
      <xdr:rowOff>99393</xdr:rowOff>
    </xdr:from>
    <xdr:to>
      <xdr:col>22</xdr:col>
      <xdr:colOff>430696</xdr:colOff>
      <xdr:row>79</xdr:row>
      <xdr:rowOff>2</xdr:rowOff>
    </xdr:to>
    <xdr:sp macro="" textlink="">
      <xdr:nvSpPr>
        <xdr:cNvPr id="11" name="TextBox 10">
          <a:extLst>
            <a:ext uri="{FF2B5EF4-FFF2-40B4-BE49-F238E27FC236}">
              <a16:creationId xmlns:a16="http://schemas.microsoft.com/office/drawing/2014/main" id="{5C22D502-373E-351E-111D-3CADC2A7ADD8}"/>
            </a:ext>
          </a:extLst>
        </xdr:cNvPr>
        <xdr:cNvSpPr txBox="1"/>
      </xdr:nvSpPr>
      <xdr:spPr>
        <a:xfrm>
          <a:off x="11554239" y="10104784"/>
          <a:ext cx="2741544" cy="4944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Times New Roman" panose="02020603050405020304" pitchFamily="18" charset="0"/>
              <a:cs typeface="Times New Roman" panose="02020603050405020304" pitchFamily="18" charset="0"/>
            </a:rPr>
            <a:t>CMP:</a:t>
          </a:r>
          <a:r>
            <a:rPr lang="en-IN" sz="1400" baseline="0">
              <a:latin typeface="Times New Roman" panose="02020603050405020304" pitchFamily="18" charset="0"/>
              <a:cs typeface="Times New Roman" panose="02020603050405020304" pitchFamily="18" charset="0"/>
            </a:rPr>
            <a:t> 1439.8 rs</a:t>
          </a:r>
        </a:p>
        <a:p>
          <a:endParaRPr lang="en-IN" sz="1400" baseline="0">
            <a:latin typeface="Times New Roman" panose="02020603050405020304" pitchFamily="18" charset="0"/>
            <a:cs typeface="Times New Roman" panose="02020603050405020304" pitchFamily="18" charset="0"/>
          </a:endParaRPr>
        </a:p>
        <a:p>
          <a:r>
            <a:rPr lang="en-IN" sz="1400" baseline="0">
              <a:latin typeface="Times New Roman" panose="02020603050405020304" pitchFamily="18" charset="0"/>
              <a:cs typeface="Times New Roman" panose="02020603050405020304" pitchFamily="18" charset="0"/>
            </a:rPr>
            <a:t>Support: 1398.1 rs</a:t>
          </a:r>
        </a:p>
        <a:p>
          <a:endParaRPr lang="en-IN" sz="1400" baseline="0">
            <a:latin typeface="Times New Roman" panose="02020603050405020304" pitchFamily="18" charset="0"/>
            <a:cs typeface="Times New Roman" panose="02020603050405020304" pitchFamily="18" charset="0"/>
          </a:endParaRPr>
        </a:p>
        <a:p>
          <a:r>
            <a:rPr lang="en-IN" sz="1400" baseline="0">
              <a:latin typeface="Times New Roman" panose="02020603050405020304" pitchFamily="18" charset="0"/>
              <a:cs typeface="Times New Roman" panose="02020603050405020304" pitchFamily="18" charset="0"/>
            </a:rPr>
            <a:t>Resistane: 1598.6 rs</a:t>
          </a:r>
        </a:p>
        <a:p>
          <a:endParaRPr lang="en-IN" sz="1400" baseline="0">
            <a:latin typeface="Times New Roman" panose="02020603050405020304" pitchFamily="18" charset="0"/>
            <a:cs typeface="Times New Roman" panose="02020603050405020304" pitchFamily="18" charset="0"/>
          </a:endParaRPr>
        </a:p>
        <a:p>
          <a:pPr algn="just"/>
          <a:r>
            <a:rPr lang="en-IN" sz="1400" baseline="0">
              <a:latin typeface="Times New Roman" panose="02020603050405020304" pitchFamily="18" charset="0"/>
              <a:cs typeface="Times New Roman" panose="02020603050405020304" pitchFamily="18" charset="0"/>
            </a:rPr>
            <a:t>Current Scenario: Rangebound market &amp; staying below 50 DMA.</a:t>
          </a:r>
          <a:br>
            <a:rPr lang="en-IN" sz="1400" baseline="0">
              <a:latin typeface="Times New Roman" panose="02020603050405020304" pitchFamily="18" charset="0"/>
              <a:cs typeface="Times New Roman" panose="02020603050405020304" pitchFamily="18" charset="0"/>
            </a:rPr>
          </a:br>
          <a:r>
            <a:rPr lang="en-IN" sz="1400" baseline="0">
              <a:latin typeface="Times New Roman" panose="02020603050405020304" pitchFamily="18" charset="0"/>
              <a:cs typeface="Times New Roman" panose="02020603050405020304" pitchFamily="18" charset="0"/>
            </a:rPr>
            <a:t>Potenially caused by CFO resigning as well as prolonged delays in infrastructure, showcased by RSI Over 70 meaning overbought. </a:t>
          </a:r>
        </a:p>
        <a:p>
          <a:endParaRPr lang="en-IN" sz="1400" baseline="0">
            <a:latin typeface="Times New Roman" panose="02020603050405020304" pitchFamily="18" charset="0"/>
            <a:cs typeface="Times New Roman" panose="02020603050405020304" pitchFamily="18" charset="0"/>
          </a:endParaRPr>
        </a:p>
        <a:p>
          <a:r>
            <a:rPr lang="en-IN" sz="1400" baseline="0">
              <a:latin typeface="Times New Roman" panose="02020603050405020304" pitchFamily="18" charset="0"/>
              <a:cs typeface="Times New Roman" panose="02020603050405020304" pitchFamily="18" charset="0"/>
            </a:rPr>
            <a:t>Reason 2: Correction &amp; Selling from a rally of close to ~34%.</a:t>
          </a:r>
        </a:p>
        <a:p>
          <a:endParaRPr lang="en-IN" sz="1400" baseline="0">
            <a:latin typeface="Times New Roman" panose="02020603050405020304" pitchFamily="18" charset="0"/>
            <a:cs typeface="Times New Roman" panose="02020603050405020304" pitchFamily="18" charset="0"/>
          </a:endParaRPr>
        </a:p>
        <a:p>
          <a:pPr algn="just"/>
          <a:r>
            <a:rPr lang="en-IN" sz="1400" baseline="0">
              <a:latin typeface="Times New Roman" panose="02020603050405020304" pitchFamily="18" charset="0"/>
              <a:cs typeface="Times New Roman" panose="02020603050405020304" pitchFamily="18" charset="0"/>
            </a:rPr>
            <a:t>Current rating remains same as </a:t>
          </a:r>
          <a:r>
            <a:rPr lang="en-IN" sz="1400" b="1" baseline="0">
              <a:latin typeface="Times New Roman" panose="02020603050405020304" pitchFamily="18" charset="0"/>
              <a:cs typeface="Times New Roman" panose="02020603050405020304" pitchFamily="18" charset="0"/>
            </a:rPr>
            <a:t>HOLD</a:t>
          </a:r>
          <a:r>
            <a:rPr lang="en-IN" sz="1400" baseline="0">
              <a:latin typeface="Times New Roman" panose="02020603050405020304" pitchFamily="18" charset="0"/>
              <a:cs typeface="Times New Roman" panose="02020603050405020304" pitchFamily="18" charset="0"/>
            </a:rPr>
            <a:t> until signs are clear, closing above 50 DMA and increasing volume, RSI goes above 50.</a:t>
          </a:r>
          <a:endParaRPr lang="en-IN" sz="1400">
            <a:latin typeface="Times New Roman" panose="02020603050405020304" pitchFamily="18" charset="0"/>
            <a:cs typeface="Times New Roman" panose="02020603050405020304" pitchFamily="18"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21B42B-2D8E-45FC-9F72-FC3FB32E07E6}" name="Quarters" displayName="Quarters" ref="A3:K14" headerRowCount="0" totalsRowShown="0" headerRowDxfId="34">
  <tableColumns count="11">
    <tableColumn id="1" xr3:uid="{00000000-0010-0000-0100-000001000000}" name="Column1" headerRowDxfId="33"/>
    <tableColumn id="2" xr3:uid="{00000000-0010-0000-0100-000002000000}" name="Column2" headerRowDxfId="32"/>
    <tableColumn id="3" xr3:uid="{00000000-0010-0000-0100-000003000000}" name="Column3" headerRowDxfId="31"/>
    <tableColumn id="4" xr3:uid="{00000000-0010-0000-0100-000004000000}" name="Column4" headerRowDxfId="30"/>
    <tableColumn id="5" xr3:uid="{00000000-0010-0000-0100-000005000000}" name="Column5" headerRowDxfId="29"/>
    <tableColumn id="6" xr3:uid="{00000000-0010-0000-0100-000006000000}" name="Column6" headerRowDxfId="28"/>
    <tableColumn id="7" xr3:uid="{00000000-0010-0000-0100-000007000000}" name="Column7" headerRowDxfId="27"/>
    <tableColumn id="8" xr3:uid="{00000000-0010-0000-0100-000008000000}" name="Column8" headerRowDxfId="26"/>
    <tableColumn id="9" xr3:uid="{00000000-0010-0000-0100-000009000000}" name="Column9" headerRowDxfId="25"/>
    <tableColumn id="10" xr3:uid="{00000000-0010-0000-0100-00000A000000}" name="Column10" headerRowDxfId="24"/>
    <tableColumn id="11" xr3:uid="{00000000-0010-0000-0100-00000B000000}" name="Column11" headerRowDxfId="23"/>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AE58CB-22FA-454C-BB17-C27612CA09CB}" name="Annual" displayName="Annual" ref="A3:N19" headerRowCount="0" totalsRowShown="0" headerRowDxfId="22">
  <tableColumns count="14">
    <tableColumn id="1" xr3:uid="{00000000-0010-0000-0000-000001000000}" name="Column1" headerRowDxfId="21" dataDxfId="20"/>
    <tableColumn id="2" xr3:uid="{00000000-0010-0000-0000-000002000000}" name="Column2" headerRowDxfId="19"/>
    <tableColumn id="3" xr3:uid="{00000000-0010-0000-0000-000003000000}" name="Column3" headerRowDxfId="18"/>
    <tableColumn id="4" xr3:uid="{00000000-0010-0000-0000-000004000000}" name="Column4" headerRowDxfId="17"/>
    <tableColumn id="5" xr3:uid="{00000000-0010-0000-0000-000005000000}" name="Column5" headerRowDxfId="16"/>
    <tableColumn id="6" xr3:uid="{00000000-0010-0000-0000-000006000000}" name="Column6" headerRowDxfId="15"/>
    <tableColumn id="7" xr3:uid="{00000000-0010-0000-0000-000007000000}" name="Column7" headerRowDxfId="14"/>
    <tableColumn id="8" xr3:uid="{00000000-0010-0000-0000-000008000000}" name="Column8" headerRowDxfId="13"/>
    <tableColumn id="9" xr3:uid="{00000000-0010-0000-0000-000009000000}" name="Column9" headerRowDxfId="12"/>
    <tableColumn id="10" xr3:uid="{00000000-0010-0000-0000-00000A000000}" name="Column10" headerRowDxfId="11"/>
    <tableColumn id="11" xr3:uid="{00000000-0010-0000-0000-00000B000000}" name="Column11" headerRowDxfId="10"/>
    <tableColumn id="12" xr3:uid="{00000000-0010-0000-0000-00000C000000}" name="Column12" headerRowDxfId="9"/>
    <tableColumn id="13" xr3:uid="{00000000-0010-0000-0000-00000D000000}" name="Column13" headerRowDxfId="8" dataDxfId="7"/>
    <tableColumn id="14" xr3:uid="{00000000-0010-0000-0000-00000E000000}" name="Column14" headerRowDxfId="6" dataDxfId="5"/>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screener.in/excel/" TargetMode="External"/></Relationships>
</file>

<file path=xl/worksheets/_rels/sheet1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9.bin"/><Relationship Id="rId1" Type="http://schemas.openxmlformats.org/officeDocument/2006/relationships/hyperlink" Target="http://www.screener.in/" TargetMode="External"/></Relationships>
</file>

<file path=xl/worksheets/_rels/sheet2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0.bin"/><Relationship Id="rId1" Type="http://schemas.openxmlformats.org/officeDocument/2006/relationships/hyperlink" Target="http://www.screener.in/"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hyperlink" Target="http://www.screener.in/"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www.screener.in/"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E3113-9E20-47BF-B2DB-D3BDE0F5F680}">
  <sheetPr codeName="Sheet1">
    <pageSetUpPr fitToPage="1"/>
  </sheetPr>
  <dimension ref="B2:L59"/>
  <sheetViews>
    <sheetView showGridLines="0" topLeftCell="A41" zoomScale="90" zoomScaleNormal="199" workbookViewId="0">
      <selection activeCell="F66" sqref="F66"/>
    </sheetView>
  </sheetViews>
  <sheetFormatPr defaultRowHeight="13.8" x14ac:dyDescent="0.25"/>
  <cols>
    <col min="1" max="1" width="8.88671875" style="30"/>
    <col min="2" max="2" width="47.44140625" style="30" bestFit="1" customWidth="1"/>
    <col min="3" max="3" width="14.109375" style="30" bestFit="1" customWidth="1"/>
    <col min="4" max="4" width="10.88671875" style="30" bestFit="1" customWidth="1"/>
    <col min="5" max="5" width="13.109375" style="30" customWidth="1"/>
    <col min="6" max="6" width="21.109375" style="30" customWidth="1"/>
    <col min="7" max="7" width="15.6640625" style="30" customWidth="1"/>
    <col min="8" max="8" width="8.88671875" style="30"/>
    <col min="9" max="9" width="30.77734375" style="30" bestFit="1" customWidth="1"/>
    <col min="10" max="10" width="14.44140625" style="30" customWidth="1"/>
    <col min="11" max="16384" width="8.88671875" style="30"/>
  </cols>
  <sheetData>
    <row r="2" spans="2:12" ht="4.05" customHeight="1" x14ac:dyDescent="0.25">
      <c r="B2" s="194"/>
      <c r="C2" s="194"/>
      <c r="D2" s="194"/>
      <c r="E2" s="194"/>
      <c r="F2" s="194"/>
      <c r="G2" s="194"/>
      <c r="H2" s="194"/>
      <c r="I2" s="194"/>
      <c r="J2" s="194"/>
    </row>
    <row r="3" spans="2:12" ht="18" customHeight="1" x14ac:dyDescent="0.25">
      <c r="B3" s="27"/>
      <c r="C3" s="329"/>
      <c r="D3" s="329"/>
      <c r="E3" s="329"/>
      <c r="F3" s="329"/>
      <c r="G3" s="329"/>
      <c r="H3" s="329"/>
      <c r="I3" s="329"/>
      <c r="J3" s="329"/>
    </row>
    <row r="4" spans="2:12" ht="18" customHeight="1" x14ac:dyDescent="0.25">
      <c r="B4" s="27"/>
      <c r="C4" s="329"/>
      <c r="D4" s="329"/>
      <c r="E4" s="329"/>
      <c r="F4" s="329"/>
      <c r="G4" s="329"/>
      <c r="H4" s="329"/>
      <c r="I4" s="329"/>
      <c r="J4" s="329"/>
    </row>
    <row r="5" spans="2:12" ht="18" customHeight="1" x14ac:dyDescent="0.25">
      <c r="B5" s="27"/>
      <c r="C5" s="329"/>
      <c r="D5" s="329"/>
      <c r="E5" s="329"/>
      <c r="F5" s="329"/>
      <c r="G5" s="329"/>
      <c r="H5" s="329"/>
      <c r="I5" s="329"/>
      <c r="J5" s="329"/>
    </row>
    <row r="6" spans="2:12" ht="18" customHeight="1" x14ac:dyDescent="0.25">
      <c r="B6" s="27"/>
      <c r="C6" s="329"/>
      <c r="D6" s="329"/>
      <c r="E6" s="329"/>
      <c r="F6" s="329"/>
      <c r="G6" s="329"/>
      <c r="H6" s="329"/>
      <c r="I6" s="329"/>
      <c r="J6" s="329"/>
    </row>
    <row r="7" spans="2:12" ht="18" customHeight="1" x14ac:dyDescent="0.25">
      <c r="B7" s="27"/>
      <c r="C7" s="329"/>
      <c r="D7" s="329"/>
      <c r="E7" s="329"/>
      <c r="F7" s="329"/>
      <c r="G7" s="329"/>
      <c r="H7" s="329"/>
      <c r="I7" s="329"/>
      <c r="J7" s="329"/>
    </row>
    <row r="8" spans="2:12" ht="18" customHeight="1" x14ac:dyDescent="0.25">
      <c r="B8" s="27"/>
      <c r="C8" s="329"/>
      <c r="D8" s="329"/>
      <c r="E8" s="329"/>
      <c r="F8" s="329"/>
      <c r="G8" s="329"/>
      <c r="H8" s="329"/>
      <c r="I8" s="329"/>
      <c r="J8" s="329"/>
    </row>
    <row r="9" spans="2:12" ht="18" customHeight="1" x14ac:dyDescent="0.25">
      <c r="B9" s="27"/>
      <c r="C9" s="329"/>
      <c r="D9" s="329"/>
      <c r="E9" s="329"/>
      <c r="F9" s="329"/>
      <c r="G9" s="329"/>
      <c r="H9" s="329"/>
      <c r="I9" s="329"/>
      <c r="J9" s="329"/>
    </row>
    <row r="10" spans="2:12" ht="4.05" customHeight="1" thickBot="1" x14ac:dyDescent="0.3">
      <c r="B10" s="23"/>
      <c r="C10" s="261"/>
      <c r="D10" s="261"/>
      <c r="E10" s="261"/>
      <c r="F10" s="261"/>
      <c r="G10" s="261"/>
      <c r="H10" s="261"/>
      <c r="I10" s="261"/>
      <c r="J10" s="261"/>
    </row>
    <row r="11" spans="2:12" ht="18" x14ac:dyDescent="0.35">
      <c r="B11" s="1" t="s">
        <v>1</v>
      </c>
      <c r="C11" s="2"/>
      <c r="D11" s="2"/>
      <c r="E11" s="2"/>
      <c r="F11" s="2"/>
      <c r="G11" s="2"/>
      <c r="H11" s="2"/>
      <c r="I11" s="2"/>
      <c r="J11" s="2"/>
    </row>
    <row r="12" spans="2:12" ht="18" x14ac:dyDescent="0.35">
      <c r="B12" s="275" t="s">
        <v>2</v>
      </c>
      <c r="C12" s="275" t="s">
        <v>3</v>
      </c>
      <c r="D12" s="275" t="s">
        <v>4</v>
      </c>
      <c r="E12" s="275" t="s">
        <v>5</v>
      </c>
      <c r="F12" s="275" t="s">
        <v>6</v>
      </c>
      <c r="G12" s="275" t="s">
        <v>7</v>
      </c>
      <c r="H12" s="2"/>
      <c r="I12" s="194" t="s">
        <v>8</v>
      </c>
      <c r="J12" s="194"/>
    </row>
    <row r="13" spans="2:12" ht="18" x14ac:dyDescent="0.35">
      <c r="B13" s="3" t="s">
        <v>9</v>
      </c>
      <c r="C13" s="4">
        <f>'H2'!E9</f>
        <v>973.76</v>
      </c>
      <c r="D13" s="4">
        <f>'H2'!F9</f>
        <v>1173.57</v>
      </c>
      <c r="E13" s="4">
        <f>'H2'!G9</f>
        <v>1296.9000000000001</v>
      </c>
      <c r="F13" s="4">
        <f>'H2'!H9</f>
        <v>1515.87</v>
      </c>
      <c r="G13" s="4">
        <f>'H2'!I9</f>
        <v>1703.08</v>
      </c>
      <c r="H13" s="5"/>
      <c r="I13" s="28"/>
      <c r="J13" s="28"/>
      <c r="L13" s="364"/>
    </row>
    <row r="14" spans="2:12" ht="18" x14ac:dyDescent="0.35">
      <c r="B14" s="6" t="s">
        <v>10</v>
      </c>
      <c r="C14" s="7">
        <f>'H2'!E10</f>
        <v>0.49797707868625496</v>
      </c>
      <c r="D14" s="7">
        <f>'H2'!F10</f>
        <v>0.20519429838974701</v>
      </c>
      <c r="E14" s="7">
        <f>'H2'!G10</f>
        <v>0.10508959840486742</v>
      </c>
      <c r="F14" s="7">
        <f>'H2'!H10</f>
        <v>0.16884108258154051</v>
      </c>
      <c r="G14" s="7">
        <f>'H2'!I10</f>
        <v>0.12350003628279471</v>
      </c>
      <c r="H14" s="5"/>
      <c r="I14" s="28"/>
      <c r="J14" s="28"/>
    </row>
    <row r="15" spans="2:12" ht="18" x14ac:dyDescent="0.35">
      <c r="B15" s="8" t="s">
        <v>11</v>
      </c>
      <c r="C15" s="9">
        <f>'H2'!E21</f>
        <v>0.7153918830101873</v>
      </c>
      <c r="D15" s="9">
        <f>'H2'!F21</f>
        <v>0.77303441635351955</v>
      </c>
      <c r="E15" s="9">
        <f>'H2'!G21</f>
        <v>0.77823270876705997</v>
      </c>
      <c r="F15" s="9">
        <f>'H2'!H21</f>
        <v>0.77705212188380268</v>
      </c>
      <c r="G15" s="9">
        <f>'H2'!I21</f>
        <v>0.77550085727035711</v>
      </c>
      <c r="H15" s="5"/>
      <c r="I15" s="28"/>
      <c r="J15" s="28"/>
    </row>
    <row r="16" spans="2:12" ht="18" x14ac:dyDescent="0.35">
      <c r="B16" s="8" t="s">
        <v>12</v>
      </c>
      <c r="C16" s="9">
        <f>'H2'!E29</f>
        <v>0.31622781794281962</v>
      </c>
      <c r="D16" s="9">
        <f>'H2'!F29</f>
        <v>0.34047393849536028</v>
      </c>
      <c r="E16" s="9">
        <f>'H2'!G29</f>
        <v>0.33338730819646856</v>
      </c>
      <c r="F16" s="9">
        <f>'H2'!H29</f>
        <v>0.32604379003476547</v>
      </c>
      <c r="G16" s="9">
        <f>'H2'!I29</f>
        <v>0.32202832515207724</v>
      </c>
      <c r="H16" s="5"/>
      <c r="I16" s="28"/>
      <c r="J16" s="28"/>
    </row>
    <row r="17" spans="2:10" ht="18" x14ac:dyDescent="0.35">
      <c r="B17" s="8" t="s">
        <v>13</v>
      </c>
      <c r="C17" s="9">
        <f>'H2'!E33</f>
        <v>0.23072420308905686</v>
      </c>
      <c r="D17" s="9">
        <f>'H2'!F33</f>
        <v>0.2635547943454587</v>
      </c>
      <c r="E17" s="9">
        <f>'H2'!G33</f>
        <v>0.24696584162233026</v>
      </c>
      <c r="F17" s="9">
        <f>'H2'!H33</f>
        <v>0.23471669734212031</v>
      </c>
      <c r="G17" s="9">
        <f>'H2'!I33</f>
        <v>0.23361791577612309</v>
      </c>
      <c r="H17" s="5"/>
      <c r="I17" s="28"/>
      <c r="J17" s="28"/>
    </row>
    <row r="18" spans="2:10" ht="18" x14ac:dyDescent="0.35">
      <c r="B18" s="8" t="s">
        <v>14</v>
      </c>
      <c r="C18" s="9">
        <f>'H2'!E42</f>
        <v>0.14241702267499179</v>
      </c>
      <c r="D18" s="9">
        <f>'H2'!F42</f>
        <v>0.18096917951208702</v>
      </c>
      <c r="E18" s="9">
        <f>'H2'!G42</f>
        <v>0.16831675533965618</v>
      </c>
      <c r="F18" s="9">
        <f>'H2'!H42</f>
        <v>0.16110880220599386</v>
      </c>
      <c r="G18" s="9">
        <f>'H2'!I42</f>
        <v>0.16531225779176537</v>
      </c>
      <c r="H18" s="5"/>
      <c r="I18" s="5"/>
      <c r="J18" s="5"/>
    </row>
    <row r="19" spans="2:10" ht="18" x14ac:dyDescent="0.35">
      <c r="B19" s="8" t="s">
        <v>15</v>
      </c>
      <c r="C19" s="10">
        <f>'H2'!E46</f>
        <v>14.737513283740702</v>
      </c>
      <c r="D19" s="10">
        <f>'H2'!F46</f>
        <v>20.92413793103448</v>
      </c>
      <c r="E19" s="10">
        <f>'H2'!G46</f>
        <v>21.50640394088671</v>
      </c>
      <c r="F19" s="10">
        <f>'H2'!H46</f>
        <v>24.037401574803138</v>
      </c>
      <c r="G19" s="10">
        <f>'H2'!I46</f>
        <v>27.710629921259816</v>
      </c>
      <c r="H19" s="5"/>
      <c r="I19" s="5"/>
      <c r="J19" s="5"/>
    </row>
    <row r="20" spans="2:10" ht="18" x14ac:dyDescent="0.35">
      <c r="B20" s="6" t="s">
        <v>16</v>
      </c>
      <c r="C20" s="7">
        <f>'H2'!E47</f>
        <v>0.62031630305994723</v>
      </c>
      <c r="D20" s="7">
        <f>'H2'!F47</f>
        <v>0.41978755358403852</v>
      </c>
      <c r="E20" s="7">
        <f>'H2'!G47</f>
        <v>2.7827479046991899E-2</v>
      </c>
      <c r="F20" s="7">
        <f>'H2'!H47</f>
        <v>0.11768576656856355</v>
      </c>
      <c r="G20" s="7">
        <f>'H2'!I47</f>
        <v>0.15281303742527186</v>
      </c>
      <c r="H20" s="5"/>
      <c r="I20" s="5"/>
      <c r="J20" s="5"/>
    </row>
    <row r="21" spans="2:10" ht="18" x14ac:dyDescent="0.35">
      <c r="B21" s="8" t="s">
        <v>17</v>
      </c>
      <c r="C21" s="10">
        <f>'H2'!E49</f>
        <v>1.9989373007438893</v>
      </c>
      <c r="D21" s="10">
        <f>'H2'!F49</f>
        <v>3</v>
      </c>
      <c r="E21" s="10">
        <f>'H2'!G49</f>
        <v>3</v>
      </c>
      <c r="F21" s="10">
        <f>'H2'!H49</f>
        <v>2.9980314960629921</v>
      </c>
      <c r="G21" s="10">
        <f>'H2'!I49</f>
        <v>3.4990157480314958</v>
      </c>
      <c r="H21" s="5"/>
      <c r="I21" s="5"/>
      <c r="J21" s="5"/>
    </row>
    <row r="22" spans="2:10" ht="18" x14ac:dyDescent="0.35">
      <c r="B22" s="2"/>
      <c r="C22" s="2"/>
      <c r="D22" s="2"/>
      <c r="E22" s="2"/>
      <c r="F22" s="2"/>
      <c r="G22" s="2"/>
      <c r="H22" s="2"/>
      <c r="I22" s="2"/>
      <c r="J22" s="2"/>
    </row>
    <row r="23" spans="2:10" ht="18" x14ac:dyDescent="0.35">
      <c r="B23" s="194" t="s">
        <v>18</v>
      </c>
      <c r="C23" s="194" t="s">
        <v>3</v>
      </c>
      <c r="D23" s="194" t="s">
        <v>4</v>
      </c>
      <c r="E23" s="194" t="s">
        <v>5</v>
      </c>
      <c r="F23" s="194" t="s">
        <v>6</v>
      </c>
      <c r="G23" s="194" t="s">
        <v>7</v>
      </c>
      <c r="H23" s="2"/>
      <c r="I23" s="194" t="s">
        <v>472</v>
      </c>
      <c r="J23" s="194"/>
    </row>
    <row r="24" spans="2:10" ht="18" x14ac:dyDescent="0.35">
      <c r="B24" s="3" t="s">
        <v>20</v>
      </c>
      <c r="C24" s="11">
        <f>'F3'!D27</f>
        <v>0.86436400346120568</v>
      </c>
      <c r="D24" s="11">
        <f>'F3'!E27</f>
        <v>0.85662491760052739</v>
      </c>
      <c r="E24" s="11">
        <f>'F3'!F27</f>
        <v>0.86050666544505017</v>
      </c>
      <c r="F24" s="11">
        <f>'F3'!G27</f>
        <v>0.87527639014003755</v>
      </c>
      <c r="G24" s="11">
        <f>'F3'!H27</f>
        <v>0.87373019819563813</v>
      </c>
      <c r="H24" s="2"/>
    </row>
    <row r="25" spans="2:10" ht="18" x14ac:dyDescent="0.35">
      <c r="B25" s="8" t="s">
        <v>21</v>
      </c>
      <c r="C25" s="9">
        <f>'F3'!D26</f>
        <v>0.18975506756756758</v>
      </c>
      <c r="D25" s="9">
        <f>'F3'!E26</f>
        <v>0.18975460122699384</v>
      </c>
      <c r="E25" s="9">
        <f>'F3'!F26</f>
        <v>0.15824604743083009</v>
      </c>
      <c r="F25" s="9">
        <f>'F3'!G26</f>
        <v>0.15933721450962826</v>
      </c>
      <c r="G25" s="9">
        <f>'F3'!H26</f>
        <v>0.15664173228346445</v>
      </c>
      <c r="H25" s="2"/>
    </row>
    <row r="26" spans="2:10" ht="18" x14ac:dyDescent="0.35">
      <c r="B26" s="8" t="s">
        <v>22</v>
      </c>
      <c r="C26" s="12">
        <f>'Cash Flow'!U4/'H2'!E41</f>
        <v>1.6152293048745312</v>
      </c>
      <c r="D26" s="12">
        <f>'Cash Flow'!V4/'H2'!F41</f>
        <v>1.5491100856954518</v>
      </c>
      <c r="E26" s="12">
        <f>'Cash Flow'!W4/'H2'!G41</f>
        <v>1.470520866736909</v>
      </c>
      <c r="F26" s="12">
        <f>'Cash Flow'!X4/'H2'!H41</f>
        <v>1.621488821554337</v>
      </c>
      <c r="G26" s="12">
        <f>'Cash Flow'!Y4/'H2'!I41</f>
        <v>1.4917951268025871</v>
      </c>
      <c r="H26" s="2"/>
    </row>
    <row r="27" spans="2:10" ht="18" x14ac:dyDescent="0.35">
      <c r="B27" s="8" t="s">
        <v>23</v>
      </c>
      <c r="C27" s="12">
        <f>'Balance Sheet'!U6/'H2'!E41</f>
        <v>4.2688203057398324</v>
      </c>
      <c r="D27" s="12">
        <f>'Balance Sheet'!V6/'H2'!F41</f>
        <v>2.6838685375270743</v>
      </c>
      <c r="E27" s="12">
        <f>'Balance Sheet'!W6/'H2'!G41</f>
        <v>3.5045123459617922</v>
      </c>
      <c r="F27" s="12">
        <f>'Balance Sheet'!X6/'H2'!H41</f>
        <v>3.1283269183523066</v>
      </c>
      <c r="G27" s="12">
        <f>'Balance Sheet'!Y6/'H2'!I41</f>
        <v>3.1647368047169171</v>
      </c>
      <c r="H27" s="2"/>
    </row>
    <row r="28" spans="2:10" ht="18" x14ac:dyDescent="0.35">
      <c r="B28" s="8" t="s">
        <v>24</v>
      </c>
      <c r="C28" s="12">
        <f>'F3'!D31</f>
        <v>4.5608108108108107E-2</v>
      </c>
      <c r="D28" s="12">
        <f>'F3'!E31</f>
        <v>0</v>
      </c>
      <c r="E28" s="12">
        <f>'F3'!F31</f>
        <v>0</v>
      </c>
      <c r="F28" s="12">
        <f>'F3'!G31</f>
        <v>0</v>
      </c>
      <c r="G28" s="12">
        <f>'F3'!H31</f>
        <v>0</v>
      </c>
      <c r="H28" s="2"/>
    </row>
    <row r="29" spans="2:10" ht="18" x14ac:dyDescent="0.35">
      <c r="B29" s="2"/>
      <c r="C29" s="2"/>
      <c r="D29" s="2"/>
      <c r="E29" s="2"/>
      <c r="F29" s="2"/>
      <c r="G29" s="2"/>
      <c r="H29" s="2"/>
      <c r="I29" s="2"/>
      <c r="J29" s="2"/>
    </row>
    <row r="30" spans="2:10" ht="18" x14ac:dyDescent="0.35">
      <c r="B30" s="194" t="s">
        <v>446</v>
      </c>
      <c r="C30" s="194" t="s">
        <v>36</v>
      </c>
      <c r="D30" s="194"/>
      <c r="E30" s="194" t="s">
        <v>25</v>
      </c>
      <c r="F30" s="194" t="s">
        <v>455</v>
      </c>
      <c r="G30" s="194"/>
      <c r="H30" s="2"/>
      <c r="I30" s="194" t="s">
        <v>26</v>
      </c>
      <c r="J30" s="194"/>
    </row>
    <row r="31" spans="2:10" ht="18" x14ac:dyDescent="0.35">
      <c r="B31" s="8" t="s">
        <v>447</v>
      </c>
      <c r="C31" s="365">
        <v>5.0599999999999996</v>
      </c>
      <c r="D31" s="8"/>
      <c r="E31" s="13">
        <v>0.49840000000000001</v>
      </c>
      <c r="F31" s="8" t="s">
        <v>456</v>
      </c>
      <c r="G31" s="366">
        <v>5.1999999999999998E-2</v>
      </c>
      <c r="H31" s="2"/>
      <c r="I31" s="28"/>
      <c r="J31" s="28"/>
    </row>
    <row r="32" spans="2:10" ht="18" x14ac:dyDescent="0.35">
      <c r="B32" s="8" t="s">
        <v>448</v>
      </c>
      <c r="C32" s="365">
        <v>1.94</v>
      </c>
      <c r="D32" s="8"/>
      <c r="E32" s="13">
        <v>0.19159999999999999</v>
      </c>
      <c r="F32" s="8" t="s">
        <v>457</v>
      </c>
      <c r="G32" s="366">
        <v>4.2999999999999997E-2</v>
      </c>
      <c r="H32" s="2"/>
      <c r="I32" s="28"/>
      <c r="J32" s="28"/>
    </row>
    <row r="33" spans="2:10" ht="18" x14ac:dyDescent="0.35">
      <c r="B33" s="8" t="s">
        <v>449</v>
      </c>
      <c r="C33" s="365">
        <v>0.2</v>
      </c>
      <c r="D33" s="8"/>
      <c r="E33" s="13">
        <v>1.9699999999999999E-2</v>
      </c>
      <c r="F33" s="8" t="s">
        <v>462</v>
      </c>
      <c r="G33" s="366">
        <v>2.9000000000000001E-2</v>
      </c>
      <c r="H33" s="2"/>
      <c r="I33" s="28"/>
      <c r="J33" s="28"/>
    </row>
    <row r="34" spans="2:10" ht="18" x14ac:dyDescent="0.35">
      <c r="B34" s="8" t="s">
        <v>450</v>
      </c>
      <c r="C34" s="365">
        <v>1.75</v>
      </c>
      <c r="D34" s="8"/>
      <c r="E34" s="13">
        <v>0.1724</v>
      </c>
      <c r="F34" s="8" t="s">
        <v>463</v>
      </c>
      <c r="G34" s="366">
        <v>2.1000000000000001E-2</v>
      </c>
      <c r="H34" s="2"/>
      <c r="I34" s="28"/>
      <c r="J34" s="28"/>
    </row>
    <row r="35" spans="2:10" ht="18" x14ac:dyDescent="0.35">
      <c r="B35" s="8" t="s">
        <v>451</v>
      </c>
      <c r="C35" s="365">
        <v>1.1100000000000001</v>
      </c>
      <c r="D35" s="8"/>
      <c r="E35" s="13">
        <v>0.1095</v>
      </c>
      <c r="F35" s="8" t="s">
        <v>458</v>
      </c>
      <c r="G35" s="366">
        <v>1.7999999999999999E-2</v>
      </c>
      <c r="H35" s="2"/>
      <c r="I35" s="28"/>
      <c r="J35" s="28"/>
    </row>
    <row r="36" spans="2:10" ht="18" x14ac:dyDescent="0.35">
      <c r="B36" s="8" t="s">
        <v>452</v>
      </c>
      <c r="C36" s="365">
        <v>5.8000000000000003E-2</v>
      </c>
      <c r="D36" s="8"/>
      <c r="E36" s="13">
        <v>5.7000000000000002E-3</v>
      </c>
      <c r="F36" s="8" t="s">
        <v>459</v>
      </c>
      <c r="G36" s="366">
        <v>1.7000000000000001E-2</v>
      </c>
      <c r="H36" s="2"/>
      <c r="I36" s="2"/>
      <c r="J36" s="2"/>
    </row>
    <row r="37" spans="2:10" ht="18" x14ac:dyDescent="0.35">
      <c r="B37" s="8" t="s">
        <v>453</v>
      </c>
      <c r="C37" s="365">
        <v>2.7E-2</v>
      </c>
      <c r="D37" s="8"/>
      <c r="E37" s="13">
        <v>2.7000000000000001E-3</v>
      </c>
      <c r="F37" s="8" t="s">
        <v>460</v>
      </c>
      <c r="G37" s="366">
        <v>1.7000000000000001E-2</v>
      </c>
      <c r="H37" s="2"/>
      <c r="I37" s="2"/>
      <c r="J37" s="2"/>
    </row>
    <row r="38" spans="2:10" ht="18" x14ac:dyDescent="0.35">
      <c r="B38" s="8" t="s">
        <v>454</v>
      </c>
      <c r="C38" s="365">
        <v>2.7E-4</v>
      </c>
      <c r="D38" s="8"/>
      <c r="E38" s="13">
        <v>0</v>
      </c>
      <c r="F38" s="8" t="s">
        <v>461</v>
      </c>
      <c r="G38" s="366">
        <v>1.4999999999999999E-2</v>
      </c>
      <c r="H38" s="2"/>
      <c r="I38" s="2"/>
      <c r="J38" s="2"/>
    </row>
    <row r="39" spans="2:10" ht="18" x14ac:dyDescent="0.35">
      <c r="B39" s="383"/>
      <c r="C39"/>
      <c r="D39" s="383"/>
      <c r="E39"/>
      <c r="F39"/>
      <c r="G39"/>
      <c r="H39" s="2"/>
      <c r="I39" s="2"/>
      <c r="J39" s="2"/>
    </row>
    <row r="40" spans="2:10" ht="18" x14ac:dyDescent="0.35">
      <c r="B40"/>
      <c r="C40"/>
      <c r="D40"/>
      <c r="E40"/>
      <c r="F40"/>
      <c r="G40"/>
      <c r="H40" s="2"/>
      <c r="I40" s="2"/>
      <c r="J40" s="2"/>
    </row>
    <row r="41" spans="2:10" ht="18" x14ac:dyDescent="0.35">
      <c r="B41" s="384"/>
      <c r="C41" s="2"/>
      <c r="D41" s="384"/>
      <c r="E41" s="2"/>
      <c r="F41" s="2"/>
      <c r="G41" s="2"/>
      <c r="H41" s="2"/>
      <c r="I41" s="2"/>
      <c r="J41" s="2"/>
    </row>
    <row r="42" spans="2:10" ht="18" x14ac:dyDescent="0.35">
      <c r="B42" s="194" t="s">
        <v>37</v>
      </c>
      <c r="C42" s="194"/>
      <c r="D42" s="24"/>
      <c r="E42" s="194" t="s">
        <v>366</v>
      </c>
      <c r="F42" s="194"/>
      <c r="G42" s="194" t="s">
        <v>44</v>
      </c>
      <c r="H42" s="2"/>
      <c r="I42" s="194" t="s">
        <v>27</v>
      </c>
      <c r="J42" s="275"/>
    </row>
    <row r="43" spans="2:10" ht="18" x14ac:dyDescent="0.35">
      <c r="B43" s="14" t="s">
        <v>38</v>
      </c>
      <c r="C43" s="336">
        <v>1439.8</v>
      </c>
      <c r="D43" s="14"/>
      <c r="E43" s="25">
        <v>1</v>
      </c>
      <c r="F43" s="338">
        <v>-5.2499999999999998E-2</v>
      </c>
      <c r="G43" s="362">
        <v>-0.05</v>
      </c>
      <c r="H43" s="2"/>
      <c r="I43" s="14" t="s">
        <v>390</v>
      </c>
      <c r="J43" s="334">
        <f>C43</f>
        <v>1439.8</v>
      </c>
    </row>
    <row r="44" spans="2:10" ht="18.600000000000001" thickBot="1" x14ac:dyDescent="0.4">
      <c r="B44" s="14" t="s">
        <v>39</v>
      </c>
      <c r="C44" s="337">
        <f>J45</f>
        <v>14628.368</v>
      </c>
      <c r="D44" s="14"/>
      <c r="E44" s="26">
        <v>3</v>
      </c>
      <c r="F44" s="338">
        <v>0.37930000000000003</v>
      </c>
      <c r="G44" s="362">
        <v>0.11</v>
      </c>
      <c r="H44" s="2"/>
      <c r="I44" s="15" t="s">
        <v>28</v>
      </c>
      <c r="J44" s="16">
        <f>'Data Sheet'!K93</f>
        <v>10.16</v>
      </c>
    </row>
    <row r="45" spans="2:10" ht="18.600000000000001" thickBot="1" x14ac:dyDescent="0.4">
      <c r="B45" s="14" t="s">
        <v>40</v>
      </c>
      <c r="C45" s="336" t="s">
        <v>444</v>
      </c>
      <c r="D45" s="14"/>
      <c r="E45" s="26">
        <v>5</v>
      </c>
      <c r="F45" s="14" t="s">
        <v>140</v>
      </c>
      <c r="G45" s="14" t="s">
        <v>140</v>
      </c>
      <c r="H45" s="2"/>
      <c r="I45" s="17" t="s">
        <v>29</v>
      </c>
      <c r="J45" s="18">
        <f>J44*J43</f>
        <v>14628.368</v>
      </c>
    </row>
    <row r="46" spans="2:10" ht="18.600000000000001" thickTop="1" x14ac:dyDescent="0.35">
      <c r="B46" s="14" t="s">
        <v>41</v>
      </c>
      <c r="C46" s="338">
        <f>'H2'!I49/Profile!C43</f>
        <v>2.4302095763519211E-3</v>
      </c>
      <c r="D46" s="14"/>
      <c r="E46" s="26" t="s">
        <v>351</v>
      </c>
      <c r="F46" s="338">
        <v>9.8369999999999997</v>
      </c>
      <c r="G46" s="338">
        <v>0.28189999999999998</v>
      </c>
      <c r="H46" s="2"/>
      <c r="I46" s="14" t="s">
        <v>30</v>
      </c>
      <c r="J46" s="19">
        <f>'Balance Sheet'!Y35</f>
        <v>34</v>
      </c>
    </row>
    <row r="47" spans="2:10" ht="18.600000000000001" thickBot="1" x14ac:dyDescent="0.4">
      <c r="B47" s="28" t="s">
        <v>42</v>
      </c>
      <c r="C47" s="339">
        <f>Profile!C43/'H2'!I46</f>
        <v>51.958400227321214</v>
      </c>
      <c r="D47" s="28"/>
      <c r="E47" s="28"/>
      <c r="F47" s="28"/>
      <c r="G47" s="28"/>
      <c r="H47" s="2"/>
      <c r="I47" s="15" t="s">
        <v>31</v>
      </c>
      <c r="J47" s="20">
        <f>'Balance Sheet'!Y6</f>
        <v>891</v>
      </c>
    </row>
    <row r="48" spans="2:10" ht="18.600000000000001" thickBot="1" x14ac:dyDescent="0.4">
      <c r="B48" s="28" t="s">
        <v>43</v>
      </c>
      <c r="C48" s="339">
        <v>49.28</v>
      </c>
      <c r="D48" s="28"/>
      <c r="E48" s="28"/>
      <c r="F48" s="28"/>
      <c r="G48" s="28"/>
      <c r="H48" s="2"/>
      <c r="I48" s="17" t="s">
        <v>32</v>
      </c>
      <c r="J48" s="18">
        <f>J45+J46-J47</f>
        <v>13771.368</v>
      </c>
    </row>
    <row r="49" spans="2:10" ht="18.600000000000001" thickTop="1" x14ac:dyDescent="0.35">
      <c r="B49" s="2"/>
      <c r="C49" s="2"/>
      <c r="D49" s="2"/>
      <c r="E49" s="2"/>
      <c r="F49" s="2"/>
      <c r="G49" s="2"/>
      <c r="H49" s="2"/>
      <c r="I49" s="2"/>
      <c r="J49" s="21"/>
    </row>
    <row r="50" spans="2:10" ht="17.399999999999999" x14ac:dyDescent="0.25">
      <c r="B50" s="194" t="s">
        <v>33</v>
      </c>
      <c r="C50" s="194"/>
      <c r="D50" s="194"/>
      <c r="E50" s="194"/>
      <c r="F50" s="194"/>
      <c r="G50" s="194"/>
      <c r="H50" s="194"/>
      <c r="I50" s="194"/>
      <c r="J50" s="194"/>
    </row>
    <row r="51" spans="2:10" ht="14.4" customHeight="1" x14ac:dyDescent="0.25">
      <c r="B51" s="29"/>
      <c r="C51" s="29"/>
      <c r="D51" s="29"/>
      <c r="E51" s="29"/>
      <c r="F51" s="29"/>
      <c r="G51" s="29"/>
      <c r="H51" s="29"/>
      <c r="I51" s="29"/>
      <c r="J51" s="29"/>
    </row>
    <row r="52" spans="2:10" ht="22.2" customHeight="1" x14ac:dyDescent="0.25">
      <c r="B52" s="29"/>
      <c r="C52" s="29"/>
      <c r="D52" s="29"/>
      <c r="E52" s="29"/>
      <c r="F52" s="29"/>
      <c r="G52" s="29"/>
      <c r="H52" s="29"/>
      <c r="I52" s="29"/>
      <c r="J52" s="29"/>
    </row>
    <row r="53" spans="2:10" ht="22.2" customHeight="1" x14ac:dyDescent="0.25">
      <c r="B53" s="29"/>
      <c r="C53" s="29"/>
      <c r="D53" s="29"/>
      <c r="E53" s="29"/>
      <c r="F53" s="29"/>
      <c r="G53" s="29"/>
      <c r="H53" s="29"/>
      <c r="I53" s="29"/>
      <c r="J53" s="29"/>
    </row>
    <row r="54" spans="2:10" ht="22.2" customHeight="1" x14ac:dyDescent="0.25">
      <c r="B54" s="29"/>
      <c r="C54" s="29"/>
      <c r="D54" s="29"/>
      <c r="E54" s="29"/>
      <c r="F54" s="29"/>
      <c r="G54" s="29"/>
      <c r="H54" s="29"/>
      <c r="I54" s="29"/>
      <c r="J54" s="29"/>
    </row>
    <row r="55" spans="2:10" ht="4.05" customHeight="1" x14ac:dyDescent="0.25">
      <c r="B55" s="27"/>
      <c r="C55" s="27"/>
      <c r="D55" s="27"/>
      <c r="E55" s="27"/>
      <c r="F55" s="27"/>
      <c r="G55" s="27"/>
      <c r="H55" s="27"/>
      <c r="I55" s="27"/>
      <c r="J55" s="27"/>
    </row>
    <row r="56" spans="2:10" ht="18" x14ac:dyDescent="0.35">
      <c r="B56" s="1" t="s">
        <v>34</v>
      </c>
      <c r="C56" s="5"/>
      <c r="D56" s="5"/>
      <c r="E56" s="5"/>
      <c r="F56" s="5"/>
      <c r="G56" s="5"/>
      <c r="H56" s="5"/>
      <c r="I56" s="5"/>
      <c r="J56" s="5"/>
    </row>
    <row r="57" spans="2:10" ht="18" x14ac:dyDescent="0.35">
      <c r="B57" s="22" t="s">
        <v>35</v>
      </c>
      <c r="C57" s="5"/>
      <c r="D57" s="5"/>
      <c r="E57" s="5"/>
      <c r="F57" s="5"/>
      <c r="G57" s="5"/>
      <c r="H57" s="5"/>
      <c r="I57" s="5"/>
      <c r="J57" s="5"/>
    </row>
    <row r="58" spans="2:10" ht="4.05" customHeight="1" x14ac:dyDescent="0.25"/>
    <row r="59" spans="2:10" ht="4.05" customHeight="1" x14ac:dyDescent="0.25">
      <c r="B59" s="194"/>
      <c r="C59" s="194"/>
      <c r="D59" s="194"/>
      <c r="E59" s="194"/>
      <c r="F59" s="194"/>
      <c r="G59" s="194"/>
      <c r="H59" s="194"/>
      <c r="I59" s="194"/>
      <c r="J59" s="194"/>
    </row>
  </sheetData>
  <pageMargins left="0.7" right="0.7" top="0.75" bottom="0.75" header="0.3" footer="0.3"/>
  <pageSetup paperSize="8" scale="67"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4DDF-97C9-4464-90FE-BEBAF2E6A0AA}">
  <sheetPr codeName="Sheet2">
    <pageSetUpPr fitToPage="1"/>
  </sheetPr>
  <dimension ref="B2:L30"/>
  <sheetViews>
    <sheetView showGridLines="0" zoomScale="73" zoomScaleNormal="69" workbookViewId="0">
      <selection activeCell="X5" sqref="X5"/>
    </sheetView>
  </sheetViews>
  <sheetFormatPr defaultColWidth="9" defaultRowHeight="13.8" x14ac:dyDescent="0.25"/>
  <cols>
    <col min="1" max="1" width="9" style="30"/>
    <col min="2" max="2" width="10.33203125" style="30" customWidth="1"/>
    <col min="3" max="13" width="9" style="30"/>
    <col min="14" max="14" width="19.77734375" style="30" bestFit="1" customWidth="1"/>
    <col min="15" max="16384" width="9" style="30"/>
  </cols>
  <sheetData>
    <row r="2" spans="2:12" ht="4.05" customHeight="1" x14ac:dyDescent="0.25">
      <c r="B2" s="194"/>
      <c r="C2" s="194"/>
      <c r="D2" s="194"/>
      <c r="E2" s="194"/>
      <c r="F2" s="194"/>
      <c r="G2" s="194"/>
      <c r="H2" s="194"/>
      <c r="I2" s="194"/>
      <c r="J2" s="194"/>
      <c r="K2" s="194"/>
      <c r="L2" s="194"/>
    </row>
    <row r="3" spans="2:12" ht="71.400000000000006" customHeight="1" x14ac:dyDescent="0.8">
      <c r="B3" s="82" t="s">
        <v>45</v>
      </c>
      <c r="C3" s="83" t="s">
        <v>46</v>
      </c>
    </row>
    <row r="4" spans="2:12" ht="4.05" customHeight="1" x14ac:dyDescent="0.25">
      <c r="B4" s="194"/>
      <c r="C4" s="194"/>
      <c r="D4" s="194"/>
      <c r="E4" s="194"/>
      <c r="F4" s="194"/>
      <c r="G4" s="194"/>
      <c r="H4" s="194"/>
      <c r="I4" s="194"/>
      <c r="J4" s="194"/>
      <c r="K4" s="194"/>
      <c r="L4" s="194"/>
    </row>
    <row r="6" spans="2:12" ht="17.399999999999999" x14ac:dyDescent="0.25">
      <c r="B6" s="195" t="s">
        <v>47</v>
      </c>
      <c r="C6" s="195"/>
      <c r="D6" s="195"/>
      <c r="E6" s="195"/>
      <c r="F6" s="195"/>
      <c r="H6" s="195" t="s">
        <v>48</v>
      </c>
      <c r="I6" s="195"/>
      <c r="J6" s="195"/>
      <c r="K6" s="195"/>
      <c r="L6" s="195"/>
    </row>
    <row r="7" spans="2:12" x14ac:dyDescent="0.25">
      <c r="B7" s="330"/>
      <c r="C7" s="330"/>
      <c r="D7" s="330"/>
      <c r="E7" s="330"/>
      <c r="F7" s="330"/>
      <c r="H7" s="331"/>
      <c r="I7" s="331"/>
      <c r="J7" s="331"/>
      <c r="K7" s="331"/>
      <c r="L7" s="331"/>
    </row>
    <row r="8" spans="2:12" x14ac:dyDescent="0.25">
      <c r="B8" s="330"/>
      <c r="C8" s="330"/>
      <c r="D8" s="330"/>
      <c r="E8" s="330"/>
      <c r="F8" s="330"/>
      <c r="H8" s="331"/>
      <c r="I8" s="331"/>
      <c r="J8" s="331"/>
      <c r="K8" s="331"/>
      <c r="L8" s="331"/>
    </row>
    <row r="9" spans="2:12" x14ac:dyDescent="0.25">
      <c r="B9" s="330"/>
      <c r="C9" s="330"/>
      <c r="D9" s="330"/>
      <c r="E9" s="330"/>
      <c r="F9" s="330"/>
      <c r="H9" s="331"/>
      <c r="I9" s="331"/>
      <c r="J9" s="331"/>
      <c r="K9" s="331"/>
      <c r="L9" s="331"/>
    </row>
    <row r="10" spans="2:12" x14ac:dyDescent="0.25">
      <c r="B10" s="330"/>
      <c r="C10" s="330"/>
      <c r="D10" s="330"/>
      <c r="E10" s="330"/>
      <c r="F10" s="330"/>
      <c r="H10" s="331"/>
      <c r="I10" s="331"/>
      <c r="J10" s="331"/>
      <c r="K10" s="331"/>
      <c r="L10" s="331"/>
    </row>
    <row r="11" spans="2:12" x14ac:dyDescent="0.25">
      <c r="B11" s="330"/>
      <c r="C11" s="330"/>
      <c r="D11" s="330"/>
      <c r="E11" s="330"/>
      <c r="F11" s="330"/>
      <c r="H11" s="331"/>
      <c r="I11" s="331"/>
      <c r="J11" s="331"/>
      <c r="K11" s="331"/>
      <c r="L11" s="331"/>
    </row>
    <row r="12" spans="2:12" x14ac:dyDescent="0.25">
      <c r="B12" s="330"/>
      <c r="C12" s="330"/>
      <c r="D12" s="330"/>
      <c r="E12" s="330"/>
      <c r="F12" s="330"/>
      <c r="H12" s="331"/>
      <c r="I12" s="331"/>
      <c r="J12" s="331"/>
      <c r="K12" s="331"/>
      <c r="L12" s="331"/>
    </row>
    <row r="13" spans="2:12" x14ac:dyDescent="0.25">
      <c r="B13" s="330"/>
      <c r="C13" s="330"/>
      <c r="D13" s="330"/>
      <c r="E13" s="330"/>
      <c r="F13" s="330"/>
      <c r="H13" s="331"/>
      <c r="I13" s="331"/>
      <c r="J13" s="331"/>
      <c r="K13" s="331"/>
      <c r="L13" s="331"/>
    </row>
    <row r="14" spans="2:12" x14ac:dyDescent="0.25">
      <c r="B14" s="330"/>
      <c r="C14" s="330"/>
      <c r="D14" s="330"/>
      <c r="E14" s="330"/>
      <c r="F14" s="330"/>
      <c r="H14" s="331"/>
      <c r="I14" s="331"/>
      <c r="J14" s="331"/>
      <c r="K14" s="331"/>
      <c r="L14" s="331"/>
    </row>
    <row r="15" spans="2:12" x14ac:dyDescent="0.25">
      <c r="B15" s="330"/>
      <c r="C15" s="330"/>
      <c r="D15" s="330"/>
      <c r="E15" s="330"/>
      <c r="F15" s="330"/>
      <c r="H15" s="331"/>
      <c r="I15" s="331"/>
      <c r="J15" s="331"/>
      <c r="K15" s="331"/>
      <c r="L15" s="331"/>
    </row>
    <row r="16" spans="2:12" x14ac:dyDescent="0.25">
      <c r="B16" s="330"/>
      <c r="C16" s="330"/>
      <c r="D16" s="330"/>
      <c r="E16" s="330"/>
      <c r="F16" s="330"/>
      <c r="H16" s="331"/>
      <c r="I16" s="331"/>
      <c r="J16" s="331"/>
      <c r="K16" s="331"/>
      <c r="L16" s="331"/>
    </row>
    <row r="17" spans="2:12" x14ac:dyDescent="0.25">
      <c r="B17" s="330"/>
      <c r="C17" s="330"/>
      <c r="D17" s="330"/>
      <c r="E17" s="330"/>
      <c r="F17" s="330"/>
      <c r="H17" s="331"/>
      <c r="I17" s="331"/>
      <c r="J17" s="331"/>
      <c r="K17" s="331"/>
      <c r="L17" s="331"/>
    </row>
    <row r="18" spans="2:12" x14ac:dyDescent="0.25">
      <c r="B18" s="330"/>
      <c r="C18" s="330"/>
      <c r="D18" s="330"/>
      <c r="E18" s="330"/>
      <c r="F18" s="330"/>
      <c r="H18" s="331"/>
      <c r="I18" s="331"/>
      <c r="J18" s="331"/>
      <c r="K18" s="331"/>
      <c r="L18" s="331"/>
    </row>
    <row r="19" spans="2:12" ht="17.399999999999999" x14ac:dyDescent="0.25">
      <c r="B19" s="195" t="s">
        <v>49</v>
      </c>
      <c r="C19" s="195"/>
      <c r="D19" s="195"/>
      <c r="E19" s="195"/>
      <c r="F19" s="195"/>
      <c r="H19" s="195" t="s">
        <v>50</v>
      </c>
      <c r="I19" s="195"/>
      <c r="J19" s="195"/>
      <c r="K19" s="195"/>
      <c r="L19" s="195"/>
    </row>
    <row r="20" spans="2:12" x14ac:dyDescent="0.25">
      <c r="B20" s="331"/>
      <c r="C20" s="331"/>
      <c r="D20" s="331"/>
      <c r="E20" s="331"/>
      <c r="F20" s="331"/>
      <c r="H20" s="332"/>
      <c r="I20" s="332"/>
      <c r="J20" s="332"/>
      <c r="K20" s="332"/>
      <c r="L20" s="332"/>
    </row>
    <row r="21" spans="2:12" x14ac:dyDescent="0.25">
      <c r="B21" s="331"/>
      <c r="C21" s="331"/>
      <c r="D21" s="331"/>
      <c r="E21" s="331"/>
      <c r="F21" s="331"/>
      <c r="H21" s="332"/>
      <c r="I21" s="332"/>
      <c r="J21" s="332"/>
      <c r="K21" s="332"/>
      <c r="L21" s="332"/>
    </row>
    <row r="22" spans="2:12" x14ac:dyDescent="0.25">
      <c r="B22" s="331"/>
      <c r="C22" s="331"/>
      <c r="D22" s="331"/>
      <c r="E22" s="331"/>
      <c r="F22" s="331"/>
      <c r="H22" s="332"/>
      <c r="I22" s="332"/>
      <c r="J22" s="332"/>
      <c r="K22" s="332"/>
      <c r="L22" s="332"/>
    </row>
    <row r="23" spans="2:12" x14ac:dyDescent="0.25">
      <c r="B23" s="331"/>
      <c r="C23" s="331"/>
      <c r="D23" s="331"/>
      <c r="E23" s="331"/>
      <c r="F23" s="331"/>
      <c r="H23" s="332"/>
      <c r="I23" s="332"/>
      <c r="J23" s="332"/>
      <c r="K23" s="332"/>
      <c r="L23" s="332"/>
    </row>
    <row r="24" spans="2:12" x14ac:dyDescent="0.25">
      <c r="B24" s="331"/>
      <c r="C24" s="331"/>
      <c r="D24" s="331"/>
      <c r="E24" s="331"/>
      <c r="F24" s="331"/>
      <c r="H24" s="332"/>
      <c r="I24" s="332"/>
      <c r="J24" s="332"/>
      <c r="K24" s="332"/>
      <c r="L24" s="332"/>
    </row>
    <row r="25" spans="2:12" x14ac:dyDescent="0.25">
      <c r="B25" s="331"/>
      <c r="C25" s="331"/>
      <c r="D25" s="331"/>
      <c r="E25" s="331"/>
      <c r="F25" s="331"/>
      <c r="H25" s="332"/>
      <c r="I25" s="332"/>
      <c r="J25" s="332"/>
      <c r="K25" s="332"/>
      <c r="L25" s="332"/>
    </row>
    <row r="26" spans="2:12" x14ac:dyDescent="0.25">
      <c r="B26" s="331"/>
      <c r="C26" s="331"/>
      <c r="D26" s="331"/>
      <c r="E26" s="331"/>
      <c r="F26" s="331"/>
      <c r="H26" s="332"/>
      <c r="I26" s="332"/>
      <c r="J26" s="332"/>
      <c r="K26" s="332"/>
      <c r="L26" s="332"/>
    </row>
    <row r="27" spans="2:12" x14ac:dyDescent="0.25">
      <c r="B27" s="331"/>
      <c r="C27" s="331"/>
      <c r="D27" s="331"/>
      <c r="E27" s="331"/>
      <c r="F27" s="331"/>
      <c r="H27" s="332"/>
      <c r="I27" s="332"/>
      <c r="J27" s="332"/>
      <c r="K27" s="332"/>
      <c r="L27" s="332"/>
    </row>
    <row r="28" spans="2:12" ht="4.05" customHeight="1" x14ac:dyDescent="0.25">
      <c r="B28" s="331"/>
      <c r="C28" s="331"/>
      <c r="D28" s="331"/>
      <c r="E28" s="331"/>
      <c r="F28" s="331"/>
      <c r="H28" s="332"/>
      <c r="I28" s="332"/>
      <c r="J28" s="332"/>
      <c r="K28" s="332"/>
      <c r="L28" s="332"/>
    </row>
    <row r="29" spans="2:12" x14ac:dyDescent="0.25">
      <c r="B29" s="331"/>
      <c r="C29" s="331"/>
      <c r="D29" s="331"/>
      <c r="E29" s="331"/>
      <c r="F29" s="331"/>
      <c r="H29" s="332"/>
      <c r="I29" s="332"/>
      <c r="J29" s="332"/>
      <c r="K29" s="332"/>
      <c r="L29" s="332"/>
    </row>
    <row r="30" spans="2:12" ht="4.05" customHeight="1" x14ac:dyDescent="0.25">
      <c r="B30" s="194"/>
      <c r="C30" s="194"/>
      <c r="D30" s="194"/>
      <c r="E30" s="194"/>
      <c r="F30" s="194"/>
      <c r="G30" s="194"/>
      <c r="H30" s="194"/>
      <c r="I30" s="194"/>
      <c r="J30" s="194"/>
      <c r="K30" s="194"/>
      <c r="L30" s="194"/>
    </row>
  </sheetData>
  <pageMargins left="0.7" right="0.7" top="0.75" bottom="0.75" header="0.3" footer="0.3"/>
  <pageSetup scale="63"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609CF-0015-4C84-A0F7-AFFF0A6AA925}">
  <sheetPr codeName="Sheet3"/>
  <dimension ref="B2:L29"/>
  <sheetViews>
    <sheetView showGridLines="0" topLeftCell="A3" zoomScale="88" workbookViewId="0">
      <selection activeCell="AD7" sqref="AD7"/>
    </sheetView>
  </sheetViews>
  <sheetFormatPr defaultColWidth="9" defaultRowHeight="13.8" x14ac:dyDescent="0.25"/>
  <cols>
    <col min="1" max="1" width="9" style="30"/>
    <col min="2" max="2" width="10.21875" style="30" customWidth="1"/>
    <col min="3" max="3" width="9" style="30" customWidth="1"/>
    <col min="4" max="4" width="9" style="30"/>
    <col min="5" max="5" width="10.6640625" style="30" customWidth="1"/>
    <col min="6" max="11" width="9" style="30"/>
    <col min="12" max="12" width="9.109375" style="30" customWidth="1"/>
    <col min="13" max="16384" width="9" style="30"/>
  </cols>
  <sheetData>
    <row r="2" spans="2:12" ht="4.05" customHeight="1" x14ac:dyDescent="0.25">
      <c r="B2" s="194"/>
      <c r="C2" s="194"/>
      <c r="D2" s="194"/>
      <c r="E2" s="194"/>
      <c r="F2" s="194"/>
      <c r="G2" s="194"/>
      <c r="H2" s="194"/>
      <c r="I2" s="194"/>
      <c r="J2" s="194"/>
      <c r="K2" s="194"/>
      <c r="L2" s="194"/>
    </row>
    <row r="3" spans="2:12" ht="71.400000000000006" customHeight="1" x14ac:dyDescent="0.8">
      <c r="B3" s="82" t="s">
        <v>45</v>
      </c>
      <c r="C3" s="83" t="s">
        <v>46</v>
      </c>
    </row>
    <row r="4" spans="2:12" ht="4.05" customHeight="1" x14ac:dyDescent="0.25">
      <c r="B4" s="194"/>
      <c r="C4" s="194"/>
      <c r="D4" s="194"/>
      <c r="E4" s="194"/>
      <c r="F4" s="194"/>
      <c r="G4" s="194"/>
      <c r="H4" s="194"/>
      <c r="I4" s="194"/>
      <c r="J4" s="194"/>
      <c r="K4" s="194"/>
      <c r="L4" s="194"/>
    </row>
    <row r="6" spans="2:12" ht="17.399999999999999" x14ac:dyDescent="0.25">
      <c r="B6" s="195" t="s">
        <v>51</v>
      </c>
      <c r="C6" s="195"/>
      <c r="D6" s="195"/>
      <c r="E6" s="195"/>
      <c r="F6" s="195"/>
      <c r="H6" s="195" t="s">
        <v>52</v>
      </c>
      <c r="I6" s="195"/>
      <c r="J6" s="195"/>
      <c r="K6" s="195"/>
      <c r="L6" s="195"/>
    </row>
    <row r="7" spans="2:12" x14ac:dyDescent="0.25">
      <c r="B7" s="340"/>
      <c r="C7" s="340"/>
      <c r="D7" s="340"/>
      <c r="E7" s="340"/>
      <c r="F7" s="340"/>
      <c r="H7" s="333"/>
      <c r="I7" s="333"/>
      <c r="J7" s="333"/>
      <c r="K7" s="333"/>
      <c r="L7" s="333"/>
    </row>
    <row r="8" spans="2:12" x14ac:dyDescent="0.25">
      <c r="B8" s="340"/>
      <c r="C8" s="340"/>
      <c r="D8" s="340"/>
      <c r="E8" s="340"/>
      <c r="F8" s="340"/>
      <c r="H8" s="333"/>
      <c r="I8" s="333"/>
      <c r="J8" s="333"/>
      <c r="K8" s="333"/>
      <c r="L8" s="333"/>
    </row>
    <row r="9" spans="2:12" x14ac:dyDescent="0.25">
      <c r="B9" s="340"/>
      <c r="C9" s="340"/>
      <c r="D9" s="340"/>
      <c r="E9" s="340"/>
      <c r="F9" s="340"/>
      <c r="H9" s="333"/>
      <c r="I9" s="333"/>
      <c r="J9" s="333"/>
      <c r="K9" s="333"/>
      <c r="L9" s="333"/>
    </row>
    <row r="10" spans="2:12" x14ac:dyDescent="0.25">
      <c r="B10" s="340"/>
      <c r="C10" s="340"/>
      <c r="D10" s="340"/>
      <c r="E10" s="340"/>
      <c r="F10" s="340"/>
      <c r="H10" s="333"/>
      <c r="I10" s="333"/>
      <c r="J10" s="333"/>
      <c r="K10" s="333"/>
      <c r="L10" s="333"/>
    </row>
    <row r="11" spans="2:12" x14ac:dyDescent="0.25">
      <c r="B11" s="340"/>
      <c r="C11" s="340"/>
      <c r="D11" s="340"/>
      <c r="E11" s="340"/>
      <c r="F11" s="340"/>
      <c r="H11" s="333"/>
      <c r="I11" s="333"/>
      <c r="J11" s="333"/>
      <c r="K11" s="333"/>
      <c r="L11" s="333"/>
    </row>
    <row r="12" spans="2:12" x14ac:dyDescent="0.25">
      <c r="B12" s="340"/>
      <c r="C12" s="340"/>
      <c r="D12" s="340"/>
      <c r="E12" s="340"/>
      <c r="F12" s="340"/>
      <c r="H12" s="333"/>
      <c r="I12" s="333"/>
      <c r="J12" s="333"/>
      <c r="K12" s="333"/>
      <c r="L12" s="333"/>
    </row>
    <row r="13" spans="2:12" x14ac:dyDescent="0.25">
      <c r="B13" s="340"/>
      <c r="C13" s="340"/>
      <c r="D13" s="340"/>
      <c r="E13" s="340"/>
      <c r="F13" s="340"/>
      <c r="H13" s="333"/>
      <c r="I13" s="333"/>
      <c r="J13" s="333"/>
      <c r="K13" s="333"/>
      <c r="L13" s="333"/>
    </row>
    <row r="14" spans="2:12" x14ac:dyDescent="0.25">
      <c r="B14" s="340"/>
      <c r="C14" s="340"/>
      <c r="D14" s="340"/>
      <c r="E14" s="340"/>
      <c r="F14" s="340"/>
      <c r="H14" s="333"/>
      <c r="I14" s="333"/>
      <c r="J14" s="333"/>
      <c r="K14" s="333"/>
      <c r="L14" s="333"/>
    </row>
    <row r="15" spans="2:12" x14ac:dyDescent="0.25">
      <c r="H15" s="333"/>
      <c r="I15" s="333"/>
      <c r="J15" s="333"/>
      <c r="K15" s="333"/>
      <c r="L15" s="333"/>
    </row>
    <row r="16" spans="2:12" x14ac:dyDescent="0.25">
      <c r="H16" s="333"/>
      <c r="I16" s="333"/>
      <c r="J16" s="333"/>
      <c r="K16" s="333"/>
      <c r="L16" s="333"/>
    </row>
    <row r="17" spans="2:12" ht="17.399999999999999" x14ac:dyDescent="0.25">
      <c r="B17" s="195" t="s">
        <v>53</v>
      </c>
      <c r="C17" s="195"/>
      <c r="D17" s="195"/>
      <c r="E17" s="195"/>
      <c r="F17" s="195"/>
      <c r="H17" s="195" t="s">
        <v>54</v>
      </c>
      <c r="I17" s="195"/>
      <c r="J17" s="195"/>
      <c r="K17" s="195"/>
      <c r="L17" s="195"/>
    </row>
    <row r="18" spans="2:12" customFormat="1" ht="14.4" x14ac:dyDescent="0.3"/>
    <row r="19" spans="2:12" x14ac:dyDescent="0.25">
      <c r="B19" s="340"/>
      <c r="C19" s="340"/>
      <c r="D19" s="340"/>
      <c r="E19" s="340"/>
      <c r="F19" s="340"/>
    </row>
    <row r="20" spans="2:12" x14ac:dyDescent="0.25">
      <c r="B20" s="341"/>
      <c r="C20" s="341"/>
      <c r="D20" s="341"/>
      <c r="E20" s="341"/>
      <c r="F20" s="341"/>
    </row>
    <row r="21" spans="2:12" x14ac:dyDescent="0.25">
      <c r="B21" s="341"/>
      <c r="C21" s="341"/>
      <c r="D21" s="341"/>
      <c r="E21" s="341"/>
      <c r="F21" s="341"/>
    </row>
    <row r="22" spans="2:12" x14ac:dyDescent="0.25">
      <c r="B22" s="341"/>
      <c r="C22" s="341"/>
      <c r="D22" s="341"/>
      <c r="E22" s="341"/>
      <c r="F22" s="341"/>
    </row>
    <row r="23" spans="2:12" x14ac:dyDescent="0.25">
      <c r="B23" s="340"/>
      <c r="C23" s="340"/>
      <c r="D23" s="340"/>
      <c r="E23" s="340"/>
      <c r="F23" s="340"/>
    </row>
    <row r="24" spans="2:12" x14ac:dyDescent="0.25">
      <c r="B24" s="340"/>
      <c r="C24" s="340"/>
      <c r="D24" s="340"/>
      <c r="E24" s="340"/>
      <c r="F24" s="340"/>
    </row>
    <row r="25" spans="2:12" x14ac:dyDescent="0.25">
      <c r="B25" s="341"/>
      <c r="C25" s="341"/>
      <c r="D25" s="341"/>
      <c r="E25" s="341"/>
      <c r="F25" s="341"/>
    </row>
    <row r="26" spans="2:12" x14ac:dyDescent="0.25">
      <c r="B26" s="341"/>
      <c r="C26" s="341"/>
      <c r="D26" s="341"/>
      <c r="E26" s="341"/>
      <c r="F26" s="341"/>
    </row>
    <row r="27" spans="2:12" x14ac:dyDescent="0.25">
      <c r="B27" s="340"/>
      <c r="C27" s="340"/>
      <c r="D27" s="340"/>
      <c r="E27" s="340"/>
      <c r="F27" s="340"/>
    </row>
    <row r="29" spans="2:12" ht="4.05" customHeight="1" x14ac:dyDescent="0.25">
      <c r="B29" s="194"/>
      <c r="C29" s="194"/>
      <c r="D29" s="194"/>
      <c r="E29" s="194"/>
      <c r="F29" s="194"/>
      <c r="G29" s="194"/>
      <c r="H29" s="194"/>
      <c r="I29" s="194"/>
      <c r="J29" s="194"/>
      <c r="K29" s="194"/>
      <c r="L29" s="194"/>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FDDF-DED3-4432-B1BC-1F7EE8987933}">
  <sheetPr codeName="Sheet4"/>
  <dimension ref="B2:L28"/>
  <sheetViews>
    <sheetView showGridLines="0" topLeftCell="A3" workbookViewId="0">
      <selection activeCell="N10" sqref="N10"/>
    </sheetView>
  </sheetViews>
  <sheetFormatPr defaultColWidth="9" defaultRowHeight="13.8" x14ac:dyDescent="0.25"/>
  <cols>
    <col min="1" max="1" width="9" style="30"/>
    <col min="2" max="2" width="10.21875" style="30" customWidth="1"/>
    <col min="3" max="16384" width="9" style="30"/>
  </cols>
  <sheetData>
    <row r="2" spans="2:12" ht="3.6" customHeight="1" x14ac:dyDescent="0.25">
      <c r="B2" s="194"/>
      <c r="C2" s="194"/>
      <c r="D2" s="194"/>
      <c r="E2" s="194"/>
      <c r="F2" s="194"/>
      <c r="G2" s="194"/>
      <c r="H2" s="194"/>
      <c r="I2" s="194"/>
      <c r="J2" s="194"/>
      <c r="K2" s="194"/>
      <c r="L2" s="194"/>
    </row>
    <row r="3" spans="2:12" ht="71.400000000000006" customHeight="1" x14ac:dyDescent="0.8">
      <c r="B3" s="82" t="s">
        <v>45</v>
      </c>
      <c r="C3" s="83" t="s">
        <v>46</v>
      </c>
    </row>
    <row r="4" spans="2:12" ht="4.05" customHeight="1" x14ac:dyDescent="0.25">
      <c r="B4" s="194"/>
      <c r="C4" s="194"/>
      <c r="D4" s="194"/>
      <c r="E4" s="194"/>
      <c r="F4" s="194"/>
      <c r="G4" s="194"/>
      <c r="H4" s="194"/>
      <c r="I4" s="194"/>
      <c r="J4" s="194"/>
      <c r="K4" s="194"/>
      <c r="L4" s="194"/>
    </row>
    <row r="6" spans="2:12" ht="17.399999999999999" x14ac:dyDescent="0.25">
      <c r="B6" s="195" t="s">
        <v>361</v>
      </c>
      <c r="C6" s="195"/>
      <c r="D6" s="195"/>
      <c r="E6" s="195"/>
      <c r="F6" s="195"/>
      <c r="H6" s="237" t="s">
        <v>362</v>
      </c>
      <c r="I6" s="237"/>
      <c r="J6" s="237"/>
      <c r="K6" s="237"/>
      <c r="L6" s="237"/>
    </row>
    <row r="17" spans="2:12" ht="17.399999999999999" x14ac:dyDescent="0.25">
      <c r="B17" s="195" t="s">
        <v>363</v>
      </c>
      <c r="C17" s="195"/>
      <c r="D17" s="195"/>
      <c r="E17" s="195"/>
      <c r="F17" s="195"/>
      <c r="H17" s="195" t="s">
        <v>392</v>
      </c>
      <c r="I17" s="195"/>
      <c r="J17" s="195"/>
      <c r="K17" s="195"/>
      <c r="L17" s="195"/>
    </row>
    <row r="28" spans="2:12" ht="4.05" customHeight="1" x14ac:dyDescent="0.25">
      <c r="B28" s="194"/>
      <c r="C28" s="194"/>
      <c r="D28" s="194"/>
      <c r="E28" s="194"/>
      <c r="F28" s="194"/>
      <c r="G28" s="194"/>
      <c r="H28" s="194"/>
      <c r="I28" s="194"/>
      <c r="J28" s="194"/>
      <c r="K28" s="194"/>
      <c r="L28" s="194"/>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1C515-0DBD-412B-9DA3-D55207A64961}">
  <sheetPr codeName="Sheet5"/>
  <dimension ref="B2:L31"/>
  <sheetViews>
    <sheetView showGridLines="0" topLeftCell="A2" zoomScale="90" zoomScaleNormal="175" workbookViewId="0">
      <selection activeCell="D8" sqref="D8"/>
    </sheetView>
  </sheetViews>
  <sheetFormatPr defaultRowHeight="13.8" x14ac:dyDescent="0.25"/>
  <cols>
    <col min="1" max="1" width="8.88671875" style="30"/>
    <col min="2" max="2" width="13.77734375" style="30" customWidth="1"/>
    <col min="3" max="16384" width="8.88671875" style="30"/>
  </cols>
  <sheetData>
    <row r="2" spans="2:12" ht="4.05" customHeight="1" x14ac:dyDescent="0.25">
      <c r="B2" s="194"/>
      <c r="C2" s="194"/>
      <c r="D2" s="194"/>
      <c r="E2" s="194"/>
      <c r="F2" s="194"/>
      <c r="G2" s="194"/>
      <c r="H2" s="194"/>
      <c r="I2" s="194"/>
      <c r="J2" s="194"/>
      <c r="K2" s="194"/>
      <c r="L2" s="194"/>
    </row>
    <row r="3" spans="2:12" ht="71.400000000000006" customHeight="1" x14ac:dyDescent="0.8">
      <c r="B3" s="82" t="s">
        <v>59</v>
      </c>
      <c r="C3" s="83" t="s">
        <v>60</v>
      </c>
    </row>
    <row r="4" spans="2:12" ht="4.05" customHeight="1" x14ac:dyDescent="0.25">
      <c r="B4" s="194"/>
      <c r="C4" s="194"/>
      <c r="D4" s="194"/>
      <c r="E4" s="194"/>
      <c r="F4" s="194"/>
      <c r="G4" s="194"/>
      <c r="H4" s="194"/>
      <c r="I4" s="194"/>
      <c r="J4" s="194"/>
      <c r="K4" s="194"/>
      <c r="L4" s="194"/>
    </row>
    <row r="6" spans="2:12" ht="17.399999999999999" x14ac:dyDescent="0.25">
      <c r="B6" s="32" t="s">
        <v>55</v>
      </c>
      <c r="C6" s="31"/>
      <c r="D6" s="31"/>
      <c r="E6" s="31"/>
      <c r="F6" s="31"/>
      <c r="G6" s="31"/>
      <c r="H6" s="31"/>
      <c r="I6" s="31"/>
      <c r="J6" s="31"/>
      <c r="K6" s="31"/>
      <c r="L6" s="31"/>
    </row>
    <row r="8" spans="2:12" ht="17.399999999999999" x14ac:dyDescent="0.25">
      <c r="B8" s="195"/>
      <c r="C8" s="195"/>
      <c r="D8" s="195" t="s">
        <v>56</v>
      </c>
      <c r="E8" s="195"/>
      <c r="F8" s="195" t="s">
        <v>57</v>
      </c>
      <c r="G8" s="195"/>
      <c r="H8" s="195"/>
      <c r="I8" s="195"/>
      <c r="J8" s="195" t="s">
        <v>58</v>
      </c>
      <c r="K8" s="195"/>
      <c r="L8" s="195"/>
    </row>
    <row r="9" spans="2:12" ht="14.4" x14ac:dyDescent="0.3">
      <c r="B9"/>
    </row>
    <row r="11" spans="2:12" x14ac:dyDescent="0.25">
      <c r="D11" s="258"/>
      <c r="E11" s="258"/>
    </row>
    <row r="12" spans="2:12" x14ac:dyDescent="0.25">
      <c r="C12" s="258" t="s">
        <v>393</v>
      </c>
      <c r="D12" s="258"/>
      <c r="E12" s="258"/>
    </row>
    <row r="15" spans="2:12" ht="14.4" thickBot="1" x14ac:dyDescent="0.3">
      <c r="B15" s="86"/>
      <c r="C15" s="86"/>
      <c r="D15" s="86"/>
      <c r="E15" s="86"/>
      <c r="F15" s="86"/>
      <c r="G15" s="86"/>
      <c r="H15" s="86"/>
      <c r="I15" s="86"/>
      <c r="J15" s="86"/>
      <c r="K15" s="86"/>
      <c r="L15" s="86"/>
    </row>
    <row r="19" spans="2:12" x14ac:dyDescent="0.25">
      <c r="C19" s="258" t="s">
        <v>394</v>
      </c>
      <c r="D19" s="258"/>
      <c r="E19" s="258"/>
    </row>
    <row r="22" spans="2:12" ht="14.4" thickBot="1" x14ac:dyDescent="0.3">
      <c r="B22" s="86"/>
      <c r="C22" s="86"/>
      <c r="D22" s="86"/>
      <c r="E22" s="86"/>
      <c r="F22" s="86"/>
      <c r="G22" s="86"/>
      <c r="H22" s="86"/>
      <c r="I22" s="86"/>
      <c r="J22" s="86"/>
      <c r="K22" s="86"/>
      <c r="L22" s="86"/>
    </row>
    <row r="26" spans="2:12" x14ac:dyDescent="0.25">
      <c r="C26" s="258" t="s">
        <v>395</v>
      </c>
      <c r="D26" s="258"/>
    </row>
    <row r="29" spans="2:12" ht="14.4" thickBot="1" x14ac:dyDescent="0.3">
      <c r="B29" s="86"/>
      <c r="C29" s="86"/>
      <c r="D29" s="86"/>
      <c r="E29" s="86"/>
      <c r="F29" s="86"/>
      <c r="G29" s="86"/>
      <c r="H29" s="86"/>
      <c r="I29" s="86"/>
      <c r="J29" s="86"/>
      <c r="K29" s="86"/>
      <c r="L29" s="86"/>
    </row>
    <row r="31" spans="2:12" ht="4.05" customHeight="1" x14ac:dyDescent="0.25">
      <c r="B31" s="194"/>
      <c r="C31" s="194"/>
      <c r="D31" s="194"/>
      <c r="E31" s="194"/>
      <c r="F31" s="194"/>
      <c r="G31" s="194"/>
      <c r="H31" s="194"/>
      <c r="I31" s="194"/>
      <c r="J31" s="194"/>
      <c r="K31" s="194"/>
      <c r="L31" s="194"/>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3A9F-88BC-4A0A-ABE1-3A7DCBB0351B}">
  <sheetPr codeName="Sheet6"/>
  <dimension ref="B2:Q31"/>
  <sheetViews>
    <sheetView showGridLines="0" topLeftCell="A12" zoomScale="121" workbookViewId="0">
      <selection activeCell="O22" sqref="O22"/>
    </sheetView>
  </sheetViews>
  <sheetFormatPr defaultRowHeight="13.8" x14ac:dyDescent="0.25"/>
  <cols>
    <col min="1" max="1" width="8.88671875" style="30"/>
    <col min="2" max="2" width="13.77734375" style="30" customWidth="1"/>
    <col min="3" max="16384" width="8.88671875" style="30"/>
  </cols>
  <sheetData>
    <row r="2" spans="2:12" ht="4.05" customHeight="1" x14ac:dyDescent="0.25">
      <c r="B2" s="194"/>
      <c r="C2" s="194"/>
      <c r="D2" s="194"/>
      <c r="E2" s="194"/>
      <c r="F2" s="194"/>
      <c r="G2" s="194"/>
      <c r="H2" s="194"/>
      <c r="I2" s="194"/>
      <c r="J2" s="194"/>
      <c r="K2" s="194"/>
      <c r="L2" s="194"/>
    </row>
    <row r="3" spans="2:12" ht="71.400000000000006" customHeight="1" x14ac:dyDescent="0.8">
      <c r="B3" s="82" t="s">
        <v>59</v>
      </c>
      <c r="C3" s="83" t="s">
        <v>60</v>
      </c>
    </row>
    <row r="4" spans="2:12" ht="4.05" customHeight="1" x14ac:dyDescent="0.25">
      <c r="B4" s="194"/>
      <c r="C4" s="194"/>
      <c r="D4" s="194"/>
      <c r="E4" s="194"/>
      <c r="F4" s="194"/>
      <c r="G4" s="194"/>
      <c r="H4" s="194"/>
      <c r="I4" s="194"/>
      <c r="J4" s="194"/>
      <c r="K4" s="194"/>
      <c r="L4" s="194"/>
    </row>
    <row r="6" spans="2:12" ht="17.399999999999999" x14ac:dyDescent="0.25">
      <c r="B6" s="32" t="s">
        <v>55</v>
      </c>
      <c r="C6" s="31"/>
      <c r="D6" s="31"/>
      <c r="E6" s="31"/>
      <c r="F6" s="31"/>
      <c r="G6" s="31"/>
      <c r="H6" s="31"/>
      <c r="I6" s="31"/>
      <c r="J6" s="31"/>
      <c r="K6" s="31"/>
      <c r="L6" s="31"/>
    </row>
    <row r="8" spans="2:12" ht="17.399999999999999" x14ac:dyDescent="0.25">
      <c r="B8" s="195" t="s">
        <v>56</v>
      </c>
      <c r="C8" s="195"/>
      <c r="D8" s="195"/>
      <c r="E8" s="195"/>
      <c r="F8" s="195" t="s">
        <v>57</v>
      </c>
      <c r="G8" s="195"/>
      <c r="H8" s="195"/>
      <c r="I8" s="195"/>
      <c r="J8" s="195" t="s">
        <v>58</v>
      </c>
      <c r="K8" s="195"/>
      <c r="L8" s="195"/>
    </row>
    <row r="12" spans="2:12" x14ac:dyDescent="0.25">
      <c r="C12" s="258" t="s">
        <v>396</v>
      </c>
      <c r="D12" s="258"/>
      <c r="E12" s="258"/>
    </row>
    <row r="15" spans="2:12" ht="14.4" thickBot="1" x14ac:dyDescent="0.3">
      <c r="B15" s="86"/>
      <c r="C15" s="86"/>
      <c r="D15" s="86"/>
      <c r="E15" s="86"/>
      <c r="F15" s="86"/>
      <c r="G15" s="86"/>
      <c r="H15" s="86"/>
      <c r="I15" s="86"/>
      <c r="J15" s="86"/>
      <c r="K15" s="86"/>
      <c r="L15" s="86"/>
    </row>
    <row r="17" spans="2:17" ht="14.4" x14ac:dyDescent="0.3">
      <c r="B17"/>
      <c r="Q17"/>
    </row>
    <row r="19" spans="2:17" x14ac:dyDescent="0.25">
      <c r="C19" s="258" t="s">
        <v>397</v>
      </c>
      <c r="D19" s="258"/>
      <c r="E19" s="258"/>
    </row>
    <row r="22" spans="2:17" ht="14.4" thickBot="1" x14ac:dyDescent="0.3">
      <c r="B22" s="86"/>
      <c r="C22" s="86"/>
      <c r="D22" s="86"/>
      <c r="E22" s="86"/>
      <c r="F22" s="86"/>
      <c r="G22" s="86"/>
      <c r="H22" s="86"/>
      <c r="I22" s="86"/>
      <c r="J22" s="86"/>
      <c r="K22" s="86"/>
      <c r="L22" s="86"/>
    </row>
    <row r="23" spans="2:17" ht="14.4" x14ac:dyDescent="0.3">
      <c r="B23"/>
    </row>
    <row r="26" spans="2:17" ht="14.4" x14ac:dyDescent="0.3">
      <c r="C26" s="258" t="s">
        <v>398</v>
      </c>
      <c r="D26" s="342"/>
      <c r="E26" s="342"/>
    </row>
    <row r="29" spans="2:17" ht="14.4" thickBot="1" x14ac:dyDescent="0.3">
      <c r="B29" s="86"/>
      <c r="C29" s="86"/>
      <c r="D29" s="86"/>
      <c r="E29" s="86"/>
      <c r="F29" s="86"/>
      <c r="G29" s="86"/>
      <c r="H29" s="86"/>
      <c r="I29" s="86"/>
      <c r="J29" s="86"/>
      <c r="K29" s="86"/>
      <c r="L29" s="86"/>
    </row>
    <row r="31" spans="2:17" ht="4.05" customHeight="1" x14ac:dyDescent="0.25">
      <c r="B31" s="194"/>
      <c r="C31" s="194"/>
      <c r="D31" s="194"/>
      <c r="E31" s="194"/>
      <c r="F31" s="194"/>
      <c r="G31" s="194"/>
      <c r="H31" s="194"/>
      <c r="I31" s="194"/>
      <c r="J31" s="194"/>
      <c r="K31" s="194"/>
      <c r="L31" s="194"/>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40FD-A1C2-43B8-B03E-F22660DB6617}">
  <sheetPr codeName="Sheet7"/>
  <dimension ref="B2:K31"/>
  <sheetViews>
    <sheetView showGridLines="0" topLeftCell="A3" zoomScale="108" workbookViewId="0">
      <selection activeCell="Q11" sqref="Q11"/>
    </sheetView>
  </sheetViews>
  <sheetFormatPr defaultRowHeight="13.8" x14ac:dyDescent="0.25"/>
  <cols>
    <col min="1" max="1" width="8.88671875" style="30"/>
    <col min="2" max="2" width="9.33203125" style="30" customWidth="1"/>
    <col min="3" max="16384" width="8.88671875" style="30"/>
  </cols>
  <sheetData>
    <row r="2" spans="2:11" ht="4.05" customHeight="1" x14ac:dyDescent="0.25">
      <c r="B2" s="194"/>
      <c r="C2" s="194"/>
      <c r="D2" s="194"/>
      <c r="E2" s="194"/>
      <c r="F2" s="194"/>
      <c r="G2" s="194"/>
      <c r="H2" s="194"/>
      <c r="I2" s="194"/>
      <c r="J2" s="194"/>
      <c r="K2" s="194"/>
    </row>
    <row r="3" spans="2:11" ht="71.400000000000006" customHeight="1" x14ac:dyDescent="0.8">
      <c r="B3" s="82" t="s">
        <v>147</v>
      </c>
      <c r="C3" s="83" t="s">
        <v>148</v>
      </c>
    </row>
    <row r="4" spans="2:11" ht="4.05" customHeight="1" x14ac:dyDescent="0.25">
      <c r="B4" s="194"/>
      <c r="C4" s="194"/>
      <c r="D4" s="194"/>
      <c r="E4" s="194"/>
      <c r="F4" s="194"/>
      <c r="G4" s="194"/>
      <c r="H4" s="194"/>
      <c r="I4" s="194"/>
      <c r="J4" s="194"/>
      <c r="K4" s="194"/>
    </row>
    <row r="6" spans="2:11" ht="17.399999999999999" x14ac:dyDescent="0.25">
      <c r="B6" s="32" t="s">
        <v>149</v>
      </c>
      <c r="C6" s="31"/>
      <c r="D6" s="31"/>
      <c r="E6" s="31"/>
      <c r="F6" s="31"/>
      <c r="G6" s="31"/>
      <c r="H6" s="31"/>
      <c r="I6" s="31"/>
      <c r="J6" s="31"/>
      <c r="K6" s="31"/>
    </row>
    <row r="8" spans="2:11" ht="17.399999999999999" x14ac:dyDescent="0.25">
      <c r="B8" s="276"/>
      <c r="C8" s="276"/>
      <c r="D8" s="195" t="s">
        <v>155</v>
      </c>
      <c r="E8" s="195"/>
      <c r="F8" s="195"/>
      <c r="G8" s="195"/>
      <c r="H8" s="195" t="s">
        <v>156</v>
      </c>
      <c r="I8" s="195"/>
      <c r="J8" s="195"/>
      <c r="K8" s="195"/>
    </row>
    <row r="9" spans="2:11" ht="17.399999999999999" x14ac:dyDescent="0.25">
      <c r="B9" s="276"/>
      <c r="C9" s="276"/>
      <c r="D9" s="276" t="s">
        <v>160</v>
      </c>
      <c r="E9" s="276" t="s">
        <v>161</v>
      </c>
      <c r="F9" s="276" t="s">
        <v>162</v>
      </c>
      <c r="G9" s="276" t="s">
        <v>163</v>
      </c>
      <c r="H9" s="276" t="s">
        <v>160</v>
      </c>
      <c r="I9" s="276" t="s">
        <v>161</v>
      </c>
      <c r="J9" s="276" t="s">
        <v>162</v>
      </c>
      <c r="K9" s="276" t="s">
        <v>163</v>
      </c>
    </row>
    <row r="10" spans="2:11" x14ac:dyDescent="0.25">
      <c r="B10" s="84"/>
      <c r="C10" s="85"/>
      <c r="D10" s="85">
        <v>45444</v>
      </c>
      <c r="E10" s="85">
        <v>45536</v>
      </c>
      <c r="F10" s="85">
        <v>45627</v>
      </c>
      <c r="G10" s="85">
        <v>45717</v>
      </c>
      <c r="H10" s="85">
        <v>45809</v>
      </c>
      <c r="I10" s="85">
        <v>45901</v>
      </c>
      <c r="J10" s="85">
        <v>45992</v>
      </c>
      <c r="K10" s="85">
        <v>46082</v>
      </c>
    </row>
    <row r="11" spans="2:11" x14ac:dyDescent="0.25">
      <c r="B11" s="102" t="s">
        <v>154</v>
      </c>
      <c r="C11" s="103"/>
      <c r="D11" s="104">
        <v>1543</v>
      </c>
      <c r="E11" s="104">
        <v>1707</v>
      </c>
      <c r="F11" s="104">
        <v>1868</v>
      </c>
      <c r="G11" s="104">
        <v>1910</v>
      </c>
      <c r="H11" s="104">
        <v>2028</v>
      </c>
      <c r="I11" s="104">
        <v>2135</v>
      </c>
      <c r="J11" s="104">
        <v>2068</v>
      </c>
      <c r="K11" s="104">
        <v>2143</v>
      </c>
    </row>
    <row r="12" spans="2:11" x14ac:dyDescent="0.25">
      <c r="B12" s="105" t="s">
        <v>165</v>
      </c>
      <c r="C12" s="106"/>
      <c r="D12" s="107" t="s">
        <v>140</v>
      </c>
      <c r="E12" s="107">
        <f>E11/D11-1</f>
        <v>0.10628645495787437</v>
      </c>
      <c r="F12" s="107">
        <f t="shared" ref="F12:K12" si="0">F11/E11-1</f>
        <v>9.4317516110134836E-2</v>
      </c>
      <c r="G12" s="107">
        <f t="shared" si="0"/>
        <v>2.24839400428265E-2</v>
      </c>
      <c r="H12" s="107">
        <f t="shared" si="0"/>
        <v>6.1780104712041872E-2</v>
      </c>
      <c r="I12" s="107">
        <f t="shared" si="0"/>
        <v>5.2761341222879787E-2</v>
      </c>
      <c r="J12" s="107">
        <f t="shared" si="0"/>
        <v>-3.1381733021077274E-2</v>
      </c>
      <c r="K12" s="107">
        <f t="shared" si="0"/>
        <v>3.6266924564796854E-2</v>
      </c>
    </row>
    <row r="13" spans="2:11" x14ac:dyDescent="0.25">
      <c r="B13" s="108" t="s">
        <v>157</v>
      </c>
      <c r="C13" s="109"/>
      <c r="D13" s="110">
        <v>1156</v>
      </c>
      <c r="E13" s="110">
        <v>1257</v>
      </c>
      <c r="F13" s="110">
        <v>1369</v>
      </c>
      <c r="G13" s="110">
        <v>1398</v>
      </c>
      <c r="H13" s="110">
        <v>1505</v>
      </c>
      <c r="I13" s="110">
        <v>1560</v>
      </c>
      <c r="J13" s="110">
        <v>1529</v>
      </c>
      <c r="K13" s="110">
        <v>1536</v>
      </c>
    </row>
    <row r="14" spans="2:11" x14ac:dyDescent="0.25">
      <c r="B14" s="111" t="s">
        <v>96</v>
      </c>
      <c r="C14" s="112"/>
      <c r="D14" s="113">
        <v>387</v>
      </c>
      <c r="E14" s="113">
        <v>451</v>
      </c>
      <c r="F14" s="113">
        <v>499</v>
      </c>
      <c r="G14" s="113">
        <v>512</v>
      </c>
      <c r="H14" s="113">
        <v>523</v>
      </c>
      <c r="I14" s="113">
        <v>575</v>
      </c>
      <c r="J14" s="113">
        <v>538</v>
      </c>
      <c r="K14" s="113">
        <v>606</v>
      </c>
    </row>
    <row r="15" spans="2:11" x14ac:dyDescent="0.25">
      <c r="B15" s="105" t="s">
        <v>70</v>
      </c>
      <c r="C15" s="114"/>
      <c r="D15" s="115">
        <f>D14/D11</f>
        <v>0.25081011017498378</v>
      </c>
      <c r="E15" s="115">
        <f t="shared" ref="E15:K15" si="1">E14/E11</f>
        <v>0.26420620972466313</v>
      </c>
      <c r="F15" s="115">
        <f t="shared" si="1"/>
        <v>0.26713062098501072</v>
      </c>
      <c r="G15" s="115">
        <f t="shared" si="1"/>
        <v>0.26806282722513092</v>
      </c>
      <c r="H15" s="115">
        <f t="shared" si="1"/>
        <v>0.2578895463510848</v>
      </c>
      <c r="I15" s="115">
        <f t="shared" si="1"/>
        <v>0.26932084309133492</v>
      </c>
      <c r="J15" s="115">
        <f t="shared" si="1"/>
        <v>0.26015473887814311</v>
      </c>
      <c r="K15" s="115">
        <f t="shared" si="1"/>
        <v>0.28278114792347175</v>
      </c>
    </row>
    <row r="16" spans="2:11" x14ac:dyDescent="0.25">
      <c r="B16" s="108" t="s">
        <v>158</v>
      </c>
      <c r="C16" s="109"/>
      <c r="D16" s="116">
        <v>35</v>
      </c>
      <c r="E16" s="116">
        <v>41</v>
      </c>
      <c r="F16" s="116">
        <v>-40</v>
      </c>
      <c r="G16" s="116">
        <v>47</v>
      </c>
      <c r="H16" s="116">
        <v>37</v>
      </c>
      <c r="I16" s="116">
        <v>33</v>
      </c>
      <c r="J16" s="116">
        <v>-3</v>
      </c>
      <c r="K16" s="116">
        <v>48</v>
      </c>
    </row>
    <row r="17" spans="2:11" x14ac:dyDescent="0.25">
      <c r="B17" s="108" t="s">
        <v>151</v>
      </c>
      <c r="C17" s="109"/>
      <c r="D17" s="116">
        <v>77</v>
      </c>
      <c r="E17" s="116">
        <v>84</v>
      </c>
      <c r="F17" s="116">
        <v>98</v>
      </c>
      <c r="G17" s="116">
        <v>101</v>
      </c>
      <c r="H17" s="116">
        <v>104</v>
      </c>
      <c r="I17" s="116">
        <v>108</v>
      </c>
      <c r="J17" s="116">
        <v>111</v>
      </c>
      <c r="K17" s="116">
        <v>123</v>
      </c>
    </row>
    <row r="18" spans="2:11" x14ac:dyDescent="0.25">
      <c r="B18" s="111" t="s">
        <v>98</v>
      </c>
      <c r="C18" s="112"/>
      <c r="D18" s="113">
        <f>(D14+D16)-D17</f>
        <v>345</v>
      </c>
      <c r="E18" s="113">
        <f t="shared" ref="E18:K18" si="2">(E14+E16)-E17</f>
        <v>408</v>
      </c>
      <c r="F18" s="113">
        <f t="shared" si="2"/>
        <v>361</v>
      </c>
      <c r="G18" s="113">
        <f t="shared" si="2"/>
        <v>458</v>
      </c>
      <c r="H18" s="113">
        <f t="shared" si="2"/>
        <v>456</v>
      </c>
      <c r="I18" s="113">
        <f t="shared" si="2"/>
        <v>500</v>
      </c>
      <c r="J18" s="113">
        <f t="shared" si="2"/>
        <v>424</v>
      </c>
      <c r="K18" s="113">
        <f t="shared" si="2"/>
        <v>531</v>
      </c>
    </row>
    <row r="19" spans="2:11" x14ac:dyDescent="0.25">
      <c r="B19" s="108" t="s">
        <v>150</v>
      </c>
      <c r="C19" s="109"/>
      <c r="D19" s="116">
        <v>24</v>
      </c>
      <c r="E19" s="116">
        <v>34</v>
      </c>
      <c r="F19" s="116">
        <v>52</v>
      </c>
      <c r="G19" s="116">
        <v>55</v>
      </c>
      <c r="H19" s="116">
        <v>55</v>
      </c>
      <c r="I19" s="116">
        <v>54</v>
      </c>
      <c r="J19" s="116">
        <v>60</v>
      </c>
      <c r="K19" s="116">
        <v>67</v>
      </c>
    </row>
    <row r="20" spans="2:11" x14ac:dyDescent="0.25">
      <c r="B20" s="111" t="s">
        <v>166</v>
      </c>
      <c r="C20" s="112"/>
      <c r="D20" s="113">
        <f>D18-D19</f>
        <v>321</v>
      </c>
      <c r="E20" s="113">
        <f t="shared" ref="E20:K20" si="3">E18-E19</f>
        <v>374</v>
      </c>
      <c r="F20" s="113">
        <f t="shared" si="3"/>
        <v>309</v>
      </c>
      <c r="G20" s="113">
        <f t="shared" si="3"/>
        <v>403</v>
      </c>
      <c r="H20" s="113">
        <f t="shared" si="3"/>
        <v>401</v>
      </c>
      <c r="I20" s="113">
        <f t="shared" si="3"/>
        <v>446</v>
      </c>
      <c r="J20" s="113">
        <f t="shared" si="3"/>
        <v>364</v>
      </c>
      <c r="K20" s="113">
        <f t="shared" si="3"/>
        <v>464</v>
      </c>
    </row>
    <row r="21" spans="2:11" x14ac:dyDescent="0.25">
      <c r="B21" s="108" t="s">
        <v>167</v>
      </c>
      <c r="C21" s="109"/>
      <c r="D21" s="116">
        <f>D20*D22</f>
        <v>83.460000000000008</v>
      </c>
      <c r="E21" s="116">
        <f t="shared" ref="E21:K21" si="4">E20*E22</f>
        <v>93.5</v>
      </c>
      <c r="F21" s="116">
        <f t="shared" si="4"/>
        <v>71.070000000000007</v>
      </c>
      <c r="G21" s="116">
        <f t="shared" si="4"/>
        <v>84.63</v>
      </c>
      <c r="H21" s="116">
        <f t="shared" si="4"/>
        <v>92.23</v>
      </c>
      <c r="I21" s="116">
        <f t="shared" si="4"/>
        <v>-44.6</v>
      </c>
      <c r="J21" s="116">
        <f t="shared" si="4"/>
        <v>61.88</v>
      </c>
      <c r="K21" s="116">
        <f t="shared" si="4"/>
        <v>120.64</v>
      </c>
    </row>
    <row r="22" spans="2:11" x14ac:dyDescent="0.25">
      <c r="B22" s="105" t="s">
        <v>153</v>
      </c>
      <c r="C22" s="114"/>
      <c r="D22" s="115">
        <v>0.26</v>
      </c>
      <c r="E22" s="115">
        <v>0.25</v>
      </c>
      <c r="F22" s="115">
        <v>0.23</v>
      </c>
      <c r="G22" s="115">
        <v>0.21</v>
      </c>
      <c r="H22" s="115">
        <v>0.23</v>
      </c>
      <c r="I22" s="115">
        <v>-0.1</v>
      </c>
      <c r="J22" s="115">
        <v>0.17</v>
      </c>
      <c r="K22" s="115">
        <v>0.26</v>
      </c>
    </row>
    <row r="23" spans="2:11" ht="14.4" thickBot="1" x14ac:dyDescent="0.3">
      <c r="B23" s="117" t="s">
        <v>159</v>
      </c>
      <c r="C23" s="118"/>
      <c r="D23" s="119">
        <f>D20-D21</f>
        <v>237.54</v>
      </c>
      <c r="E23" s="119">
        <f t="shared" ref="E23:K23" si="5">E20-E21</f>
        <v>280.5</v>
      </c>
      <c r="F23" s="119">
        <f t="shared" si="5"/>
        <v>237.93</v>
      </c>
      <c r="G23" s="119">
        <f t="shared" si="5"/>
        <v>318.37</v>
      </c>
      <c r="H23" s="119">
        <f t="shared" si="5"/>
        <v>308.77</v>
      </c>
      <c r="I23" s="119">
        <f t="shared" si="5"/>
        <v>490.6</v>
      </c>
      <c r="J23" s="119">
        <f t="shared" si="5"/>
        <v>302.12</v>
      </c>
      <c r="K23" s="119">
        <f t="shared" si="5"/>
        <v>343.36</v>
      </c>
    </row>
    <row r="25" spans="2:11" ht="17.399999999999999" x14ac:dyDescent="0.25">
      <c r="B25" s="32" t="s">
        <v>164</v>
      </c>
    </row>
    <row r="31" spans="2:11" ht="4.05" customHeight="1" x14ac:dyDescent="0.25">
      <c r="B31" s="194"/>
      <c r="C31" s="194"/>
      <c r="D31" s="194"/>
      <c r="E31" s="194"/>
      <c r="F31" s="194"/>
      <c r="G31" s="194"/>
      <c r="H31" s="194"/>
      <c r="I31" s="194"/>
      <c r="J31" s="194"/>
      <c r="K31" s="194"/>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C9095-401E-4F74-BBB0-CB4577058D32}">
  <sheetPr codeName="Sheet8"/>
  <dimension ref="B2:S62"/>
  <sheetViews>
    <sheetView showGridLines="0" topLeftCell="A36" zoomScale="118" zoomScaleNormal="130" workbookViewId="0">
      <selection activeCell="N40" sqref="N40"/>
    </sheetView>
  </sheetViews>
  <sheetFormatPr defaultRowHeight="13.8" x14ac:dyDescent="0.25"/>
  <cols>
    <col min="1" max="1" width="8.88671875" style="30"/>
    <col min="2" max="2" width="9.33203125" style="30" customWidth="1"/>
    <col min="3" max="3" width="12.33203125" style="30" customWidth="1"/>
    <col min="4" max="4" width="8.88671875" style="30"/>
    <col min="5" max="11" width="9" style="30" bestFit="1" customWidth="1"/>
    <col min="12" max="13" width="8.88671875" style="30"/>
    <col min="14" max="14" width="22.109375" style="30" bestFit="1" customWidth="1"/>
    <col min="15" max="19" width="8.33203125" style="30" bestFit="1" customWidth="1"/>
    <col min="20" max="16384" width="8.88671875" style="30"/>
  </cols>
  <sheetData>
    <row r="2" spans="2:19" ht="4.05" customHeight="1" x14ac:dyDescent="0.25">
      <c r="B2" s="194"/>
      <c r="C2" s="194"/>
      <c r="D2" s="194"/>
      <c r="E2" s="194"/>
      <c r="F2" s="194"/>
      <c r="G2" s="194"/>
      <c r="H2" s="194"/>
      <c r="I2" s="194"/>
      <c r="J2" s="194"/>
      <c r="K2" s="194"/>
      <c r="L2" s="194"/>
    </row>
    <row r="3" spans="2:19" ht="71.400000000000006" customHeight="1" x14ac:dyDescent="0.8">
      <c r="B3" s="82" t="s">
        <v>147</v>
      </c>
      <c r="C3" s="83" t="s">
        <v>148</v>
      </c>
    </row>
    <row r="4" spans="2:19" ht="4.05" customHeight="1" x14ac:dyDescent="0.25">
      <c r="B4" s="194"/>
      <c r="C4" s="194"/>
      <c r="D4" s="194"/>
      <c r="E4" s="194"/>
      <c r="F4" s="194"/>
      <c r="G4" s="194"/>
      <c r="H4" s="194"/>
      <c r="I4" s="194"/>
      <c r="J4" s="194"/>
      <c r="K4" s="194"/>
      <c r="L4" s="194"/>
    </row>
    <row r="6" spans="2:19" ht="17.399999999999999" x14ac:dyDescent="0.25">
      <c r="B6" s="32" t="s">
        <v>169</v>
      </c>
      <c r="C6" s="31"/>
      <c r="D6" s="31"/>
      <c r="E6" s="31"/>
      <c r="F6" s="31"/>
      <c r="G6" s="31"/>
      <c r="H6" s="31"/>
      <c r="I6" s="31"/>
      <c r="J6" s="31"/>
      <c r="K6" s="31"/>
    </row>
    <row r="8" spans="2:19" ht="17.399999999999999" x14ac:dyDescent="0.3">
      <c r="B8" s="276" t="s">
        <v>301</v>
      </c>
      <c r="C8" s="276"/>
      <c r="D8" s="276"/>
      <c r="E8" s="277">
        <v>2022</v>
      </c>
      <c r="F8" s="277">
        <f>E8+1</f>
        <v>2023</v>
      </c>
      <c r="G8" s="277">
        <f t="shared" ref="G8:L8" si="0">F8+1</f>
        <v>2024</v>
      </c>
      <c r="H8" s="277">
        <f t="shared" si="0"/>
        <v>2025</v>
      </c>
      <c r="I8" s="277">
        <f t="shared" si="0"/>
        <v>2026</v>
      </c>
      <c r="J8" s="278">
        <f t="shared" si="0"/>
        <v>2027</v>
      </c>
      <c r="K8" s="278">
        <f t="shared" si="0"/>
        <v>2028</v>
      </c>
      <c r="L8" s="278">
        <f t="shared" si="0"/>
        <v>2029</v>
      </c>
      <c r="N8"/>
      <c r="O8"/>
      <c r="P8"/>
      <c r="Q8"/>
      <c r="R8"/>
      <c r="S8"/>
    </row>
    <row r="9" spans="2:19" ht="14.4" x14ac:dyDescent="0.3">
      <c r="B9" s="84" t="s">
        <v>154</v>
      </c>
      <c r="C9" s="146"/>
      <c r="D9" s="143"/>
      <c r="E9" s="187">
        <f>'Data Sheet'!G17</f>
        <v>973.76</v>
      </c>
      <c r="F9" s="187">
        <f>'Data Sheet'!H17</f>
        <v>1173.57</v>
      </c>
      <c r="G9" s="187">
        <f>'Data Sheet'!I17</f>
        <v>1296.9000000000001</v>
      </c>
      <c r="H9" s="187">
        <f>'Data Sheet'!J17</f>
        <v>1515.87</v>
      </c>
      <c r="I9" s="187">
        <f>'Data Sheet'!K17</f>
        <v>1703.08</v>
      </c>
      <c r="J9" s="173">
        <f>I9*(1+J10)</f>
        <v>1928.698768655611</v>
      </c>
      <c r="K9" s="173">
        <f t="shared" ref="K9:L9" si="1">J9*(1+K10)</f>
        <v>2184.2068136632865</v>
      </c>
      <c r="L9" s="173">
        <f t="shared" si="1"/>
        <v>2473.5637738694463</v>
      </c>
      <c r="N9"/>
      <c r="O9"/>
      <c r="P9"/>
      <c r="Q9"/>
      <c r="R9"/>
      <c r="S9"/>
    </row>
    <row r="10" spans="2:19" ht="14.4" x14ac:dyDescent="0.3">
      <c r="B10" s="145" t="s">
        <v>168</v>
      </c>
      <c r="C10" s="147"/>
      <c r="D10" s="144"/>
      <c r="E10" s="179">
        <f>'Data Sheet'!G17/'Data Sheet'!F17-1</f>
        <v>0.49797707868625496</v>
      </c>
      <c r="F10" s="179">
        <f>'Data Sheet'!H17/'Data Sheet'!G17-1</f>
        <v>0.20519429838974701</v>
      </c>
      <c r="G10" s="179">
        <f>'Data Sheet'!I17/'Data Sheet'!H17-1</f>
        <v>0.10508959840486742</v>
      </c>
      <c r="H10" s="179">
        <f>'Data Sheet'!J17/'Data Sheet'!I17-1</f>
        <v>0.16884108258154051</v>
      </c>
      <c r="I10" s="179">
        <f>'Data Sheet'!K17/'Data Sheet'!J17-1</f>
        <v>0.12350003628279471</v>
      </c>
      <c r="J10" s="179">
        <f>AVERAGE($G$10:$I$10)</f>
        <v>0.13247690575640089</v>
      </c>
      <c r="K10" s="179">
        <f t="shared" ref="K10:L10" si="2">AVERAGE($G$10:$I$10)</f>
        <v>0.13247690575640089</v>
      </c>
      <c r="L10" s="179">
        <f t="shared" si="2"/>
        <v>0.13247690575640089</v>
      </c>
      <c r="N10"/>
      <c r="O10"/>
      <c r="P10"/>
      <c r="Q10"/>
      <c r="R10"/>
      <c r="S10"/>
    </row>
    <row r="11" spans="2:19" ht="14.4" x14ac:dyDescent="0.3">
      <c r="B11" s="152" t="s">
        <v>302</v>
      </c>
      <c r="C11" s="153"/>
      <c r="D11" s="153"/>
      <c r="E11" s="174"/>
      <c r="F11" s="175"/>
      <c r="G11" s="175"/>
      <c r="H11" s="175"/>
      <c r="I11" s="175"/>
      <c r="J11" s="175"/>
      <c r="K11" s="175"/>
      <c r="L11" s="175"/>
      <c r="N11"/>
      <c r="O11"/>
      <c r="P11"/>
      <c r="Q11"/>
      <c r="R11"/>
      <c r="S11"/>
    </row>
    <row r="12" spans="2:19" ht="14.4" x14ac:dyDescent="0.3">
      <c r="B12" s="154" t="s">
        <v>181</v>
      </c>
      <c r="C12" s="149"/>
      <c r="D12" s="149"/>
      <c r="E12" s="187">
        <f>'Data Sheet'!G18</f>
        <v>194.73</v>
      </c>
      <c r="F12" s="187">
        <f>'Data Sheet'!H18</f>
        <v>158.28</v>
      </c>
      <c r="G12" s="187">
        <f>'Data Sheet'!I18</f>
        <v>165.28</v>
      </c>
      <c r="H12" s="187">
        <f>'Data Sheet'!J18</f>
        <v>194.92</v>
      </c>
      <c r="I12" s="187">
        <f>'Data Sheet'!K18</f>
        <v>227.03</v>
      </c>
      <c r="J12" s="173"/>
      <c r="K12" s="173"/>
      <c r="L12" s="173"/>
      <c r="N12"/>
      <c r="O12"/>
      <c r="P12"/>
      <c r="Q12"/>
      <c r="R12"/>
      <c r="S12"/>
    </row>
    <row r="13" spans="2:19" ht="14.4" x14ac:dyDescent="0.3">
      <c r="B13" s="154" t="s">
        <v>182</v>
      </c>
      <c r="C13" s="149"/>
      <c r="D13" s="149"/>
      <c r="E13" s="187">
        <f>'Data Sheet'!G19</f>
        <v>0</v>
      </c>
      <c r="F13" s="187">
        <f>'Data Sheet'!H19</f>
        <v>0</v>
      </c>
      <c r="G13" s="187">
        <f>'Data Sheet'!I19</f>
        <v>0</v>
      </c>
      <c r="H13" s="187">
        <f>'Data Sheet'!J19</f>
        <v>0</v>
      </c>
      <c r="I13" s="187">
        <f>'Data Sheet'!K19</f>
        <v>0</v>
      </c>
      <c r="J13" s="173"/>
      <c r="K13" s="173"/>
      <c r="L13" s="173"/>
      <c r="N13"/>
      <c r="O13"/>
      <c r="P13"/>
      <c r="Q13"/>
      <c r="R13"/>
      <c r="S13"/>
    </row>
    <row r="14" spans="2:19" ht="14.4" x14ac:dyDescent="0.3">
      <c r="B14" s="154" t="s">
        <v>183</v>
      </c>
      <c r="C14" s="149"/>
      <c r="D14" s="149"/>
      <c r="E14" s="187">
        <f>'Data Sheet'!G20</f>
        <v>16.809999999999999</v>
      </c>
      <c r="F14" s="187">
        <f>'Data Sheet'!H20</f>
        <v>21.23</v>
      </c>
      <c r="G14" s="187">
        <f>'Data Sheet'!I20</f>
        <v>26.61</v>
      </c>
      <c r="H14" s="187">
        <f>'Data Sheet'!J20</f>
        <v>27.72</v>
      </c>
      <c r="I14" s="187">
        <f>'Data Sheet'!K20</f>
        <v>28.85</v>
      </c>
      <c r="J14" s="173"/>
      <c r="K14" s="173"/>
      <c r="L14" s="173"/>
      <c r="N14"/>
      <c r="O14"/>
      <c r="P14"/>
      <c r="Q14"/>
      <c r="R14"/>
      <c r="S14"/>
    </row>
    <row r="15" spans="2:19" ht="14.4" x14ac:dyDescent="0.3">
      <c r="B15" s="154" t="s">
        <v>184</v>
      </c>
      <c r="C15" s="149"/>
      <c r="D15" s="149"/>
      <c r="E15" s="187">
        <f>'Data Sheet'!G21</f>
        <v>65.599999999999994</v>
      </c>
      <c r="F15" s="187">
        <f>'Data Sheet'!H21</f>
        <v>86.85</v>
      </c>
      <c r="G15" s="187">
        <f>'Data Sheet'!I21</f>
        <v>95.72</v>
      </c>
      <c r="H15" s="187">
        <f>'Data Sheet'!J21</f>
        <v>115.32</v>
      </c>
      <c r="I15" s="187">
        <f>'Data Sheet'!K21</f>
        <v>126.46</v>
      </c>
      <c r="J15" s="173"/>
      <c r="K15" s="173"/>
      <c r="L15" s="173"/>
      <c r="N15"/>
      <c r="O15"/>
      <c r="P15"/>
      <c r="Q15"/>
      <c r="R15"/>
      <c r="S15"/>
    </row>
    <row r="16" spans="2:19" ht="14.4" x14ac:dyDescent="0.3">
      <c r="B16" s="154"/>
      <c r="C16" s="84"/>
      <c r="D16" s="84"/>
      <c r="E16" s="172"/>
      <c r="F16" s="173"/>
      <c r="G16" s="173"/>
      <c r="H16" s="173"/>
      <c r="I16" s="173"/>
      <c r="J16" s="173"/>
      <c r="K16" s="173"/>
      <c r="L16" s="173"/>
      <c r="N16"/>
      <c r="O16"/>
      <c r="P16"/>
      <c r="Q16"/>
      <c r="R16"/>
      <c r="S16"/>
    </row>
    <row r="17" spans="2:19" ht="14.4" x14ac:dyDescent="0.3">
      <c r="B17" s="155" t="s">
        <v>303</v>
      </c>
      <c r="C17" s="156"/>
      <c r="D17" s="156"/>
      <c r="E17" s="176">
        <f>IF(E13&lt;0,SUM(E12:E15),SUM(E15,E14,E12)-E13)</f>
        <v>277.14</v>
      </c>
      <c r="F17" s="177">
        <f>SUM(F14:F15,F12)-F13</f>
        <v>266.36</v>
      </c>
      <c r="G17" s="177">
        <f>IF(G13&lt;0,SUM(G12:G15),SUM(G15,G14,G12)-G13)</f>
        <v>287.61</v>
      </c>
      <c r="H17" s="177">
        <f>IF(H13&lt;0,SUM(H12:H15),SUM(H15,H14,H12)-H13)</f>
        <v>337.96</v>
      </c>
      <c r="I17" s="177">
        <f t="shared" ref="I17" si="3">IF(I13&lt;0,SUM(I12:I15),SUM(I15,I14,I12)-I13)</f>
        <v>382.34000000000003</v>
      </c>
      <c r="J17" s="177">
        <f>J9*J18</f>
        <v>430.23760655768501</v>
      </c>
      <c r="K17" s="177">
        <f t="shared" ref="K17:L17" si="4">K9*K18</f>
        <v>487.23415341448685</v>
      </c>
      <c r="L17" s="177">
        <f t="shared" si="4"/>
        <v>551.78142643767751</v>
      </c>
      <c r="N17"/>
      <c r="O17"/>
      <c r="P17"/>
      <c r="Q17"/>
      <c r="R17"/>
      <c r="S17"/>
    </row>
    <row r="18" spans="2:19" ht="14.4" x14ac:dyDescent="0.3">
      <c r="B18" s="150" t="s">
        <v>304</v>
      </c>
      <c r="C18" s="151"/>
      <c r="D18" s="151"/>
      <c r="E18" s="188">
        <f>E17/E9</f>
        <v>0.2846081169898127</v>
      </c>
      <c r="F18" s="188">
        <f>F17/F9</f>
        <v>0.22696558364648042</v>
      </c>
      <c r="G18" s="188">
        <f>G17/G9</f>
        <v>0.22176729123294009</v>
      </c>
      <c r="H18" s="188">
        <f>H17/H9</f>
        <v>0.22294787811619729</v>
      </c>
      <c r="I18" s="188">
        <f>I17/I9</f>
        <v>0.2244991427296428</v>
      </c>
      <c r="J18" s="179">
        <f>AVERAGE($G$18:$I$18)</f>
        <v>0.22307143735959337</v>
      </c>
      <c r="K18" s="179">
        <f t="shared" ref="K18:L18" si="5">AVERAGE($G$18:$I$18)</f>
        <v>0.22307143735959337</v>
      </c>
      <c r="L18" s="179">
        <f t="shared" si="5"/>
        <v>0.22307143735959337</v>
      </c>
      <c r="N18"/>
      <c r="O18"/>
      <c r="P18"/>
      <c r="Q18"/>
      <c r="R18"/>
      <c r="S18"/>
    </row>
    <row r="19" spans="2:19" ht="14.4" x14ac:dyDescent="0.3">
      <c r="B19" s="158"/>
      <c r="C19" s="159"/>
      <c r="D19" s="159"/>
      <c r="E19" s="181"/>
      <c r="F19" s="182"/>
      <c r="G19" s="182"/>
      <c r="H19" s="182"/>
      <c r="J19" s="180"/>
      <c r="K19" s="180"/>
      <c r="L19" s="180"/>
      <c r="N19"/>
      <c r="O19"/>
      <c r="P19"/>
      <c r="Q19"/>
      <c r="R19"/>
      <c r="S19"/>
    </row>
    <row r="20" spans="2:19" ht="15" thickBot="1" x14ac:dyDescent="0.35">
      <c r="B20" s="160" t="s">
        <v>305</v>
      </c>
      <c r="C20" s="161"/>
      <c r="D20" s="161"/>
      <c r="E20" s="183">
        <f>E9-E17</f>
        <v>696.62</v>
      </c>
      <c r="F20" s="184">
        <f>F9-F17</f>
        <v>907.20999999999992</v>
      </c>
      <c r="G20" s="184">
        <f>G9-G17</f>
        <v>1009.2900000000001</v>
      </c>
      <c r="H20" s="184">
        <f>H9-H17</f>
        <v>1177.9099999999999</v>
      </c>
      <c r="I20" s="184">
        <f t="shared" ref="I20" si="6">I9-I17</f>
        <v>1320.7399999999998</v>
      </c>
      <c r="J20" s="184">
        <f>J9-J17</f>
        <v>1498.461162097926</v>
      </c>
      <c r="K20" s="184">
        <f t="shared" ref="K20:L20" si="7">K9-K17</f>
        <v>1696.9726602487997</v>
      </c>
      <c r="L20" s="184">
        <f t="shared" si="7"/>
        <v>1921.7823474317688</v>
      </c>
      <c r="N20"/>
      <c r="O20"/>
      <c r="P20"/>
      <c r="Q20"/>
      <c r="R20"/>
      <c r="S20"/>
    </row>
    <row r="21" spans="2:19" ht="14.4" x14ac:dyDescent="0.3">
      <c r="B21" s="150" t="s">
        <v>306</v>
      </c>
      <c r="C21" s="151"/>
      <c r="D21" s="151"/>
      <c r="E21" s="188">
        <f t="shared" ref="E21:J21" si="8">E20/E9</f>
        <v>0.7153918830101873</v>
      </c>
      <c r="F21" s="188">
        <f t="shared" si="8"/>
        <v>0.77303441635351955</v>
      </c>
      <c r="G21" s="188">
        <f t="shared" si="8"/>
        <v>0.77823270876705997</v>
      </c>
      <c r="H21" s="188">
        <f t="shared" si="8"/>
        <v>0.77705212188380268</v>
      </c>
      <c r="I21" s="188">
        <f t="shared" si="8"/>
        <v>0.77550085727035711</v>
      </c>
      <c r="J21" s="179">
        <f t="shared" si="8"/>
        <v>0.77692856264040666</v>
      </c>
      <c r="K21" s="179">
        <f t="shared" ref="K21:L21" si="9">K20/K9</f>
        <v>0.77692856264040666</v>
      </c>
      <c r="L21" s="179">
        <f t="shared" si="9"/>
        <v>0.77692856264040666</v>
      </c>
      <c r="N21"/>
      <c r="O21"/>
      <c r="P21"/>
      <c r="Q21"/>
      <c r="R21"/>
      <c r="S21"/>
    </row>
    <row r="22" spans="2:19" ht="14.4" x14ac:dyDescent="0.3">
      <c r="B22" s="84" t="s">
        <v>307</v>
      </c>
      <c r="C22" s="84"/>
      <c r="D22" s="84"/>
      <c r="E22" s="172"/>
      <c r="I22" s="186"/>
      <c r="J22" s="99"/>
      <c r="K22" s="99"/>
      <c r="L22" s="99"/>
      <c r="N22"/>
      <c r="O22"/>
      <c r="P22"/>
      <c r="Q22"/>
      <c r="R22"/>
      <c r="S22"/>
    </row>
    <row r="23" spans="2:19" ht="14.4" x14ac:dyDescent="0.3">
      <c r="B23" s="154" t="s">
        <v>185</v>
      </c>
      <c r="C23" s="149"/>
      <c r="D23" s="149"/>
      <c r="E23" s="187">
        <f>'Data Sheet'!G22</f>
        <v>116.37</v>
      </c>
      <c r="F23" s="187">
        <f>'Data Sheet'!H22</f>
        <v>144.56</v>
      </c>
      <c r="G23" s="187">
        <f>'Data Sheet'!I22</f>
        <v>176.71</v>
      </c>
      <c r="H23" s="187">
        <f>'Data Sheet'!J22</f>
        <v>206.82</v>
      </c>
      <c r="I23" s="187">
        <f>'Data Sheet'!K22</f>
        <v>234.11</v>
      </c>
      <c r="J23" s="99"/>
      <c r="K23" s="99"/>
      <c r="L23" s="99"/>
      <c r="N23"/>
      <c r="O23"/>
      <c r="P23"/>
      <c r="Q23"/>
      <c r="R23"/>
      <c r="S23"/>
    </row>
    <row r="24" spans="2:19" ht="14.4" x14ac:dyDescent="0.3">
      <c r="B24" s="154" t="s">
        <v>186</v>
      </c>
      <c r="C24" s="149"/>
      <c r="D24" s="149"/>
      <c r="E24" s="187">
        <f>'Data Sheet'!G23</f>
        <v>266.44</v>
      </c>
      <c r="F24" s="187">
        <f>'Data Sheet'!H23</f>
        <v>350.18</v>
      </c>
      <c r="G24" s="187">
        <f>'Data Sheet'!I23</f>
        <v>395.45</v>
      </c>
      <c r="H24" s="187">
        <f>'Data Sheet'!J23</f>
        <v>469.57</v>
      </c>
      <c r="I24" s="187">
        <f>'Data Sheet'!K23</f>
        <v>525.36</v>
      </c>
      <c r="J24" s="99"/>
      <c r="K24" s="99"/>
      <c r="L24" s="99"/>
      <c r="N24"/>
      <c r="O24"/>
      <c r="P24"/>
      <c r="Q24"/>
      <c r="R24"/>
      <c r="S24"/>
    </row>
    <row r="25" spans="2:19" ht="14.4" x14ac:dyDescent="0.3">
      <c r="B25" s="154" t="s">
        <v>187</v>
      </c>
      <c r="C25" s="149"/>
      <c r="D25" s="149"/>
      <c r="E25" s="187">
        <f>'Data Sheet'!G24</f>
        <v>5.88</v>
      </c>
      <c r="F25" s="187">
        <f>'Data Sheet'!H24</f>
        <v>12.9</v>
      </c>
      <c r="G25" s="187">
        <f>'Data Sheet'!I24</f>
        <v>4.76</v>
      </c>
      <c r="H25" s="187">
        <f>'Data Sheet'!J24</f>
        <v>7.28</v>
      </c>
      <c r="I25" s="187">
        <f>'Data Sheet'!K24</f>
        <v>12.83</v>
      </c>
      <c r="J25" s="99"/>
      <c r="K25" s="99"/>
      <c r="L25" s="99"/>
      <c r="N25"/>
      <c r="O25"/>
      <c r="P25"/>
      <c r="Q25"/>
      <c r="R25"/>
      <c r="S25"/>
    </row>
    <row r="26" spans="2:19" ht="15" thickBot="1" x14ac:dyDescent="0.35">
      <c r="B26" s="160" t="s">
        <v>308</v>
      </c>
      <c r="C26" s="161"/>
      <c r="D26" s="161"/>
      <c r="E26" s="183">
        <f>SUM(E23:E25)</f>
        <v>388.69</v>
      </c>
      <c r="F26" s="184">
        <f>SUM(F23:F25)</f>
        <v>507.64</v>
      </c>
      <c r="G26" s="184">
        <f>SUM(G23:G25)</f>
        <v>576.91999999999996</v>
      </c>
      <c r="H26" s="184">
        <f>SUM(H23:H25)</f>
        <v>683.67</v>
      </c>
      <c r="I26" s="184">
        <f t="shared" ref="I26" si="10">SUM(I23:I25)</f>
        <v>772.30000000000007</v>
      </c>
      <c r="J26" s="184">
        <f>J9*J27</f>
        <v>867.48130164297982</v>
      </c>
      <c r="K26" s="184">
        <f t="shared" ref="K26:L26" si="11">K9*K27</f>
        <v>982.40254028617665</v>
      </c>
      <c r="L26" s="184">
        <f t="shared" si="11"/>
        <v>1112.5481890305173</v>
      </c>
      <c r="N26"/>
      <c r="O26"/>
      <c r="P26"/>
      <c r="Q26"/>
      <c r="R26"/>
      <c r="S26"/>
    </row>
    <row r="27" spans="2:19" ht="14.4" x14ac:dyDescent="0.3">
      <c r="B27" s="150" t="s">
        <v>309</v>
      </c>
      <c r="C27" s="151"/>
      <c r="D27" s="151"/>
      <c r="E27" s="188">
        <f>E26/E9</f>
        <v>0.39916406506736773</v>
      </c>
      <c r="F27" s="188">
        <f>F26/F9</f>
        <v>0.43256047785815932</v>
      </c>
      <c r="G27" s="188">
        <f>G26/G9</f>
        <v>0.44484540057059135</v>
      </c>
      <c r="H27" s="188">
        <f>H26/H9</f>
        <v>0.45100833184903721</v>
      </c>
      <c r="I27" s="188">
        <f>I26/I9</f>
        <v>0.45347253211827987</v>
      </c>
      <c r="J27" s="200">
        <f>AVERAGE($G$27:$I$27)</f>
        <v>0.44977542151263616</v>
      </c>
      <c r="K27" s="200">
        <f t="shared" ref="K27:L27" si="12">AVERAGE($G$27:$I$27)</f>
        <v>0.44977542151263616</v>
      </c>
      <c r="L27" s="200">
        <f t="shared" si="12"/>
        <v>0.44977542151263616</v>
      </c>
      <c r="N27"/>
      <c r="O27"/>
      <c r="P27"/>
      <c r="Q27"/>
      <c r="R27"/>
      <c r="S27"/>
    </row>
    <row r="28" spans="2:19" ht="14.4" x14ac:dyDescent="0.3">
      <c r="B28" s="148" t="s">
        <v>96</v>
      </c>
      <c r="C28" s="163"/>
      <c r="D28" s="163"/>
      <c r="E28" s="189">
        <f>E20-E26</f>
        <v>307.93</v>
      </c>
      <c r="F28" s="189">
        <f t="shared" ref="F28:I28" si="13">F20-F26</f>
        <v>399.56999999999994</v>
      </c>
      <c r="G28" s="189">
        <f t="shared" si="13"/>
        <v>432.37000000000012</v>
      </c>
      <c r="H28" s="189">
        <f t="shared" si="13"/>
        <v>494.2399999999999</v>
      </c>
      <c r="I28" s="189">
        <f t="shared" si="13"/>
        <v>548.43999999999971</v>
      </c>
      <c r="J28" s="191">
        <f>J9*J29</f>
        <v>630.97986045494622</v>
      </c>
      <c r="K28" s="191">
        <f t="shared" ref="K28:L28" si="14">K9*K29</f>
        <v>714.57011996262293</v>
      </c>
      <c r="L28" s="191">
        <f t="shared" si="14"/>
        <v>809.23415840125142</v>
      </c>
      <c r="N28"/>
      <c r="O28"/>
      <c r="P28"/>
      <c r="Q28"/>
      <c r="R28"/>
      <c r="S28"/>
    </row>
    <row r="29" spans="2:19" ht="14.4" x14ac:dyDescent="0.3">
      <c r="B29" s="150" t="s">
        <v>310</v>
      </c>
      <c r="C29" s="151"/>
      <c r="D29" s="151"/>
      <c r="E29" s="188">
        <f>E28/E9</f>
        <v>0.31622781794281962</v>
      </c>
      <c r="F29" s="188">
        <f>F28/F9</f>
        <v>0.34047393849536028</v>
      </c>
      <c r="G29" s="188">
        <f>G28/G9</f>
        <v>0.33338730819646856</v>
      </c>
      <c r="H29" s="188">
        <f>H28/H9</f>
        <v>0.32604379003476547</v>
      </c>
      <c r="I29" s="188">
        <f>I28/I9</f>
        <v>0.32202832515207724</v>
      </c>
      <c r="J29" s="179">
        <f>AVERAGE($G$29:$I$29)</f>
        <v>0.32715314112777044</v>
      </c>
      <c r="K29" s="179">
        <f t="shared" ref="K29:L29" si="15">AVERAGE($G$29:$I$29)</f>
        <v>0.32715314112777044</v>
      </c>
      <c r="L29" s="179">
        <f t="shared" si="15"/>
        <v>0.32715314112777044</v>
      </c>
      <c r="N29" s="136"/>
      <c r="O29"/>
      <c r="P29"/>
      <c r="Q29"/>
      <c r="R29"/>
      <c r="S29"/>
    </row>
    <row r="30" spans="2:19" ht="14.4" x14ac:dyDescent="0.3">
      <c r="B30" s="148" t="s">
        <v>311</v>
      </c>
      <c r="C30" s="163"/>
      <c r="D30" s="163"/>
      <c r="E30" s="189">
        <f>'Data Sheet'!G26</f>
        <v>83.26</v>
      </c>
      <c r="F30" s="189">
        <f>'Data Sheet'!H26</f>
        <v>90.27</v>
      </c>
      <c r="G30" s="189">
        <f>'Data Sheet'!I26</f>
        <v>112.08</v>
      </c>
      <c r="H30" s="189">
        <f>'Data Sheet'!J26</f>
        <v>138.44</v>
      </c>
      <c r="I30" s="189">
        <f>'Data Sheet'!K26</f>
        <v>150.57</v>
      </c>
      <c r="J30" s="99">
        <f>J9*J31</f>
        <v>171.11349169596514</v>
      </c>
      <c r="K30" s="99">
        <f t="shared" ref="K30:L30" si="16">K9*K31</f>
        <v>193.78207760902015</v>
      </c>
      <c r="L30" s="99">
        <f t="shared" si="16"/>
        <v>219.45372764170989</v>
      </c>
      <c r="N30"/>
      <c r="O30"/>
      <c r="P30"/>
      <c r="Q30"/>
      <c r="R30"/>
      <c r="S30"/>
    </row>
    <row r="31" spans="2:19" ht="14.4" x14ac:dyDescent="0.3">
      <c r="B31" s="150" t="s">
        <v>312</v>
      </c>
      <c r="C31" s="151"/>
      <c r="D31" s="151"/>
      <c r="E31" s="188">
        <f>E30/E9</f>
        <v>8.5503614853762747E-2</v>
      </c>
      <c r="F31" s="188">
        <f>F30/F9</f>
        <v>7.6919144149901586E-2</v>
      </c>
      <c r="G31" s="188">
        <f>G30/G9</f>
        <v>8.6421466574138323E-2</v>
      </c>
      <c r="H31" s="188">
        <f>H30/H9</f>
        <v>9.1327092692645148E-2</v>
      </c>
      <c r="I31" s="188">
        <f>I30/I9</f>
        <v>8.8410409375954152E-2</v>
      </c>
      <c r="J31" s="179">
        <f>AVERAGE($G$31:$I$31)</f>
        <v>8.8719656214245865E-2</v>
      </c>
      <c r="K31" s="179">
        <f t="shared" ref="K31:L31" si="17">AVERAGE($G$31:$I$31)</f>
        <v>8.8719656214245865E-2</v>
      </c>
      <c r="L31" s="179">
        <f t="shared" si="17"/>
        <v>8.8719656214245865E-2</v>
      </c>
      <c r="N31" s="233"/>
      <c r="O31"/>
      <c r="P31"/>
      <c r="Q31"/>
      <c r="R31"/>
      <c r="S31"/>
    </row>
    <row r="32" spans="2:19" ht="14.4" x14ac:dyDescent="0.3">
      <c r="B32" s="148" t="s">
        <v>98</v>
      </c>
      <c r="C32" s="163"/>
      <c r="D32" s="163"/>
      <c r="E32" s="189">
        <f>E28-E30</f>
        <v>224.67000000000002</v>
      </c>
      <c r="F32" s="189">
        <f t="shared" ref="F32:I32" si="18">F28-F30</f>
        <v>309.29999999999995</v>
      </c>
      <c r="G32" s="189">
        <f t="shared" si="18"/>
        <v>320.29000000000013</v>
      </c>
      <c r="H32" s="189">
        <f t="shared" si="18"/>
        <v>355.7999999999999</v>
      </c>
      <c r="I32" s="189">
        <f t="shared" si="18"/>
        <v>397.86999999999972</v>
      </c>
      <c r="J32" s="99">
        <f>J28-J30</f>
        <v>459.86636875898108</v>
      </c>
      <c r="K32" s="99">
        <f t="shared" ref="K32:L32" si="19">K28-K30</f>
        <v>520.7880423536028</v>
      </c>
      <c r="L32" s="99">
        <f t="shared" si="19"/>
        <v>589.78043075954156</v>
      </c>
      <c r="N32"/>
      <c r="O32"/>
      <c r="P32"/>
      <c r="Q32"/>
      <c r="R32"/>
      <c r="S32"/>
    </row>
    <row r="33" spans="2:19" ht="14.4" x14ac:dyDescent="0.3">
      <c r="B33" s="150" t="s">
        <v>313</v>
      </c>
      <c r="C33" s="151"/>
      <c r="D33" s="151"/>
      <c r="E33" s="188">
        <f>E32/E9</f>
        <v>0.23072420308905686</v>
      </c>
      <c r="F33" s="179">
        <f>F32/F9</f>
        <v>0.2635547943454587</v>
      </c>
      <c r="G33" s="179">
        <f>G32/G9</f>
        <v>0.24696584162233026</v>
      </c>
      <c r="H33" s="179">
        <f>H32/H9</f>
        <v>0.23471669734212031</v>
      </c>
      <c r="I33" s="179">
        <f>I32/I9</f>
        <v>0.23361791577612309</v>
      </c>
      <c r="J33" s="200">
        <f>AVERAGE($G$33:$I$33)</f>
        <v>0.23843348491352456</v>
      </c>
      <c r="K33" s="200">
        <f t="shared" ref="K33:L33" si="20">AVERAGE($G$33:$I$33)</f>
        <v>0.23843348491352456</v>
      </c>
      <c r="L33" s="200">
        <f t="shared" si="20"/>
        <v>0.23843348491352456</v>
      </c>
      <c r="N33"/>
      <c r="O33"/>
      <c r="P33"/>
      <c r="Q33"/>
      <c r="R33"/>
      <c r="S33"/>
    </row>
    <row r="34" spans="2:19" ht="14.4" x14ac:dyDescent="0.3">
      <c r="B34" s="148" t="s">
        <v>150</v>
      </c>
      <c r="C34" s="164"/>
      <c r="D34" s="164"/>
      <c r="E34" s="189">
        <f>'Data Sheet'!G27</f>
        <v>56.17</v>
      </c>
      <c r="F34" s="189">
        <f>'Data Sheet'!H27</f>
        <v>58.39</v>
      </c>
      <c r="G34" s="189">
        <f>'Data Sheet'!I27</f>
        <v>62.53</v>
      </c>
      <c r="H34" s="189">
        <f>'Data Sheet'!J27</f>
        <v>76.81</v>
      </c>
      <c r="I34" s="189">
        <f>'Data Sheet'!K27</f>
        <v>81.89</v>
      </c>
      <c r="J34" s="99">
        <f>J9*J35</f>
        <v>94.48632165838734</v>
      </c>
      <c r="K34" s="99">
        <f t="shared" ref="K34:L34" si="21">K9*K35</f>
        <v>107.00357718799448</v>
      </c>
      <c r="L34" s="99">
        <f t="shared" si="21"/>
        <v>121.17907999872618</v>
      </c>
      <c r="N34"/>
      <c r="O34"/>
      <c r="P34"/>
      <c r="Q34"/>
      <c r="R34"/>
      <c r="S34"/>
    </row>
    <row r="35" spans="2:19" ht="14.4" x14ac:dyDescent="0.3">
      <c r="B35" s="150" t="s">
        <v>314</v>
      </c>
      <c r="C35" s="151"/>
      <c r="D35" s="151"/>
      <c r="E35" s="188">
        <f>E34/E9</f>
        <v>5.7683618139993433E-2</v>
      </c>
      <c r="F35" s="188">
        <f>F34/F9</f>
        <v>4.9754168903431414E-2</v>
      </c>
      <c r="G35" s="188">
        <f>G34/G9</f>
        <v>4.8214974169172642E-2</v>
      </c>
      <c r="H35" s="188">
        <f>H34/H9</f>
        <v>5.0670572014750608E-2</v>
      </c>
      <c r="I35" s="188">
        <f>I34/I9</f>
        <v>4.8083472297249692E-2</v>
      </c>
      <c r="J35" s="200">
        <f>AVERAGE($G$35:$I$35)</f>
        <v>4.898967282705765E-2</v>
      </c>
      <c r="K35" s="200">
        <f t="shared" ref="K35:L35" si="22">AVERAGE($G$35:$I$35)</f>
        <v>4.898967282705765E-2</v>
      </c>
      <c r="L35" s="200">
        <f t="shared" si="22"/>
        <v>4.898967282705765E-2</v>
      </c>
      <c r="N35"/>
      <c r="O35"/>
      <c r="P35"/>
      <c r="Q35"/>
      <c r="R35"/>
      <c r="S35"/>
    </row>
    <row r="36" spans="2:19" ht="14.4" x14ac:dyDescent="0.3">
      <c r="B36" s="148" t="s">
        <v>166</v>
      </c>
      <c r="C36" s="163"/>
      <c r="D36" s="163"/>
      <c r="E36" s="189">
        <f>(E32-E34)+E40</f>
        <v>187.35</v>
      </c>
      <c r="F36" s="189">
        <f t="shared" ref="F36:I36" si="23">(F32-F34)+F40</f>
        <v>281.77999999999997</v>
      </c>
      <c r="G36" s="189">
        <f t="shared" si="23"/>
        <v>294.82000000000011</v>
      </c>
      <c r="H36" s="189">
        <f t="shared" si="23"/>
        <v>329.99999999999989</v>
      </c>
      <c r="I36" s="189">
        <f t="shared" si="23"/>
        <v>358.22999999999973</v>
      </c>
      <c r="J36" s="99">
        <f>J32-J34</f>
        <v>365.38004710059374</v>
      </c>
      <c r="K36" s="99">
        <f t="shared" ref="K36:L36" si="24">K32-K34</f>
        <v>413.78446516560831</v>
      </c>
      <c r="L36" s="99">
        <f t="shared" si="24"/>
        <v>468.60135076081536</v>
      </c>
      <c r="N36"/>
      <c r="O36"/>
      <c r="P36"/>
      <c r="Q36"/>
      <c r="R36"/>
      <c r="S36"/>
    </row>
    <row r="37" spans="2:19" ht="14.4" x14ac:dyDescent="0.3">
      <c r="B37" s="150" t="s">
        <v>315</v>
      </c>
      <c r="C37" s="151"/>
      <c r="D37" s="151"/>
      <c r="E37" s="188">
        <f>E36/E9</f>
        <v>0.19239853762734144</v>
      </c>
      <c r="F37" s="179">
        <f>F36/F9</f>
        <v>0.24010497882529375</v>
      </c>
      <c r="G37" s="179">
        <f>G36/G9</f>
        <v>0.22732670213586251</v>
      </c>
      <c r="H37" s="179">
        <f>H36/H9</f>
        <v>0.21769676819252304</v>
      </c>
      <c r="I37" s="179">
        <f>I36/I9</f>
        <v>0.21034243840571185</v>
      </c>
      <c r="J37" s="200">
        <f>AVERAGE($G$37:$I$37)</f>
        <v>0.21845530291136581</v>
      </c>
      <c r="K37" s="200">
        <f t="shared" ref="K37:L37" si="25">AVERAGE($G$37:$I$37)</f>
        <v>0.21845530291136581</v>
      </c>
      <c r="L37" s="200">
        <f t="shared" si="25"/>
        <v>0.21845530291136581</v>
      </c>
      <c r="N37"/>
      <c r="O37"/>
      <c r="P37"/>
      <c r="Q37"/>
      <c r="R37"/>
      <c r="S37"/>
    </row>
    <row r="38" spans="2:19" ht="14.4" x14ac:dyDescent="0.3">
      <c r="B38" s="148" t="s">
        <v>167</v>
      </c>
      <c r="C38" s="164"/>
      <c r="D38" s="164"/>
      <c r="E38" s="189">
        <f>'Data Sheet'!G29</f>
        <v>48.67</v>
      </c>
      <c r="F38" s="189">
        <f>'Data Sheet'!H29</f>
        <v>69.400000000000006</v>
      </c>
      <c r="G38" s="189">
        <f>'Data Sheet'!I29</f>
        <v>76.53</v>
      </c>
      <c r="H38" s="189">
        <f>'Data Sheet'!J29</f>
        <v>85.78</v>
      </c>
      <c r="I38" s="189">
        <f>'Data Sheet'!K29</f>
        <v>76.69</v>
      </c>
      <c r="J38" s="99">
        <f>J36*J39</f>
        <v>89.34782632563315</v>
      </c>
      <c r="K38" s="99">
        <f t="shared" ref="K38:L38" si="26">K36*K39</f>
        <v>101.1843498933133</v>
      </c>
      <c r="L38" s="99">
        <f t="shared" si="26"/>
        <v>114.58893947815245</v>
      </c>
      <c r="N38"/>
      <c r="O38"/>
      <c r="P38"/>
      <c r="Q38"/>
      <c r="R38"/>
      <c r="S38"/>
    </row>
    <row r="39" spans="2:19" ht="14.4" x14ac:dyDescent="0.3">
      <c r="B39" s="150" t="s">
        <v>316</v>
      </c>
      <c r="C39" s="151"/>
      <c r="D39" s="151"/>
      <c r="E39" s="188">
        <f>E38/E36</f>
        <v>0.2597811582599413</v>
      </c>
      <c r="F39" s="179">
        <f>F38/F36</f>
        <v>0.24629143303286255</v>
      </c>
      <c r="G39" s="179">
        <f>G38/G36</f>
        <v>0.25958211790244884</v>
      </c>
      <c r="H39" s="179">
        <f>H38/H36</f>
        <v>0.25993939393939403</v>
      </c>
      <c r="I39" s="179">
        <f>I38/I36</f>
        <v>0.21408033944672433</v>
      </c>
      <c r="J39" s="179">
        <f>AVERAGE($G$39:$I$39)</f>
        <v>0.24453395042952239</v>
      </c>
      <c r="K39" s="179">
        <f t="shared" ref="K39:L39" si="27">AVERAGE($G$39:$I$39)</f>
        <v>0.24453395042952239</v>
      </c>
      <c r="L39" s="179">
        <f t="shared" si="27"/>
        <v>0.24453395042952239</v>
      </c>
      <c r="N39" s="233"/>
      <c r="O39"/>
      <c r="P39"/>
      <c r="Q39"/>
      <c r="R39"/>
      <c r="S39"/>
    </row>
    <row r="40" spans="2:19" ht="14.4" x14ac:dyDescent="0.3">
      <c r="B40" s="165" t="s">
        <v>158</v>
      </c>
      <c r="C40" s="157"/>
      <c r="D40" s="157"/>
      <c r="E40" s="178">
        <f>'Data Sheet'!G25</f>
        <v>18.850000000000001</v>
      </c>
      <c r="F40" s="178">
        <f>'Data Sheet'!H25</f>
        <v>30.87</v>
      </c>
      <c r="G40" s="178">
        <f>'Data Sheet'!I25</f>
        <v>37.06</v>
      </c>
      <c r="H40" s="178">
        <f>'Data Sheet'!J25</f>
        <v>51.01</v>
      </c>
      <c r="I40" s="178">
        <f>'Data Sheet'!K25</f>
        <v>42.25</v>
      </c>
      <c r="J40" s="191">
        <f>I40*(1+0.046)</f>
        <v>44.1935</v>
      </c>
      <c r="K40" s="191">
        <f t="shared" ref="K40:L40" si="28">J40*(1+0.046)</f>
        <v>46.226401000000003</v>
      </c>
      <c r="L40" s="191">
        <f t="shared" si="28"/>
        <v>48.352815446000008</v>
      </c>
      <c r="N40"/>
      <c r="O40"/>
      <c r="P40"/>
      <c r="Q40"/>
      <c r="R40"/>
      <c r="S40"/>
    </row>
    <row r="41" spans="2:19" ht="15" thickBot="1" x14ac:dyDescent="0.35">
      <c r="B41" s="166" t="s">
        <v>159</v>
      </c>
      <c r="C41" s="167"/>
      <c r="D41" s="167"/>
      <c r="E41" s="190">
        <f>(E36-E38)</f>
        <v>138.68</v>
      </c>
      <c r="F41" s="190">
        <f t="shared" ref="F41:L41" si="29">(F36-F38)</f>
        <v>212.37999999999997</v>
      </c>
      <c r="G41" s="190">
        <f t="shared" si="29"/>
        <v>218.29000000000011</v>
      </c>
      <c r="H41" s="190">
        <f t="shared" si="29"/>
        <v>244.21999999999989</v>
      </c>
      <c r="I41" s="190">
        <f t="shared" si="29"/>
        <v>281.53999999999974</v>
      </c>
      <c r="J41" s="190">
        <f t="shared" si="29"/>
        <v>276.03222077496059</v>
      </c>
      <c r="K41" s="190">
        <f t="shared" si="29"/>
        <v>312.600115272295</v>
      </c>
      <c r="L41" s="190">
        <f t="shared" si="29"/>
        <v>354.01241128266292</v>
      </c>
      <c r="N41"/>
      <c r="O41"/>
      <c r="P41"/>
      <c r="Q41"/>
      <c r="R41"/>
      <c r="S41"/>
    </row>
    <row r="42" spans="2:19" ht="15" thickTop="1" x14ac:dyDescent="0.3">
      <c r="B42" s="150" t="s">
        <v>317</v>
      </c>
      <c r="C42" s="151"/>
      <c r="D42" s="151"/>
      <c r="E42" s="185">
        <f>E41/E9</f>
        <v>0.14241702267499179</v>
      </c>
      <c r="F42" s="179">
        <f>F41/F9</f>
        <v>0.18096917951208702</v>
      </c>
      <c r="G42" s="179">
        <f>G41/G9</f>
        <v>0.16831675533965618</v>
      </c>
      <c r="H42" s="179">
        <f>H41/H9</f>
        <v>0.16110880220599386</v>
      </c>
      <c r="I42" s="179">
        <f t="shared" ref="I42" si="30">I41/I9</f>
        <v>0.16531225779176537</v>
      </c>
      <c r="J42" s="179">
        <f>AVERAGE(G42:I42)</f>
        <v>0.16491260511247183</v>
      </c>
      <c r="K42" s="179">
        <f t="shared" ref="K42:L42" si="31">AVERAGE(H42:J42)</f>
        <v>0.16377788837007701</v>
      </c>
      <c r="L42" s="179">
        <f t="shared" si="31"/>
        <v>0.16466758375810472</v>
      </c>
      <c r="N42"/>
      <c r="O42"/>
      <c r="P42"/>
      <c r="Q42"/>
      <c r="R42"/>
      <c r="S42"/>
    </row>
    <row r="43" spans="2:19" ht="14.4" x14ac:dyDescent="0.3">
      <c r="B43" s="84"/>
      <c r="C43" s="84"/>
      <c r="D43" s="84"/>
      <c r="E43" s="172"/>
      <c r="I43" s="186"/>
      <c r="J43" s="186"/>
      <c r="K43" s="186"/>
      <c r="L43" s="186"/>
      <c r="N43"/>
      <c r="O43"/>
      <c r="P43"/>
      <c r="Q43"/>
      <c r="R43"/>
      <c r="S43"/>
    </row>
    <row r="44" spans="2:19" ht="14.4" x14ac:dyDescent="0.3">
      <c r="B44" s="84" t="s">
        <v>205</v>
      </c>
      <c r="C44" s="168"/>
      <c r="D44" s="168"/>
      <c r="E44" s="172">
        <f>'Data Sheet'!G93</f>
        <v>9.41</v>
      </c>
      <c r="F44" s="172">
        <f>'Data Sheet'!H93</f>
        <v>10.15</v>
      </c>
      <c r="G44" s="172">
        <f>'Data Sheet'!I93</f>
        <v>10.15</v>
      </c>
      <c r="H44" s="172">
        <f>'Data Sheet'!J93</f>
        <v>10.16</v>
      </c>
      <c r="I44" s="172">
        <f>'Data Sheet'!K93</f>
        <v>10.16</v>
      </c>
      <c r="J44" s="191">
        <f>I44</f>
        <v>10.16</v>
      </c>
      <c r="K44" s="191">
        <f t="shared" ref="K44:L44" si="32">J44</f>
        <v>10.16</v>
      </c>
      <c r="L44" s="191">
        <f t="shared" si="32"/>
        <v>10.16</v>
      </c>
      <c r="N44"/>
      <c r="O44"/>
      <c r="P44"/>
      <c r="Q44"/>
      <c r="R44"/>
      <c r="S44"/>
    </row>
    <row r="45" spans="2:19" ht="14.4" x14ac:dyDescent="0.3">
      <c r="B45" s="84"/>
      <c r="C45" s="84"/>
      <c r="D45" s="84"/>
      <c r="E45" s="172"/>
      <c r="I45" s="186"/>
      <c r="J45" s="186"/>
      <c r="K45" s="186"/>
      <c r="L45" s="186"/>
      <c r="N45"/>
      <c r="O45"/>
      <c r="P45"/>
      <c r="Q45"/>
      <c r="R45"/>
      <c r="S45"/>
    </row>
    <row r="46" spans="2:19" ht="14.4" x14ac:dyDescent="0.3">
      <c r="B46" s="84" t="s">
        <v>318</v>
      </c>
      <c r="C46" s="169"/>
      <c r="D46" s="169"/>
      <c r="E46" s="172">
        <f>E41/E44</f>
        <v>14.737513283740702</v>
      </c>
      <c r="F46" s="192">
        <f>F41/F44</f>
        <v>20.92413793103448</v>
      </c>
      <c r="G46" s="192">
        <f>G41/G44</f>
        <v>21.50640394088671</v>
      </c>
      <c r="H46" s="192">
        <f>H41/H44</f>
        <v>24.037401574803138</v>
      </c>
      <c r="I46" s="192">
        <f t="shared" ref="I46:K46" si="33">I41/I44</f>
        <v>27.710629921259816</v>
      </c>
      <c r="J46" s="192">
        <f t="shared" si="33"/>
        <v>27.168525666826831</v>
      </c>
      <c r="K46" s="192">
        <f t="shared" si="33"/>
        <v>30.767727881131396</v>
      </c>
      <c r="L46" s="192">
        <f t="shared" ref="L46" si="34">L41/L44</f>
        <v>34.843741267978636</v>
      </c>
      <c r="N46" s="192"/>
      <c r="O46"/>
      <c r="P46"/>
      <c r="Q46"/>
      <c r="R46"/>
      <c r="S46"/>
    </row>
    <row r="47" spans="2:19" ht="14.4" x14ac:dyDescent="0.3">
      <c r="B47" s="84" t="s">
        <v>319</v>
      </c>
      <c r="C47" s="170"/>
      <c r="D47" s="170"/>
      <c r="E47" s="200">
        <f>E46/'Profit &amp; Loss'!F13-1</f>
        <v>0.62031630305994723</v>
      </c>
      <c r="F47" s="200">
        <f>F46/E46-1</f>
        <v>0.41978755358403852</v>
      </c>
      <c r="G47" s="200">
        <f>G46/F46-1</f>
        <v>2.7827479046991899E-2</v>
      </c>
      <c r="H47" s="200">
        <f>H46/G46-1</f>
        <v>0.11768576656856355</v>
      </c>
      <c r="I47" s="200">
        <f t="shared" ref="I47" si="35">I46/H46-1</f>
        <v>0.15281303742527186</v>
      </c>
      <c r="J47" s="193">
        <f t="shared" ref="J47" si="36">J46/I46-1</f>
        <v>-1.9563043350995013E-2</v>
      </c>
      <c r="K47" s="193">
        <f t="shared" ref="K47:L47" si="37">K46/J46-1</f>
        <v>0.13247690575640036</v>
      </c>
      <c r="L47" s="193">
        <f t="shared" si="37"/>
        <v>0.13247690575640125</v>
      </c>
      <c r="N47"/>
      <c r="O47"/>
      <c r="P47"/>
      <c r="Q47"/>
      <c r="R47"/>
      <c r="S47"/>
    </row>
    <row r="48" spans="2:19" ht="14.4" x14ac:dyDescent="0.3">
      <c r="B48" s="84"/>
      <c r="C48" s="84"/>
      <c r="D48" s="84"/>
      <c r="E48" s="172"/>
      <c r="I48" s="186"/>
      <c r="J48" s="186"/>
      <c r="K48" s="186"/>
      <c r="L48" s="186"/>
      <c r="N48"/>
      <c r="O48"/>
      <c r="P48"/>
      <c r="Q48"/>
      <c r="R48"/>
      <c r="S48"/>
    </row>
    <row r="49" spans="2:19" ht="14.4" x14ac:dyDescent="0.3">
      <c r="B49" s="84" t="s">
        <v>320</v>
      </c>
      <c r="C49" s="162"/>
      <c r="D49" s="162"/>
      <c r="E49" s="172">
        <f>'Data Sheet'!G31/'H2'!E44</f>
        <v>1.9989373007438893</v>
      </c>
      <c r="F49" s="172">
        <f>'Data Sheet'!H31/'H2'!F44</f>
        <v>3</v>
      </c>
      <c r="G49" s="172">
        <f>'Data Sheet'!I31/'H2'!G44</f>
        <v>3</v>
      </c>
      <c r="H49" s="172">
        <f>'Data Sheet'!J31/'H2'!H44</f>
        <v>2.9980314960629921</v>
      </c>
      <c r="I49" s="172">
        <f>'Data Sheet'!K31/'H2'!I44</f>
        <v>3.4990157480314958</v>
      </c>
      <c r="J49" s="172">
        <f>(J50*J41)/J44</f>
        <v>3.5363163957380133</v>
      </c>
      <c r="K49" s="172">
        <f t="shared" ref="K49:L49" si="38">(K50*K41)/K44</f>
        <v>3.9090978798885763</v>
      </c>
      <c r="L49" s="172">
        <f t="shared" si="38"/>
        <v>4.4540050310972186</v>
      </c>
      <c r="N49"/>
      <c r="O49"/>
      <c r="P49"/>
      <c r="Q49"/>
      <c r="R49"/>
      <c r="S49"/>
    </row>
    <row r="50" spans="2:19" ht="14.4" x14ac:dyDescent="0.3">
      <c r="B50" s="84" t="s">
        <v>321</v>
      </c>
      <c r="C50" s="170"/>
      <c r="D50" s="170"/>
      <c r="E50" s="200">
        <f>'Data Sheet'!G31/'H2'!E41</f>
        <v>0.13563599653879432</v>
      </c>
      <c r="F50" s="200">
        <f>'Data Sheet'!H31/'H2'!F41</f>
        <v>0.14337508239947266</v>
      </c>
      <c r="G50" s="200">
        <f>'Data Sheet'!I31/'H2'!G41</f>
        <v>0.13949333455494978</v>
      </c>
      <c r="H50" s="200">
        <f>'Data Sheet'!J31/'H2'!H41</f>
        <v>0.12472360985996239</v>
      </c>
      <c r="I50" s="200">
        <f>'Data Sheet'!K31/'H2'!I41</f>
        <v>0.12626980180436184</v>
      </c>
      <c r="J50" s="200">
        <f>AVERAGE(G50:I50)</f>
        <v>0.13016224873975801</v>
      </c>
      <c r="K50" s="200">
        <f t="shared" ref="K50:L50" si="39">AVERAGE(H50:J50)</f>
        <v>0.12705188680136073</v>
      </c>
      <c r="L50" s="200">
        <f t="shared" si="39"/>
        <v>0.1278279791151602</v>
      </c>
      <c r="N50"/>
      <c r="O50"/>
      <c r="P50"/>
      <c r="Q50"/>
      <c r="R50"/>
      <c r="S50"/>
    </row>
    <row r="51" spans="2:19" ht="14.4" x14ac:dyDescent="0.3">
      <c r="B51" s="84"/>
      <c r="C51" s="170"/>
      <c r="D51" s="170"/>
      <c r="E51" s="172"/>
      <c r="F51" s="193"/>
      <c r="G51" s="193"/>
      <c r="H51" s="193"/>
      <c r="I51" s="186"/>
      <c r="J51" s="186"/>
      <c r="K51" s="186"/>
      <c r="L51" s="186"/>
      <c r="N51"/>
      <c r="O51"/>
      <c r="P51"/>
      <c r="Q51"/>
      <c r="R51"/>
      <c r="S51"/>
    </row>
    <row r="52" spans="2:19" ht="14.4" x14ac:dyDescent="0.3">
      <c r="B52" s="84" t="s">
        <v>322</v>
      </c>
      <c r="C52" s="170"/>
      <c r="D52" s="170"/>
      <c r="E52" s="200">
        <f t="shared" ref="E52:K52" si="40">1-E50</f>
        <v>0.86436400346120568</v>
      </c>
      <c r="F52" s="200">
        <f t="shared" si="40"/>
        <v>0.85662491760052739</v>
      </c>
      <c r="G52" s="200">
        <f t="shared" si="40"/>
        <v>0.86050666544505017</v>
      </c>
      <c r="H52" s="200">
        <f t="shared" si="40"/>
        <v>0.87527639014003755</v>
      </c>
      <c r="I52" s="200">
        <f t="shared" si="40"/>
        <v>0.87373019819563813</v>
      </c>
      <c r="J52" s="200">
        <f t="shared" si="40"/>
        <v>0.86983775126024199</v>
      </c>
      <c r="K52" s="200">
        <f t="shared" si="40"/>
        <v>0.8729481131986393</v>
      </c>
      <c r="L52" s="200">
        <f t="shared" ref="L52" si="41">1-L50</f>
        <v>0.8721720208848398</v>
      </c>
      <c r="N52"/>
      <c r="O52"/>
      <c r="P52"/>
      <c r="Q52"/>
      <c r="R52"/>
      <c r="S52"/>
    </row>
    <row r="54" spans="2:19" ht="17.399999999999999" x14ac:dyDescent="0.25">
      <c r="B54" s="32" t="s">
        <v>164</v>
      </c>
    </row>
    <row r="60" spans="2:19" ht="4.05" customHeight="1" x14ac:dyDescent="0.25">
      <c r="B60" s="194"/>
      <c r="C60" s="194"/>
      <c r="D60" s="194"/>
      <c r="E60" s="194"/>
      <c r="F60" s="194"/>
      <c r="G60" s="194"/>
      <c r="H60" s="194"/>
      <c r="I60" s="194"/>
      <c r="J60" s="194"/>
      <c r="K60" s="194"/>
      <c r="L60" s="194"/>
    </row>
    <row r="62" spans="2:19" ht="4.05" customHeight="1" x14ac:dyDescent="0.25"/>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276DD-E0DA-4F7E-82DA-93DC864D5F3A}">
  <sheetPr codeName="Sheet9"/>
  <dimension ref="B2:S57"/>
  <sheetViews>
    <sheetView showGridLines="0" topLeftCell="A11" zoomScale="91" zoomScaleNormal="40" workbookViewId="0">
      <selection activeCell="P34" sqref="P34"/>
    </sheetView>
  </sheetViews>
  <sheetFormatPr defaultRowHeight="13.8" x14ac:dyDescent="0.25"/>
  <cols>
    <col min="1" max="1" width="8.88671875" style="30"/>
    <col min="2" max="2" width="9.33203125" style="30" customWidth="1"/>
    <col min="3" max="3" width="18.88671875" style="30" customWidth="1"/>
    <col min="4" max="8" width="11.33203125" style="30" bestFit="1" customWidth="1"/>
    <col min="9" max="9" width="9" style="30" bestFit="1" customWidth="1"/>
    <col min="10" max="11" width="9.88671875" style="30" bestFit="1" customWidth="1"/>
    <col min="12" max="13" width="8.88671875" style="30"/>
    <col min="14" max="14" width="22.109375" style="30" bestFit="1" customWidth="1"/>
    <col min="15" max="19" width="8.33203125" style="30" bestFit="1" customWidth="1"/>
    <col min="20" max="16384" width="8.88671875" style="30"/>
  </cols>
  <sheetData>
    <row r="2" spans="2:19" ht="4.05" customHeight="1" x14ac:dyDescent="0.25">
      <c r="B2" s="194"/>
      <c r="C2" s="194"/>
      <c r="D2" s="194"/>
      <c r="E2" s="194"/>
      <c r="F2" s="194"/>
      <c r="G2" s="194"/>
      <c r="H2" s="194"/>
      <c r="I2" s="194"/>
      <c r="J2" s="194"/>
      <c r="K2" s="194"/>
    </row>
    <row r="3" spans="2:19" ht="71.400000000000006" customHeight="1" x14ac:dyDescent="0.8">
      <c r="B3" s="82" t="s">
        <v>147</v>
      </c>
      <c r="C3" s="83" t="s">
        <v>148</v>
      </c>
    </row>
    <row r="4" spans="2:19" ht="4.05" customHeight="1" x14ac:dyDescent="0.25">
      <c r="B4" s="194"/>
      <c r="C4" s="194"/>
      <c r="D4" s="194"/>
      <c r="E4" s="194"/>
      <c r="F4" s="194"/>
      <c r="G4" s="194"/>
      <c r="H4" s="194"/>
      <c r="I4" s="194"/>
      <c r="J4" s="194"/>
      <c r="K4" s="194"/>
    </row>
    <row r="6" spans="2:19" ht="17.399999999999999" x14ac:dyDescent="0.25">
      <c r="B6" s="32" t="s">
        <v>323</v>
      </c>
      <c r="C6" s="31"/>
      <c r="D6" s="31"/>
      <c r="E6" s="31"/>
      <c r="F6" s="31"/>
      <c r="G6" s="31"/>
      <c r="H6" s="31"/>
      <c r="I6" s="31"/>
      <c r="J6" s="31"/>
      <c r="K6" s="31"/>
    </row>
    <row r="8" spans="2:19" ht="14.4" x14ac:dyDescent="0.3">
      <c r="B8" s="196" t="s">
        <v>61</v>
      </c>
      <c r="C8" s="197"/>
      <c r="D8" s="197">
        <v>44651</v>
      </c>
      <c r="E8" s="197">
        <v>45016</v>
      </c>
      <c r="F8" s="197">
        <v>45382</v>
      </c>
      <c r="G8" s="197">
        <v>45747</v>
      </c>
      <c r="H8" s="197">
        <v>46112</v>
      </c>
      <c r="I8" s="198" t="s">
        <v>62</v>
      </c>
      <c r="J8" s="199" t="s">
        <v>63</v>
      </c>
      <c r="K8" s="199" t="s">
        <v>64</v>
      </c>
      <c r="N8"/>
      <c r="O8"/>
      <c r="P8"/>
      <c r="Q8"/>
      <c r="R8"/>
      <c r="S8"/>
    </row>
    <row r="9" spans="2:19" ht="14.4" x14ac:dyDescent="0.3">
      <c r="N9"/>
      <c r="O9"/>
      <c r="P9"/>
      <c r="Q9"/>
      <c r="R9"/>
      <c r="S9"/>
    </row>
    <row r="10" spans="2:19" ht="14.4" x14ac:dyDescent="0.3">
      <c r="B10" s="87" t="s">
        <v>282</v>
      </c>
      <c r="C10" s="88"/>
      <c r="D10" s="88">
        <f>'Data Sheet'!G17/'Data Sheet'!F17-1</f>
        <v>0.49797707868625496</v>
      </c>
      <c r="E10" s="88">
        <f>'Data Sheet'!H17/'Data Sheet'!G17-1</f>
        <v>0.20519429838974701</v>
      </c>
      <c r="F10" s="88">
        <f>'Data Sheet'!I17/'Data Sheet'!H17-1</f>
        <v>0.10508959840486742</v>
      </c>
      <c r="G10" s="88">
        <f>'Data Sheet'!J17/'Data Sheet'!I17-1</f>
        <v>0.16884108258154051</v>
      </c>
      <c r="H10" s="88">
        <f>'Data Sheet'!K17/'Data Sheet'!J17-1</f>
        <v>0.12350003628279471</v>
      </c>
      <c r="I10" s="87"/>
      <c r="J10" s="88">
        <f>IFERROR(AVERAGE(D10:H10),0)</f>
        <v>0.22012041886904093</v>
      </c>
      <c r="K10" s="88">
        <f>IFERROR(MEDIAN(D10:H10),0)</f>
        <v>0.16884108258154051</v>
      </c>
      <c r="N10"/>
      <c r="O10"/>
      <c r="P10"/>
      <c r="Q10"/>
      <c r="R10"/>
      <c r="S10"/>
    </row>
    <row r="11" spans="2:19" ht="14.4" x14ac:dyDescent="0.3">
      <c r="B11" s="30" t="s">
        <v>65</v>
      </c>
      <c r="C11" s="89"/>
      <c r="D11" s="89">
        <f>'Profit &amp; Loss'!G6/'Profit &amp; Loss'!F6-1</f>
        <v>0.8646602882402814</v>
      </c>
      <c r="E11" s="89">
        <f>'H2'!F28/'H2'!E28-1</f>
        <v>0.2976001039197218</v>
      </c>
      <c r="F11" s="89">
        <f>'H2'!G28/'H2'!F28-1</f>
        <v>8.2088244863228521E-2</v>
      </c>
      <c r="G11" s="89">
        <f>'H2'!H28/'H2'!G28-1</f>
        <v>0.14309503434558302</v>
      </c>
      <c r="H11" s="89">
        <f>'H2'!I28/'H2'!H28-1</f>
        <v>0.1096633214632563</v>
      </c>
      <c r="J11" s="89">
        <f>IFERROR(AVERAGE(D11:H11),0)</f>
        <v>0.2994213985664142</v>
      </c>
      <c r="K11" s="89">
        <f>IFERROR(MEDIAN(D11:H11),0)</f>
        <v>0.14309503434558302</v>
      </c>
      <c r="N11"/>
      <c r="O11"/>
      <c r="P11"/>
      <c r="Q11"/>
      <c r="R11"/>
      <c r="S11"/>
    </row>
    <row r="12" spans="2:19" ht="14.4" x14ac:dyDescent="0.3">
      <c r="B12" s="30" t="s">
        <v>66</v>
      </c>
      <c r="C12" s="89"/>
      <c r="D12" s="89">
        <f>('Profit &amp; Loss'!G6-'Profit &amp; Loss'!G8)/('Profit &amp; Loss'!F6-'Profit &amp; Loss'!F8)-1</f>
        <v>1.4473856209150342</v>
      </c>
      <c r="E12" s="89">
        <f>'H2'!F36/'H2'!E36-1</f>
        <v>0.50402989057912984</v>
      </c>
      <c r="F12" s="89">
        <f>'H2'!G36/'H2'!F36-1</f>
        <v>4.6277237561218376E-2</v>
      </c>
      <c r="G12" s="89">
        <f>'H2'!H36/'H2'!G36-1</f>
        <v>0.11932704701173513</v>
      </c>
      <c r="H12" s="89">
        <f>'H2'!I36/'H2'!H36-1</f>
        <v>8.5545454545454147E-2</v>
      </c>
      <c r="J12" s="89">
        <f>IFERROR(AVERAGE(D12:H12),0)</f>
        <v>0.44051305012251429</v>
      </c>
      <c r="K12" s="89">
        <f>IFERROR(MEDIAN(D12:H12),0)</f>
        <v>0.11932704701173513</v>
      </c>
      <c r="N12"/>
      <c r="O12"/>
      <c r="P12"/>
      <c r="Q12"/>
      <c r="R12"/>
      <c r="S12"/>
    </row>
    <row r="13" spans="2:19" ht="14.4" x14ac:dyDescent="0.3">
      <c r="B13" s="30" t="s">
        <v>67</v>
      </c>
      <c r="C13" s="89"/>
      <c r="D13" s="89">
        <f>'H2'!E42</f>
        <v>0.14241702267499179</v>
      </c>
      <c r="E13" s="89">
        <f>'H2'!F42</f>
        <v>0.18096917951208702</v>
      </c>
      <c r="F13" s="89">
        <f>'H2'!G42</f>
        <v>0.16831675533965618</v>
      </c>
      <c r="G13" s="89">
        <f>'H2'!H42</f>
        <v>0.16110880220599386</v>
      </c>
      <c r="H13" s="89">
        <f>'H2'!I42</f>
        <v>0.16531225779176537</v>
      </c>
      <c r="J13" s="89">
        <f>IFERROR(AVERAGE(D13:H13),0)</f>
        <v>0.16362480350489886</v>
      </c>
      <c r="K13" s="89">
        <f>IFERROR(MEDIAN(D13:H13),0)</f>
        <v>0.16531225779176537</v>
      </c>
      <c r="N13"/>
      <c r="O13"/>
      <c r="P13"/>
      <c r="Q13"/>
      <c r="R13"/>
      <c r="S13"/>
    </row>
    <row r="14" spans="2:19" ht="14.4" x14ac:dyDescent="0.3">
      <c r="B14" s="90" t="s">
        <v>68</v>
      </c>
      <c r="C14" s="91"/>
      <c r="D14" s="91">
        <f>'H2'!E50</f>
        <v>0.13563599653879432</v>
      </c>
      <c r="E14" s="91">
        <f>'H2'!F50</f>
        <v>0.14337508239947266</v>
      </c>
      <c r="F14" s="91">
        <f>'H2'!G50</f>
        <v>0.13949333455494978</v>
      </c>
      <c r="G14" s="91">
        <f>'H2'!H50</f>
        <v>0.12472360985996239</v>
      </c>
      <c r="H14" s="91">
        <f>'H2'!I50</f>
        <v>0.12626980180436184</v>
      </c>
      <c r="I14" s="90"/>
      <c r="J14" s="91">
        <f>IFERROR(AVERAGE(D14:H14),0)</f>
        <v>0.13389956503150821</v>
      </c>
      <c r="K14" s="91">
        <f>IFERROR(MEDIAN(D14:H14),0)</f>
        <v>0.13563599653879432</v>
      </c>
      <c r="N14"/>
      <c r="O14"/>
      <c r="P14"/>
      <c r="Q14"/>
      <c r="R14"/>
      <c r="S14"/>
    </row>
    <row r="15" spans="2:19" ht="14.4" x14ac:dyDescent="0.3">
      <c r="N15"/>
      <c r="O15"/>
      <c r="P15"/>
      <c r="Q15"/>
      <c r="R15"/>
      <c r="S15"/>
    </row>
    <row r="16" spans="2:19" ht="14.4" x14ac:dyDescent="0.3">
      <c r="B16" s="87" t="s">
        <v>69</v>
      </c>
      <c r="C16" s="88"/>
      <c r="D16" s="88">
        <f>'H2'!E21</f>
        <v>0.7153918830101873</v>
      </c>
      <c r="E16" s="88">
        <f>'H2'!F21</f>
        <v>0.77303441635351955</v>
      </c>
      <c r="F16" s="88">
        <f>'H2'!G21</f>
        <v>0.77823270876705997</v>
      </c>
      <c r="G16" s="88">
        <f>'H2'!H21</f>
        <v>0.77705212188380268</v>
      </c>
      <c r="H16" s="88">
        <f>'H2'!I21</f>
        <v>0.77550085727035711</v>
      </c>
      <c r="I16" s="87"/>
      <c r="J16" s="88">
        <f>IFERROR(AVERAGE(D16:H16),0)</f>
        <v>0.76384239745698534</v>
      </c>
      <c r="K16" s="88">
        <f>IFERROR(MEDIAN(D16:H16),0)</f>
        <v>0.77550085727035711</v>
      </c>
      <c r="N16"/>
      <c r="O16"/>
      <c r="P16"/>
      <c r="Q16"/>
      <c r="R16"/>
      <c r="S16"/>
    </row>
    <row r="17" spans="2:19" ht="14.4" x14ac:dyDescent="0.3">
      <c r="B17" s="30" t="s">
        <v>70</v>
      </c>
      <c r="C17" s="89"/>
      <c r="D17" s="89">
        <f>'H2'!E29</f>
        <v>0.31622781794281962</v>
      </c>
      <c r="E17" s="89">
        <f>'H2'!F29</f>
        <v>0.34047393849536028</v>
      </c>
      <c r="F17" s="89">
        <f>'H2'!G29</f>
        <v>0.33338730819646856</v>
      </c>
      <c r="G17" s="89">
        <f>'H2'!H29</f>
        <v>0.32604379003476547</v>
      </c>
      <c r="H17" s="89">
        <f>'H2'!I29</f>
        <v>0.32202832515207724</v>
      </c>
      <c r="J17" s="89">
        <f>IFERROR(AVERAGE(D17:H17),0)</f>
        <v>0.32763223596429825</v>
      </c>
      <c r="K17" s="89">
        <f>IFERROR(MEDIAN(D17:H17),0)</f>
        <v>0.32604379003476547</v>
      </c>
      <c r="N17"/>
      <c r="O17"/>
      <c r="P17"/>
      <c r="Q17"/>
      <c r="R17"/>
      <c r="S17"/>
    </row>
    <row r="18" spans="2:19" ht="14.4" x14ac:dyDescent="0.3">
      <c r="B18" s="30" t="s">
        <v>71</v>
      </c>
      <c r="C18" s="89"/>
      <c r="D18" s="89">
        <f>'H2'!E33</f>
        <v>0.23072420308905686</v>
      </c>
      <c r="E18" s="89">
        <f>'H2'!F33</f>
        <v>0.2635547943454587</v>
      </c>
      <c r="F18" s="89">
        <f>'H2'!G33</f>
        <v>0.24696584162233026</v>
      </c>
      <c r="G18" s="89">
        <f>'H2'!H33</f>
        <v>0.23471669734212031</v>
      </c>
      <c r="H18" s="89">
        <f>'H2'!I33</f>
        <v>0.23361791577612309</v>
      </c>
      <c r="J18" s="89">
        <f>IFERROR(AVERAGE(D18:H18),0)</f>
        <v>0.24191589043501782</v>
      </c>
      <c r="K18" s="89">
        <f>IFERROR(MEDIAN(D18:H18),0)</f>
        <v>0.23471669734212031</v>
      </c>
      <c r="N18"/>
      <c r="O18"/>
      <c r="P18"/>
      <c r="Q18"/>
      <c r="R18"/>
      <c r="S18"/>
    </row>
    <row r="19" spans="2:19" ht="14.4" x14ac:dyDescent="0.3">
      <c r="B19" s="30" t="s">
        <v>72</v>
      </c>
      <c r="C19" s="89"/>
      <c r="D19" s="89">
        <f>'H2'!E37</f>
        <v>0.19239853762734144</v>
      </c>
      <c r="E19" s="89">
        <f>'H2'!F37</f>
        <v>0.24010497882529375</v>
      </c>
      <c r="F19" s="89">
        <f>'H2'!G37</f>
        <v>0.22732670213586251</v>
      </c>
      <c r="G19" s="89">
        <f>'H2'!H37</f>
        <v>0.21769676819252304</v>
      </c>
      <c r="H19" s="89">
        <f>'H2'!I37</f>
        <v>0.21034243840571185</v>
      </c>
      <c r="J19" s="89">
        <f>IFERROR(AVERAGE(D19:H19),0)</f>
        <v>0.21757388503734648</v>
      </c>
      <c r="K19" s="89">
        <f>IFERROR(MEDIAN(D19:H19),0)</f>
        <v>0.21769676819252304</v>
      </c>
      <c r="N19"/>
      <c r="O19"/>
      <c r="P19"/>
      <c r="Q19"/>
      <c r="R19"/>
      <c r="S19"/>
    </row>
    <row r="20" spans="2:19" ht="14.4" x14ac:dyDescent="0.3">
      <c r="B20" s="90" t="s">
        <v>73</v>
      </c>
      <c r="C20" s="91"/>
      <c r="D20" s="91">
        <f>'H2'!E42</f>
        <v>0.14241702267499179</v>
      </c>
      <c r="E20" s="91">
        <f>'H2'!F42</f>
        <v>0.18096917951208702</v>
      </c>
      <c r="F20" s="91">
        <f>'H2'!G42</f>
        <v>0.16831675533965618</v>
      </c>
      <c r="G20" s="91">
        <f>'H2'!H42</f>
        <v>0.16110880220599386</v>
      </c>
      <c r="H20" s="91">
        <f>'H2'!I42</f>
        <v>0.16531225779176537</v>
      </c>
      <c r="I20" s="90"/>
      <c r="J20" s="91">
        <f>IFERROR(AVERAGE(D20:H20),0)</f>
        <v>0.16362480350489886</v>
      </c>
      <c r="K20" s="91">
        <f>IFERROR(MEDIAN(D20:H20),0)</f>
        <v>0.16531225779176537</v>
      </c>
      <c r="N20"/>
      <c r="O20"/>
      <c r="P20"/>
      <c r="Q20"/>
      <c r="R20"/>
      <c r="S20"/>
    </row>
    <row r="21" spans="2:19" ht="14.4" x14ac:dyDescent="0.3">
      <c r="N21"/>
      <c r="O21"/>
      <c r="P21"/>
      <c r="Q21"/>
      <c r="R21"/>
      <c r="S21"/>
    </row>
    <row r="22" spans="2:19" ht="14.4" x14ac:dyDescent="0.3">
      <c r="B22" s="87" t="s">
        <v>74</v>
      </c>
      <c r="C22" s="88"/>
      <c r="D22" s="88">
        <f>'H2'!E18</f>
        <v>0.2846081169898127</v>
      </c>
      <c r="E22" s="88">
        <f>'H2'!F18</f>
        <v>0.22696558364648042</v>
      </c>
      <c r="F22" s="88">
        <f>'H2'!G18</f>
        <v>0.22176729123294009</v>
      </c>
      <c r="G22" s="88">
        <f>'H2'!H18</f>
        <v>0.22294787811619729</v>
      </c>
      <c r="H22" s="88">
        <f>'H2'!I18</f>
        <v>0.2244991427296428</v>
      </c>
      <c r="I22" s="87"/>
      <c r="J22" s="88">
        <f>IFERROR(AVERAGE(D22:H22),0)</f>
        <v>0.23615760254301468</v>
      </c>
      <c r="K22" s="88">
        <f>IFERROR(MEDIAN(D22:H22),0)</f>
        <v>0.2244991427296428</v>
      </c>
      <c r="N22"/>
      <c r="O22"/>
      <c r="P22"/>
      <c r="Q22"/>
      <c r="R22"/>
      <c r="S22"/>
    </row>
    <row r="23" spans="2:19" ht="14.4" x14ac:dyDescent="0.3">
      <c r="B23" s="30" t="s">
        <v>75</v>
      </c>
      <c r="C23" s="89"/>
      <c r="D23" s="89">
        <f>'H2'!E31</f>
        <v>8.5503614853762747E-2</v>
      </c>
      <c r="E23" s="89">
        <f>'H2'!F31</f>
        <v>7.6919144149901586E-2</v>
      </c>
      <c r="F23" s="89">
        <f>'H2'!G31</f>
        <v>8.6421466574138323E-2</v>
      </c>
      <c r="G23" s="89">
        <f>'H2'!H31</f>
        <v>9.1327092692645148E-2</v>
      </c>
      <c r="H23" s="89">
        <f>'H2'!I31</f>
        <v>8.8410409375954152E-2</v>
      </c>
      <c r="J23" s="89">
        <f>IFERROR(AVERAGE(D23:H23),0)</f>
        <v>8.5716345529280383E-2</v>
      </c>
      <c r="K23" s="89">
        <f>IFERROR(MEDIAN(D23:H23),0)</f>
        <v>8.6421466574138323E-2</v>
      </c>
      <c r="N23"/>
      <c r="O23"/>
      <c r="P23"/>
      <c r="Q23"/>
      <c r="R23"/>
      <c r="S23"/>
    </row>
    <row r="24" spans="2:19" ht="14.4" x14ac:dyDescent="0.3">
      <c r="B24" s="90" t="s">
        <v>76</v>
      </c>
      <c r="C24" s="92"/>
      <c r="D24" s="92">
        <f>'H2'!E33</f>
        <v>0.23072420308905686</v>
      </c>
      <c r="E24" s="92">
        <f>'H2'!F33</f>
        <v>0.2635547943454587</v>
      </c>
      <c r="F24" s="92">
        <f>'H2'!G33</f>
        <v>0.24696584162233026</v>
      </c>
      <c r="G24" s="92">
        <f>'H2'!H33</f>
        <v>0.23471669734212031</v>
      </c>
      <c r="H24" s="92">
        <f>'H2'!I33</f>
        <v>0.23361791577612309</v>
      </c>
      <c r="I24" s="90"/>
      <c r="J24" s="91">
        <f>IFERROR(AVERAGE(D24:H24),0)</f>
        <v>0.24191589043501782</v>
      </c>
      <c r="K24" s="91">
        <f>IFERROR(MEDIAN(D24:H24),0)</f>
        <v>0.23471669734212031</v>
      </c>
      <c r="N24"/>
      <c r="O24"/>
      <c r="P24"/>
      <c r="Q24"/>
      <c r="R24"/>
      <c r="S24"/>
    </row>
    <row r="25" spans="2:19" ht="14.4" x14ac:dyDescent="0.3">
      <c r="N25"/>
      <c r="O25"/>
      <c r="P25"/>
      <c r="Q25"/>
      <c r="R25"/>
      <c r="S25"/>
    </row>
    <row r="26" spans="2:19" ht="14.4" x14ac:dyDescent="0.3">
      <c r="B26" s="87" t="s">
        <v>21</v>
      </c>
      <c r="C26" s="88"/>
      <c r="D26" s="88">
        <f>'H2'!E32/SUM('Balance Sheet'!U4:U6)</f>
        <v>0.18975506756756758</v>
      </c>
      <c r="E26" s="88">
        <f>'H2'!F32/SUM('Balance Sheet'!V4:V6)</f>
        <v>0.18975460122699384</v>
      </c>
      <c r="F26" s="88">
        <f>'H2'!G32/SUM('Balance Sheet'!W4:W6)</f>
        <v>0.15824604743083009</v>
      </c>
      <c r="G26" s="88">
        <f>'H2'!H32/SUM('Balance Sheet'!X4:X6)</f>
        <v>0.15933721450962826</v>
      </c>
      <c r="H26" s="88">
        <f>'H2'!I32/SUM('Balance Sheet'!Y4:Y6)</f>
        <v>0.15664173228346445</v>
      </c>
      <c r="I26" s="87"/>
      <c r="J26" s="88">
        <f t="shared" ref="J26:J32" si="0">IFERROR(AVERAGE(D26:H26),0)</f>
        <v>0.17074693260369683</v>
      </c>
      <c r="K26" s="88">
        <f t="shared" ref="K26:K32" si="1">IFERROR(MEDIAN(D26:H26),0)</f>
        <v>0.15933721450962826</v>
      </c>
      <c r="N26"/>
      <c r="O26"/>
      <c r="P26"/>
      <c r="Q26"/>
      <c r="R26"/>
      <c r="S26"/>
    </row>
    <row r="27" spans="2:19" ht="14.4" x14ac:dyDescent="0.3">
      <c r="B27" s="30" t="s">
        <v>77</v>
      </c>
      <c r="C27" s="89"/>
      <c r="D27" s="89">
        <f>'H2'!E52</f>
        <v>0.86436400346120568</v>
      </c>
      <c r="E27" s="89">
        <f>'H2'!F52</f>
        <v>0.85662491760052739</v>
      </c>
      <c r="F27" s="89">
        <f>'H2'!G52</f>
        <v>0.86050666544505017</v>
      </c>
      <c r="G27" s="89">
        <f>'H2'!H52</f>
        <v>0.87527639014003755</v>
      </c>
      <c r="H27" s="89">
        <f>'H2'!I52</f>
        <v>0.87373019819563813</v>
      </c>
      <c r="J27" s="89">
        <f t="shared" si="0"/>
        <v>0.86610043496849176</v>
      </c>
      <c r="K27" s="89">
        <f t="shared" si="1"/>
        <v>0.86436400346120568</v>
      </c>
      <c r="N27"/>
      <c r="O27"/>
      <c r="P27"/>
      <c r="Q27"/>
      <c r="R27"/>
      <c r="S27"/>
    </row>
    <row r="28" spans="2:19" ht="14.4" x14ac:dyDescent="0.3">
      <c r="B28" s="30" t="s">
        <v>78</v>
      </c>
      <c r="C28" s="89"/>
      <c r="D28" s="89">
        <f>'H2'!E41/SUM('Balance Sheet'!U4:U5)</f>
        <v>0.23425675675675678</v>
      </c>
      <c r="E28" s="89">
        <f>'H2'!F41/SUM('Balance Sheet'!V4:V5)</f>
        <v>0.20035849056603772</v>
      </c>
      <c r="F28" s="89">
        <f>'H2'!G41/SUM('Balance Sheet'!W4:W5)</f>
        <v>0.17338363780778404</v>
      </c>
      <c r="G28" s="89">
        <f>'H2'!H41/SUM('Balance Sheet'!X4:X5)</f>
        <v>0.16624914908100741</v>
      </c>
      <c r="H28" s="89">
        <f>'H2'!I41/SUM('Balance Sheet'!Y4:Y5)</f>
        <v>0.17073377804730122</v>
      </c>
      <c r="J28" s="89">
        <f t="shared" si="0"/>
        <v>0.18899636245177742</v>
      </c>
      <c r="K28" s="89">
        <f t="shared" si="1"/>
        <v>0.17338363780778404</v>
      </c>
      <c r="N28"/>
      <c r="O28"/>
      <c r="P28"/>
      <c r="Q28"/>
      <c r="R28"/>
      <c r="S28"/>
    </row>
    <row r="29" spans="2:19" ht="14.4" x14ac:dyDescent="0.3">
      <c r="B29" s="30" t="s">
        <v>79</v>
      </c>
      <c r="C29" s="89"/>
      <c r="D29" s="89">
        <f t="shared" ref="D29:H29" si="2">IFERROR(D27*D28,0)</f>
        <v>0.20248310810810813</v>
      </c>
      <c r="E29" s="89">
        <f t="shared" si="2"/>
        <v>0.17163207547169809</v>
      </c>
      <c r="F29" s="89">
        <f t="shared" si="2"/>
        <v>0.14919777601270856</v>
      </c>
      <c r="G29" s="89">
        <f t="shared" si="2"/>
        <v>0.1455139550714771</v>
      </c>
      <c r="H29" s="89">
        <f t="shared" si="2"/>
        <v>0.14917525773195858</v>
      </c>
      <c r="J29" s="89">
        <f t="shared" si="0"/>
        <v>0.16360043447919009</v>
      </c>
      <c r="K29" s="89">
        <f t="shared" si="1"/>
        <v>0.14919777601270856</v>
      </c>
      <c r="N29"/>
      <c r="O29"/>
      <c r="P29"/>
      <c r="Q29"/>
      <c r="R29"/>
      <c r="S29"/>
    </row>
    <row r="30" spans="2:19" ht="14.4" x14ac:dyDescent="0.3">
      <c r="B30" s="30" t="s">
        <v>371</v>
      </c>
      <c r="C30" s="89"/>
      <c r="D30" s="95">
        <f>'H2'!E28/'H2'!E34</f>
        <v>5.4821078867722983</v>
      </c>
      <c r="E30" s="95">
        <f>'H2'!F28/'H2'!F34</f>
        <v>6.8431238225723572</v>
      </c>
      <c r="F30" s="95">
        <f>'H2'!G28/'H2'!G34</f>
        <v>6.91460099152407</v>
      </c>
      <c r="G30" s="95">
        <f>'H2'!H28/'H2'!H34</f>
        <v>6.434578830881394</v>
      </c>
      <c r="H30" s="95">
        <f>'H2'!I28/'H2'!I34</f>
        <v>6.697276834778358</v>
      </c>
      <c r="J30" s="95">
        <f t="shared" si="0"/>
        <v>6.474337673305695</v>
      </c>
      <c r="K30" s="95">
        <f t="shared" si="1"/>
        <v>6.697276834778358</v>
      </c>
      <c r="N30"/>
      <c r="O30"/>
      <c r="P30"/>
      <c r="Q30"/>
      <c r="R30"/>
      <c r="S30"/>
    </row>
    <row r="31" spans="2:19" ht="14.4" x14ac:dyDescent="0.3">
      <c r="B31" s="30" t="s">
        <v>372</v>
      </c>
      <c r="C31" s="89"/>
      <c r="D31" s="95">
        <f>'Balance Sheet'!U7/SUM('Balance Sheet'!U4:U5)</f>
        <v>4.5608108108108107E-2</v>
      </c>
      <c r="E31" s="95">
        <f>'Balance Sheet'!V7/SUM('Balance Sheet'!V4:V5)</f>
        <v>0</v>
      </c>
      <c r="F31" s="95">
        <f>'Balance Sheet'!W7/SUM('Balance Sheet'!W4:W5)</f>
        <v>0</v>
      </c>
      <c r="G31" s="95">
        <f>'Balance Sheet'!X7/SUM('Balance Sheet'!X4:X5)</f>
        <v>0</v>
      </c>
      <c r="H31" s="95">
        <f>'Balance Sheet'!Y7/SUM('Balance Sheet'!Y4:Y5)</f>
        <v>0</v>
      </c>
      <c r="J31" s="95">
        <f t="shared" si="0"/>
        <v>9.1216216216216221E-3</v>
      </c>
      <c r="K31" s="95">
        <f t="shared" si="1"/>
        <v>0</v>
      </c>
      <c r="N31"/>
      <c r="O31"/>
      <c r="P31"/>
      <c r="Q31"/>
      <c r="R31"/>
      <c r="S31"/>
    </row>
    <row r="32" spans="2:19" ht="14.4" x14ac:dyDescent="0.3">
      <c r="B32" s="90" t="s">
        <v>80</v>
      </c>
      <c r="C32" s="93"/>
      <c r="D32" s="93">
        <f>'H2'!E32/'H2'!E34</f>
        <v>3.99982196902261</v>
      </c>
      <c r="E32" s="93">
        <f>'H2'!F32/'H2'!F34</f>
        <v>5.2971399212193857</v>
      </c>
      <c r="F32" s="93">
        <f>'H2'!G32/'H2'!G34</f>
        <v>5.1221813529505855</v>
      </c>
      <c r="G32" s="93">
        <f>'H2'!H32/'H2'!H34</f>
        <v>4.6322093477411777</v>
      </c>
      <c r="H32" s="93">
        <f>'H2'!I32/'H2'!I34</f>
        <v>4.8585907925265568</v>
      </c>
      <c r="I32" s="90"/>
      <c r="J32" s="93">
        <f t="shared" si="0"/>
        <v>4.7819886766920634</v>
      </c>
      <c r="K32" s="93">
        <f t="shared" si="1"/>
        <v>4.8585907925265568</v>
      </c>
      <c r="N32"/>
      <c r="O32"/>
      <c r="P32"/>
      <c r="Q32"/>
      <c r="R32"/>
      <c r="S32"/>
    </row>
    <row r="33" spans="2:19" ht="14.4" x14ac:dyDescent="0.3">
      <c r="N33"/>
      <c r="O33"/>
      <c r="P33"/>
      <c r="Q33"/>
      <c r="R33"/>
      <c r="S33"/>
    </row>
    <row r="34" spans="2:19" ht="14.4" x14ac:dyDescent="0.3">
      <c r="B34" s="87" t="s">
        <v>81</v>
      </c>
      <c r="C34" s="94"/>
      <c r="D34" s="94">
        <f>'H2'!E12/'Balance Sheet'!U34</f>
        <v>4.8682499999999997</v>
      </c>
      <c r="E34" s="94">
        <f>'H2'!F12/'Balance Sheet'!V34</f>
        <v>3.1035294117647059</v>
      </c>
      <c r="F34" s="94">
        <f>'H2'!G12/'Balance Sheet'!W34</f>
        <v>2.3611428571428572</v>
      </c>
      <c r="G34" s="94">
        <f>'H2'!H12/'Balance Sheet'!X34</f>
        <v>2.5314285714285711</v>
      </c>
      <c r="H34" s="94">
        <f>'H2'!I12/'Balance Sheet'!Y34</f>
        <v>2.2041747572815535</v>
      </c>
      <c r="I34" s="87"/>
      <c r="J34" s="94">
        <f>IFERROR(AVERAGE(D34:H34),0)</f>
        <v>3.0137051195235371</v>
      </c>
      <c r="K34" s="94">
        <f>IFERROR(MEDIAN(D34:H34),0)</f>
        <v>2.5314285714285711</v>
      </c>
      <c r="N34"/>
      <c r="O34"/>
      <c r="P34"/>
      <c r="Q34"/>
      <c r="R34"/>
      <c r="S34"/>
    </row>
    <row r="35" spans="2:19" ht="14.4" x14ac:dyDescent="0.3">
      <c r="B35" s="30" t="s">
        <v>82</v>
      </c>
      <c r="C35" s="95"/>
      <c r="D35" s="95">
        <f>'H2'!E9/'Balance Sheet'!U14</f>
        <v>15.215</v>
      </c>
      <c r="E35" s="95">
        <f>'H2'!F9/'Balance Sheet'!V14</f>
        <v>14.855316455696201</v>
      </c>
      <c r="F35" s="95">
        <f>'H2'!G9/'Balance Sheet'!W14</f>
        <v>15.815853658536586</v>
      </c>
      <c r="G35" s="95">
        <f>'H2'!H9/'Balance Sheet'!X14</f>
        <v>16.657912087912088</v>
      </c>
      <c r="H35" s="95">
        <f>'H2'!I9/'Balance Sheet'!Y14</f>
        <v>16.862178217821782</v>
      </c>
      <c r="J35" s="95">
        <f>IFERROR(AVERAGE(D35:H35),0)</f>
        <v>15.881252083993331</v>
      </c>
      <c r="K35" s="95">
        <f>IFERROR(MEDIAN(D35:H35),0)</f>
        <v>15.815853658536586</v>
      </c>
      <c r="N35"/>
      <c r="O35"/>
      <c r="P35"/>
      <c r="Q35"/>
      <c r="R35"/>
      <c r="S35"/>
    </row>
    <row r="36" spans="2:19" ht="14.4" x14ac:dyDescent="0.3">
      <c r="B36" s="30" t="s">
        <v>83</v>
      </c>
      <c r="C36" s="95"/>
      <c r="D36" s="95">
        <f>'H2'!E9/'Balance Sheet'!U33</f>
        <v>64.917333333333332</v>
      </c>
      <c r="E36" s="95">
        <f>'H2'!F9/'Balance Sheet'!V33</f>
        <v>61.766842105263152</v>
      </c>
      <c r="F36" s="95">
        <f>'H2'!G9/'Balance Sheet'!W33</f>
        <v>54.037500000000001</v>
      </c>
      <c r="G36" s="95">
        <f>'H2'!H9/'Balance Sheet'!X33</f>
        <v>54.138214285714284</v>
      </c>
      <c r="H36" s="95">
        <f>'H2'!I9/'Balance Sheet'!Y33</f>
        <v>40.549523809523805</v>
      </c>
      <c r="J36" s="95">
        <f>IFERROR(AVERAGE(D36:H36),0)</f>
        <v>55.081882706766919</v>
      </c>
      <c r="K36" s="95">
        <f>IFERROR(MEDIAN(D36:H36),0)</f>
        <v>54.138214285714284</v>
      </c>
      <c r="N36"/>
      <c r="O36"/>
      <c r="P36"/>
      <c r="Q36"/>
      <c r="R36"/>
      <c r="S36"/>
    </row>
    <row r="37" spans="2:19" ht="14.4" x14ac:dyDescent="0.3">
      <c r="B37" s="30" t="s">
        <v>84</v>
      </c>
      <c r="C37" s="95"/>
      <c r="D37" s="95">
        <f>'H2'!E9/'Balance Sheet'!U18</f>
        <v>1.1349184149184148</v>
      </c>
      <c r="E37" s="95">
        <f>'H2'!F9/'Balance Sheet'!V18</f>
        <v>1.2605477980665949</v>
      </c>
      <c r="F37" s="95">
        <f>'H2'!G9/'Balance Sheet'!W18</f>
        <v>1.0350359138068637</v>
      </c>
      <c r="G37" s="95">
        <f>'H2'!H9/'Balance Sheet'!X18</f>
        <v>1.08431330472103</v>
      </c>
      <c r="H37" s="95">
        <f>'H2'!I9/'Balance Sheet'!Y18</f>
        <v>0.96986332574031886</v>
      </c>
      <c r="J37" s="95">
        <f>IFERROR(AVERAGE(D37:H37),0)</f>
        <v>1.0969357514506446</v>
      </c>
      <c r="K37" s="95">
        <f>IFERROR(MEDIAN(D37:H37),0)</f>
        <v>1.08431330472103</v>
      </c>
      <c r="N37"/>
      <c r="O37"/>
      <c r="P37"/>
      <c r="Q37"/>
      <c r="R37"/>
      <c r="S37"/>
    </row>
    <row r="38" spans="2:19" ht="14.4" x14ac:dyDescent="0.3">
      <c r="B38" s="30" t="s">
        <v>369</v>
      </c>
      <c r="C38" s="95"/>
      <c r="D38" s="95">
        <f>SUM('Balance Sheet'!U33:U37)/SUM('Balance Sheet'!U13:U16)</f>
        <v>3.6846846846846848</v>
      </c>
      <c r="E38" s="95">
        <f>SUM('Balance Sheet'!V33:V37)/SUM('Balance Sheet'!V13:V16)</f>
        <v>5.375886524822695</v>
      </c>
      <c r="F38" s="95">
        <f>SUM('Balance Sheet'!W33:W37)/SUM('Balance Sheet'!W13:W16)</f>
        <v>4.0068027210884356</v>
      </c>
      <c r="G38" s="95">
        <f>SUM('Balance Sheet'!X33:X37)/SUM('Balance Sheet'!X13:X16)</f>
        <v>2.6206896551724137</v>
      </c>
      <c r="H38" s="95">
        <f>SUM('Balance Sheet'!Y33:Y37)/SUM('Balance Sheet'!Y13:Y16)</f>
        <v>2.2616033755274261</v>
      </c>
      <c r="J38" s="95">
        <f t="shared" ref="J38:J39" si="3">IFERROR(AVERAGE(D38:H38),0)</f>
        <v>3.5899333922591312</v>
      </c>
      <c r="K38" s="95">
        <f t="shared" ref="K38:K39" si="4">IFERROR(MEDIAN(D38:H38),0)</f>
        <v>3.6846846846846848</v>
      </c>
      <c r="N38"/>
      <c r="O38"/>
      <c r="P38"/>
      <c r="Q38"/>
      <c r="R38"/>
      <c r="S38"/>
    </row>
    <row r="39" spans="2:19" ht="14.4" x14ac:dyDescent="0.3">
      <c r="B39" s="30" t="s">
        <v>370</v>
      </c>
      <c r="C39" s="95"/>
      <c r="D39" s="95" cm="1">
        <f t="array" ref="D39">SUM('Balance Sheet'!U34:U37/SUM('Balance Sheet'!U13:U16))</f>
        <v>3.5495495495495497</v>
      </c>
      <c r="E39" s="95" cm="1">
        <f t="array" ref="E39">SUM('Balance Sheet'!V34:V37/SUM('Balance Sheet'!V13:V16))</f>
        <v>5.2411347517730498</v>
      </c>
      <c r="F39" s="95" cm="1">
        <f t="array" ref="F39">SUM('Balance Sheet'!W34:W37/SUM('Balance Sheet'!W13:W16))</f>
        <v>3.843537414965986</v>
      </c>
      <c r="G39" s="95" cm="1">
        <f t="array" ref="G39">SUM('Balance Sheet'!X34:X37/SUM('Balance Sheet'!X13:X16))</f>
        <v>2.4275862068965517</v>
      </c>
      <c r="H39" s="95" cm="1">
        <f t="array" ref="H39">SUM('Balance Sheet'!Y34:Y37/SUM('Balance Sheet'!Y13:Y16))</f>
        <v>2.0843881856540083</v>
      </c>
      <c r="J39" s="95">
        <f t="shared" si="3"/>
        <v>3.4292392217678289</v>
      </c>
      <c r="K39" s="95">
        <f t="shared" si="4"/>
        <v>3.5495495495495497</v>
      </c>
      <c r="N39"/>
      <c r="O39"/>
      <c r="P39"/>
      <c r="Q39"/>
      <c r="R39"/>
      <c r="S39"/>
    </row>
    <row r="40" spans="2:19" ht="14.4" x14ac:dyDescent="0.3">
      <c r="B40" s="90" t="s">
        <v>464</v>
      </c>
      <c r="C40" s="93"/>
      <c r="D40" s="93">
        <f>'H2'!E9/SUM('Balance Sheet'!U4:U5)</f>
        <v>1.6448648648648649</v>
      </c>
      <c r="E40" s="93">
        <f>'H2'!F9/SUM('Balance Sheet'!V4:V5)</f>
        <v>1.1071415094339623</v>
      </c>
      <c r="F40" s="93">
        <f>'H2'!G9/SUM('Balance Sheet'!W4:W5)</f>
        <v>1.0301032565528199</v>
      </c>
      <c r="G40" s="93">
        <f>'H2'!H9/SUM('Balance Sheet'!X4:X5)</f>
        <v>1.0319060585432267</v>
      </c>
      <c r="H40" s="93">
        <f>'H2'!I9/SUM('Balance Sheet'!Y4:Y5)</f>
        <v>1.0327956337174045</v>
      </c>
      <c r="I40" s="90"/>
      <c r="J40" s="93">
        <f>IFERROR(AVERAGE(D40:H40),0)</f>
        <v>1.1693622646224557</v>
      </c>
      <c r="K40" s="93">
        <f>IFERROR(MEDIAN(D40:H40),0)</f>
        <v>1.0327956337174045</v>
      </c>
      <c r="N40"/>
      <c r="O40"/>
      <c r="P40"/>
      <c r="Q40"/>
      <c r="R40"/>
      <c r="S40"/>
    </row>
    <row r="41" spans="2:19" ht="14.4" x14ac:dyDescent="0.3">
      <c r="N41"/>
      <c r="O41"/>
      <c r="P41"/>
      <c r="Q41"/>
      <c r="R41"/>
      <c r="S41"/>
    </row>
    <row r="42" spans="2:19" ht="14.4" x14ac:dyDescent="0.3">
      <c r="B42" s="87" t="s">
        <v>85</v>
      </c>
      <c r="C42" s="96"/>
      <c r="D42" s="96">
        <f t="shared" ref="D42:H44" si="5">365/D34</f>
        <v>74.975607251065583</v>
      </c>
      <c r="E42" s="96">
        <f t="shared" si="5"/>
        <v>117.60803639120546</v>
      </c>
      <c r="F42" s="96">
        <f t="shared" si="5"/>
        <v>154.58615682478219</v>
      </c>
      <c r="G42" s="96">
        <f t="shared" si="5"/>
        <v>144.18735891647856</v>
      </c>
      <c r="H42" s="96">
        <f t="shared" si="5"/>
        <v>165.59485530546624</v>
      </c>
      <c r="I42" s="87"/>
      <c r="J42" s="97">
        <f>IFERROR(AVERAGE(D42:H42),0)</f>
        <v>131.39040293779962</v>
      </c>
      <c r="K42" s="97">
        <f>IFERROR(MEDIAN(D42:H42),0)</f>
        <v>144.18735891647856</v>
      </c>
      <c r="N42"/>
      <c r="O42"/>
      <c r="P42"/>
      <c r="Q42"/>
      <c r="R42"/>
      <c r="S42"/>
    </row>
    <row r="43" spans="2:19" ht="14.4" x14ac:dyDescent="0.3">
      <c r="B43" s="30" t="s">
        <v>86</v>
      </c>
      <c r="C43" s="98"/>
      <c r="D43" s="98">
        <f t="shared" si="5"/>
        <v>23.989484061781138</v>
      </c>
      <c r="E43" s="98">
        <f t="shared" si="5"/>
        <v>24.570328144039131</v>
      </c>
      <c r="F43" s="98">
        <f t="shared" si="5"/>
        <v>23.078109337651323</v>
      </c>
      <c r="G43" s="98">
        <f t="shared" si="5"/>
        <v>21.91150956216562</v>
      </c>
      <c r="H43" s="98">
        <f t="shared" si="5"/>
        <v>21.646076520186956</v>
      </c>
      <c r="J43" s="99">
        <f>IFERROR(AVERAGE(D43:H43),0)</f>
        <v>23.039101525164831</v>
      </c>
      <c r="K43" s="99">
        <f>IFERROR(MEDIAN(D43:H43),0)</f>
        <v>23.078109337651323</v>
      </c>
      <c r="N43"/>
      <c r="O43"/>
      <c r="P43"/>
      <c r="Q43"/>
      <c r="R43"/>
      <c r="S43"/>
    </row>
    <row r="44" spans="2:19" ht="14.4" x14ac:dyDescent="0.3">
      <c r="B44" s="30" t="s">
        <v>87</v>
      </c>
      <c r="C44" s="98"/>
      <c r="D44" s="98">
        <f t="shared" si="5"/>
        <v>5.6225353269799543</v>
      </c>
      <c r="E44" s="98">
        <f t="shared" si="5"/>
        <v>5.9093194270473859</v>
      </c>
      <c r="F44" s="98">
        <f t="shared" si="5"/>
        <v>6.754568586629655</v>
      </c>
      <c r="G44" s="98">
        <f t="shared" si="5"/>
        <v>6.7420029422048069</v>
      </c>
      <c r="H44" s="98">
        <f t="shared" si="5"/>
        <v>9.0013387509688343</v>
      </c>
      <c r="J44" s="99">
        <f>IFERROR(AVERAGE(D44:H44),0)</f>
        <v>6.8059530067661269</v>
      </c>
      <c r="K44" s="99">
        <f>IFERROR(MEDIAN(D44:H44),0)</f>
        <v>6.7420029422048069</v>
      </c>
      <c r="N44"/>
      <c r="O44"/>
      <c r="P44"/>
      <c r="Q44"/>
      <c r="R44"/>
      <c r="S44"/>
    </row>
    <row r="45" spans="2:19" ht="14.4" x14ac:dyDescent="0.3">
      <c r="B45" s="90" t="s">
        <v>88</v>
      </c>
      <c r="C45" s="100"/>
      <c r="D45" s="100">
        <f>(D42+D44)-D43</f>
        <v>56.608658516264398</v>
      </c>
      <c r="E45" s="100">
        <f t="shared" ref="E45:H45" si="6">(E42+E44)-E43</f>
        <v>98.9470276742137</v>
      </c>
      <c r="F45" s="100">
        <f t="shared" si="6"/>
        <v>138.26261607376054</v>
      </c>
      <c r="G45" s="100">
        <f t="shared" si="6"/>
        <v>129.01785229651773</v>
      </c>
      <c r="H45" s="100">
        <f t="shared" si="6"/>
        <v>152.95011753624811</v>
      </c>
      <c r="I45" s="90"/>
      <c r="J45" s="101">
        <f>IFERROR(AVERAGE(D45:H45),0)</f>
        <v>115.1572544194009</v>
      </c>
      <c r="K45" s="101">
        <f>IFERROR(MEDIAN(D45:H45),0)</f>
        <v>129.01785229651773</v>
      </c>
      <c r="N45"/>
      <c r="O45"/>
      <c r="P45"/>
      <c r="Q45"/>
      <c r="R45"/>
      <c r="S45"/>
    </row>
    <row r="46" spans="2:19" ht="14.4" x14ac:dyDescent="0.3">
      <c r="N46"/>
      <c r="O46"/>
      <c r="P46"/>
      <c r="Q46"/>
      <c r="R46"/>
      <c r="S46"/>
    </row>
    <row r="47" spans="2:19" ht="14.4" x14ac:dyDescent="0.3">
      <c r="B47" s="87" t="s">
        <v>89</v>
      </c>
      <c r="C47" s="88"/>
      <c r="D47" s="88">
        <f>'Cash Flow'!U4/'H2'!E9</f>
        <v>0.23003614853762736</v>
      </c>
      <c r="E47" s="88">
        <f>'Cash Flow'!V4/'H2'!F9</f>
        <v>0.28034118118220475</v>
      </c>
      <c r="F47" s="88">
        <f>'Cash Flow'!W4/'H2'!G9</f>
        <v>0.24751330094841542</v>
      </c>
      <c r="G47" s="88">
        <f>'Cash Flow'!X4/'H2'!H9</f>
        <v>0.26123612183102773</v>
      </c>
      <c r="H47" s="88">
        <f>'Cash Flow'!Y4/'H2'!I9</f>
        <v>0.24661202057448858</v>
      </c>
      <c r="I47" s="87"/>
      <c r="J47" s="88">
        <f>IFERROR(AVERAGE(D47:H47),0)</f>
        <v>0.25314775461475281</v>
      </c>
      <c r="K47" s="88">
        <f>IFERROR(MEDIAN(D47:H47),0)</f>
        <v>0.24751330094841542</v>
      </c>
      <c r="N47"/>
      <c r="O47"/>
      <c r="P47"/>
      <c r="Q47"/>
      <c r="R47"/>
      <c r="S47"/>
    </row>
    <row r="48" spans="2:19" ht="14.4" x14ac:dyDescent="0.3">
      <c r="B48" s="30" t="s">
        <v>90</v>
      </c>
      <c r="C48" s="89"/>
      <c r="D48" s="89">
        <f>'Cash Flow'!U4/'Balance Sheet'!U38</f>
        <v>0.1728395061728395</v>
      </c>
      <c r="E48" s="89">
        <f>'Cash Flow'!V4/'Balance Sheet'!V38</f>
        <v>0.1857707509881423</v>
      </c>
      <c r="F48" s="89">
        <f>'Cash Flow'!W4/'Balance Sheet'!W38</f>
        <v>0.147926267281106</v>
      </c>
      <c r="G48" s="89">
        <f>'Cash Flow'!X4/'Balance Sheet'!X38</f>
        <v>0.16659655027345394</v>
      </c>
      <c r="H48" s="89">
        <f>'Cash Flow'!Y4/'Balance Sheet'!Y38</f>
        <v>0.15135135135135136</v>
      </c>
      <c r="J48" s="89">
        <f>IFERROR(AVERAGE(D48:H48),0)</f>
        <v>0.16489688521337861</v>
      </c>
      <c r="K48" s="89">
        <f>IFERROR(MEDIAN(D48:H48),0)</f>
        <v>0.16659655027345394</v>
      </c>
      <c r="N48"/>
      <c r="O48"/>
      <c r="P48"/>
      <c r="Q48"/>
      <c r="R48"/>
      <c r="S48"/>
    </row>
    <row r="49" spans="2:19" ht="14.4" x14ac:dyDescent="0.3">
      <c r="B49" s="90" t="s">
        <v>91</v>
      </c>
      <c r="C49" s="91"/>
      <c r="D49" s="91">
        <f>'Cash Flow'!U4/'Balance Sheet'!U6</f>
        <v>0.3783783783783784</v>
      </c>
      <c r="E49" s="91">
        <f>'Cash Flow'!V4/'Balance Sheet'!V6</f>
        <v>0.57719298245614037</v>
      </c>
      <c r="F49" s="91">
        <f>'Cash Flow'!W4/'Balance Sheet'!W6</f>
        <v>0.41960784313725491</v>
      </c>
      <c r="G49" s="91">
        <f>'Cash Flow'!X4/'Balance Sheet'!X6</f>
        <v>0.51832460732984298</v>
      </c>
      <c r="H49" s="91">
        <f>'Cash Flow'!Y4/'Balance Sheet'!Y6</f>
        <v>0.4713804713804714</v>
      </c>
      <c r="I49" s="90"/>
      <c r="J49" s="91">
        <f>IFERROR(AVERAGE(D49:H49),0)</f>
        <v>0.47297685653641758</v>
      </c>
      <c r="K49" s="91">
        <f>IFERROR(MEDIAN(D49:H49),0)</f>
        <v>0.4713804713804714</v>
      </c>
      <c r="N49"/>
      <c r="O49"/>
      <c r="P49"/>
      <c r="Q49"/>
      <c r="R49"/>
      <c r="S49"/>
    </row>
    <row r="51" spans="2:19" ht="17.399999999999999" x14ac:dyDescent="0.25">
      <c r="B51" s="32" t="s">
        <v>164</v>
      </c>
    </row>
    <row r="57" spans="2:19" ht="4.05" customHeight="1" x14ac:dyDescent="0.25">
      <c r="B57" s="194"/>
      <c r="C57" s="194"/>
      <c r="D57" s="194"/>
      <c r="E57" s="194"/>
      <c r="F57" s="194"/>
      <c r="G57" s="194"/>
      <c r="H57" s="194"/>
      <c r="I57" s="194"/>
      <c r="J57" s="194"/>
      <c r="K57" s="194"/>
    </row>
  </sheetData>
  <pageMargins left="0.7" right="0.7" top="0.75" bottom="0.75" header="0.3" footer="0.3"/>
  <pageSetup orientation="portrait" r:id="rId1"/>
  <ignoredErrors>
    <ignoredError sqref="D40" formulaRange="1"/>
  </ignoredErrors>
  <drawing r:id="rId2"/>
  <extLst>
    <ext xmlns:x14="http://schemas.microsoft.com/office/spreadsheetml/2009/9/main" uri="{05C60535-1F16-4fd2-B633-F4F36F0B64E0}">
      <x14:sparklineGroups xmlns:xm="http://schemas.microsoft.com/office/excel/2006/main">
        <x14:sparklineGroup displayEmptyCellsAs="gap" markers="1" xr2:uid="{8D967506-0A85-460D-B982-8EAC51068014}">
          <x14:colorSeries theme="4" tint="0.59999389629810485"/>
          <x14:colorNegative rgb="FFD00000"/>
          <x14:colorAxis rgb="FF000000"/>
          <x14:colorMarkers theme="1"/>
          <x14:colorFirst rgb="FFD00000"/>
          <x14:colorLast rgb="FFD00000"/>
          <x14:colorHigh rgb="FFD00000"/>
          <x14:colorLow rgb="FFD00000"/>
          <x14:sparklines>
            <x14:sparkline>
              <xm:f>'F3'!D10:H10</xm:f>
              <xm:sqref>I10</xm:sqref>
            </x14:sparkline>
            <x14:sparkline>
              <xm:f>'F3'!D11:H11</xm:f>
              <xm:sqref>I11</xm:sqref>
            </x14:sparkline>
            <x14:sparkline>
              <xm:f>'F3'!D12:H12</xm:f>
              <xm:sqref>I12</xm:sqref>
            </x14:sparkline>
            <x14:sparkline>
              <xm:f>'F3'!D13:H13</xm:f>
              <xm:sqref>I13</xm:sqref>
            </x14:sparkline>
            <x14:sparkline>
              <xm:f>'F3'!D14:H14</xm:f>
              <xm:sqref>I14</xm:sqref>
            </x14:sparkline>
          </x14:sparklines>
        </x14:sparklineGroup>
        <x14:sparklineGroup displayEmptyCellsAs="gap" markers="1" xr2:uid="{52E1A59F-C889-481A-8CE0-400E75CFBD9B}">
          <x14:colorSeries theme="4" tint="0.59999389629810485"/>
          <x14:colorNegative rgb="FFD00000"/>
          <x14:colorAxis rgb="FF000000"/>
          <x14:colorMarkers theme="1"/>
          <x14:colorFirst rgb="FFD00000"/>
          <x14:colorLast rgb="FFD00000"/>
          <x14:colorHigh rgb="FFD00000"/>
          <x14:colorLow rgb="FFD00000"/>
          <x14:sparklines>
            <x14:sparkline>
              <xm:f>'F3'!D16:H16</xm:f>
              <xm:sqref>I16</xm:sqref>
            </x14:sparkline>
            <x14:sparkline>
              <xm:f>'F3'!D17:H17</xm:f>
              <xm:sqref>I17</xm:sqref>
            </x14:sparkline>
            <x14:sparkline>
              <xm:f>'F3'!D18:H18</xm:f>
              <xm:sqref>I18</xm:sqref>
            </x14:sparkline>
            <x14:sparkline>
              <xm:f>'F3'!D19:H19</xm:f>
              <xm:sqref>I19</xm:sqref>
            </x14:sparkline>
            <x14:sparkline>
              <xm:f>'F3'!D20:H20</xm:f>
              <xm:sqref>I20</xm:sqref>
            </x14:sparkline>
            <x14:sparkline>
              <xm:f>'F3'!D21:H21</xm:f>
              <xm:sqref>I21</xm:sqref>
            </x14:sparkline>
            <x14:sparkline>
              <xm:f>'F3'!D22:H22</xm:f>
              <xm:sqref>I22</xm:sqref>
            </x14:sparkline>
            <x14:sparkline>
              <xm:f>'F3'!D23:H23</xm:f>
              <xm:sqref>I23</xm:sqref>
            </x14:sparkline>
            <x14:sparkline>
              <xm:f>'F3'!D24:H24</xm:f>
              <xm:sqref>I24</xm:sqref>
            </x14:sparkline>
            <x14:sparkline>
              <xm:f>'F3'!D25:H25</xm:f>
              <xm:sqref>I25</xm:sqref>
            </x14:sparkline>
            <x14:sparkline>
              <xm:f>'F3'!D26:H26</xm:f>
              <xm:sqref>I26</xm:sqref>
            </x14:sparkline>
            <x14:sparkline>
              <xm:f>'F3'!D27:H27</xm:f>
              <xm:sqref>I27</xm:sqref>
            </x14:sparkline>
            <x14:sparkline>
              <xm:f>'F3'!D28:H28</xm:f>
              <xm:sqref>I28</xm:sqref>
            </x14:sparkline>
            <x14:sparkline>
              <xm:f>'F3'!D29:H29</xm:f>
              <xm:sqref>I29</xm:sqref>
            </x14:sparkline>
            <x14:sparkline>
              <xm:f>'F3'!D30:H30</xm:f>
              <xm:sqref>I30</xm:sqref>
            </x14:sparkline>
            <x14:sparkline>
              <xm:f>'F3'!D31:H31</xm:f>
              <xm:sqref>I31</xm:sqref>
            </x14:sparkline>
            <x14:sparkline>
              <xm:f>'F3'!D32:H32</xm:f>
              <xm:sqref>I32</xm:sqref>
            </x14:sparkline>
            <x14:sparkline>
              <xm:f>'F3'!D33:H33</xm:f>
              <xm:sqref>I33</xm:sqref>
            </x14:sparkline>
            <x14:sparkline>
              <xm:f>'F3'!D34:H34</xm:f>
              <xm:sqref>I34</xm:sqref>
            </x14:sparkline>
            <x14:sparkline>
              <xm:f>'F3'!D35:H35</xm:f>
              <xm:sqref>I35</xm:sqref>
            </x14:sparkline>
            <x14:sparkline>
              <xm:f>'F3'!D36:H36</xm:f>
              <xm:sqref>I36</xm:sqref>
            </x14:sparkline>
            <x14:sparkline>
              <xm:f>'F3'!D37:H37</xm:f>
              <xm:sqref>I37</xm:sqref>
            </x14:sparkline>
            <x14:sparkline>
              <xm:f>'F3'!D38:H38</xm:f>
              <xm:sqref>I38</xm:sqref>
            </x14:sparkline>
            <x14:sparkline>
              <xm:f>'F3'!D39:H39</xm:f>
              <xm:sqref>I39</xm:sqref>
            </x14:sparkline>
            <x14:sparkline>
              <xm:f>'F3'!D40:H40</xm:f>
              <xm:sqref>I40</xm:sqref>
            </x14:sparkline>
            <x14:sparkline>
              <xm:f>'F3'!D41:H41</xm:f>
              <xm:sqref>I41</xm:sqref>
            </x14:sparkline>
            <x14:sparkline>
              <xm:f>'F3'!D42:H42</xm:f>
              <xm:sqref>I42</xm:sqref>
            </x14:sparkline>
            <x14:sparkline>
              <xm:f>'F3'!D43:H43</xm:f>
              <xm:sqref>I43</xm:sqref>
            </x14:sparkline>
            <x14:sparkline>
              <xm:f>'F3'!D44:H44</xm:f>
              <xm:sqref>I44</xm:sqref>
            </x14:sparkline>
            <x14:sparkline>
              <xm:f>'F3'!D45:H45</xm:f>
              <xm:sqref>I45</xm:sqref>
            </x14:sparkline>
            <x14:sparkline>
              <xm:f>'F3'!D46:H46</xm:f>
              <xm:sqref>I46</xm:sqref>
            </x14:sparkline>
            <x14:sparkline>
              <xm:f>'F3'!D47:H47</xm:f>
              <xm:sqref>I47</xm:sqref>
            </x14:sparkline>
            <x14:sparkline>
              <xm:f>'F3'!D48:H48</xm:f>
              <xm:sqref>I48</xm:sqref>
            </x14:sparkline>
            <x14:sparkline>
              <xm:f>'F3'!D49:H49</xm:f>
              <xm:sqref>I49</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8650E-D285-431D-BEEB-FEAED1B57449}">
  <sheetPr codeName="Sheet10"/>
  <dimension ref="B2:N28"/>
  <sheetViews>
    <sheetView showGridLines="0" zoomScale="73" workbookViewId="0">
      <selection activeCell="V5" sqref="V5"/>
    </sheetView>
  </sheetViews>
  <sheetFormatPr defaultRowHeight="13.8" x14ac:dyDescent="0.25"/>
  <cols>
    <col min="1" max="1" width="8.88671875" style="30"/>
    <col min="2" max="2" width="11.77734375" style="30" customWidth="1"/>
    <col min="3" max="11" width="8.88671875" style="30"/>
    <col min="12" max="12" width="27.44140625" style="30" customWidth="1"/>
    <col min="13" max="13" width="15.6640625" style="30" bestFit="1" customWidth="1"/>
    <col min="14" max="14" width="11.21875" style="30" bestFit="1" customWidth="1"/>
    <col min="15" max="16384" width="8.88671875" style="30"/>
  </cols>
  <sheetData>
    <row r="2" spans="2:14" ht="4.05" customHeight="1" x14ac:dyDescent="0.25">
      <c r="B2" s="194"/>
      <c r="C2" s="194"/>
      <c r="D2" s="194"/>
      <c r="E2" s="194"/>
      <c r="F2" s="194"/>
      <c r="G2" s="194"/>
      <c r="H2" s="194"/>
      <c r="I2" s="194"/>
      <c r="J2" s="194"/>
      <c r="K2" s="194"/>
    </row>
    <row r="3" spans="2:14" ht="71.400000000000006" customHeight="1" x14ac:dyDescent="0.8">
      <c r="B3" s="82" t="s">
        <v>364</v>
      </c>
      <c r="C3" s="83" t="s">
        <v>365</v>
      </c>
    </row>
    <row r="4" spans="2:14" ht="4.05" customHeight="1" x14ac:dyDescent="0.25">
      <c r="B4" s="194"/>
      <c r="C4" s="194"/>
      <c r="D4" s="194"/>
      <c r="E4" s="194"/>
      <c r="F4" s="194"/>
      <c r="G4" s="194"/>
      <c r="H4" s="194"/>
      <c r="I4" s="194"/>
      <c r="J4" s="194"/>
      <c r="K4" s="194"/>
    </row>
    <row r="6" spans="2:14" ht="17.399999999999999" x14ac:dyDescent="0.3">
      <c r="B6" s="32" t="s">
        <v>465</v>
      </c>
      <c r="C6"/>
      <c r="D6"/>
      <c r="E6"/>
      <c r="F6"/>
      <c r="G6"/>
      <c r="H6"/>
      <c r="I6"/>
      <c r="J6"/>
      <c r="K6"/>
    </row>
    <row r="7" spans="2:14" ht="15.6" x14ac:dyDescent="0.3">
      <c r="B7"/>
      <c r="C7"/>
      <c r="D7"/>
      <c r="E7"/>
      <c r="F7"/>
      <c r="G7"/>
      <c r="H7"/>
      <c r="I7"/>
      <c r="J7"/>
      <c r="K7"/>
      <c r="L7" s="319" t="s">
        <v>336</v>
      </c>
      <c r="M7" s="319" t="s">
        <v>337</v>
      </c>
      <c r="N7" s="319" t="s">
        <v>42</v>
      </c>
    </row>
    <row r="8" spans="2:14" ht="15.6" x14ac:dyDescent="0.3">
      <c r="B8"/>
      <c r="C8"/>
      <c r="D8"/>
      <c r="E8"/>
      <c r="F8"/>
      <c r="G8"/>
      <c r="H8"/>
      <c r="I8"/>
      <c r="J8"/>
      <c r="K8"/>
      <c r="L8" s="325">
        <f>'V3'!O30/'V3'!O31</f>
        <v>1368.3104054671503</v>
      </c>
      <c r="M8" s="325">
        <f>'V3'!P30/'V3'!P31</f>
        <v>2010.1961472211399</v>
      </c>
      <c r="N8" s="325">
        <f>'V3'!Q30/'V3'!Q31</f>
        <v>1849.3867270150042</v>
      </c>
    </row>
    <row r="9" spans="2:14" ht="14.4" x14ac:dyDescent="0.3">
      <c r="B9"/>
      <c r="C9"/>
      <c r="D9"/>
      <c r="E9"/>
      <c r="F9"/>
      <c r="G9"/>
      <c r="H9"/>
      <c r="I9"/>
      <c r="J9"/>
      <c r="K9"/>
      <c r="L9" s="30" t="str">
        <f>IF('V3'!E13&lt;L8,"Undervalued","Overvalued")</f>
        <v>Overvalued</v>
      </c>
      <c r="M9" s="30" t="str">
        <f>IF($D$7&lt;M8,"Undervalued","Overvalued")</f>
        <v>Undervalued</v>
      </c>
      <c r="N9" s="30" t="str">
        <f>IF($D$7&lt;N8,"Undervalued","Overvalued")</f>
        <v>Undervalued</v>
      </c>
    </row>
    <row r="10" spans="2:14" ht="14.4" x14ac:dyDescent="0.3">
      <c r="B10"/>
      <c r="C10"/>
      <c r="D10"/>
      <c r="E10"/>
      <c r="F10"/>
      <c r="G10"/>
      <c r="H10"/>
      <c r="I10"/>
      <c r="J10"/>
      <c r="K10"/>
    </row>
    <row r="11" spans="2:14" ht="14.4" x14ac:dyDescent="0.3">
      <c r="B11"/>
      <c r="C11"/>
      <c r="D11"/>
      <c r="E11"/>
      <c r="F11"/>
      <c r="G11"/>
      <c r="H11"/>
      <c r="I11"/>
      <c r="J11"/>
      <c r="K11"/>
    </row>
    <row r="12" spans="2:14" ht="14.4" x14ac:dyDescent="0.3">
      <c r="B12"/>
      <c r="C12"/>
      <c r="D12"/>
      <c r="E12"/>
      <c r="F12"/>
      <c r="G12"/>
      <c r="H12"/>
      <c r="I12"/>
      <c r="J12"/>
      <c r="K12"/>
    </row>
    <row r="13" spans="2:14" ht="14.4" x14ac:dyDescent="0.3">
      <c r="B13"/>
      <c r="C13"/>
      <c r="D13"/>
      <c r="E13"/>
      <c r="F13"/>
      <c r="G13"/>
      <c r="H13"/>
      <c r="I13"/>
      <c r="J13"/>
      <c r="K13"/>
    </row>
    <row r="14" spans="2:14" ht="14.4" x14ac:dyDescent="0.3">
      <c r="B14"/>
      <c r="C14"/>
      <c r="D14"/>
      <c r="E14"/>
      <c r="F14"/>
      <c r="G14"/>
      <c r="H14"/>
      <c r="I14"/>
      <c r="J14"/>
      <c r="K14"/>
    </row>
    <row r="15" spans="2:14" ht="14.4" x14ac:dyDescent="0.3">
      <c r="B15"/>
      <c r="C15"/>
      <c r="D15"/>
      <c r="E15"/>
      <c r="F15"/>
      <c r="G15"/>
      <c r="H15"/>
      <c r="I15"/>
      <c r="J15"/>
      <c r="K15"/>
    </row>
    <row r="16" spans="2:14" ht="14.4" x14ac:dyDescent="0.3">
      <c r="B16"/>
      <c r="C16"/>
      <c r="D16"/>
      <c r="E16"/>
      <c r="F16"/>
      <c r="G16"/>
      <c r="H16"/>
      <c r="I16"/>
      <c r="J16"/>
      <c r="K16"/>
    </row>
    <row r="17" spans="2:13" ht="14.4" x14ac:dyDescent="0.3">
      <c r="B17"/>
      <c r="C17"/>
      <c r="D17"/>
      <c r="E17"/>
      <c r="F17"/>
      <c r="G17"/>
      <c r="H17"/>
      <c r="I17"/>
      <c r="J17"/>
      <c r="K17"/>
    </row>
    <row r="18" spans="2:13" ht="14.4" x14ac:dyDescent="0.3">
      <c r="B18"/>
      <c r="C18"/>
      <c r="D18"/>
      <c r="E18"/>
      <c r="F18"/>
      <c r="G18"/>
      <c r="H18"/>
      <c r="I18"/>
      <c r="J18"/>
      <c r="K18"/>
    </row>
    <row r="19" spans="2:13" ht="14.4" x14ac:dyDescent="0.3">
      <c r="B19"/>
      <c r="C19"/>
      <c r="D19"/>
      <c r="E19"/>
      <c r="F19"/>
      <c r="G19"/>
      <c r="H19"/>
      <c r="I19"/>
      <c r="J19"/>
      <c r="K19"/>
    </row>
    <row r="20" spans="2:13" ht="18" thickBot="1" x14ac:dyDescent="0.35">
      <c r="B20" s="32" t="s">
        <v>466</v>
      </c>
      <c r="C20"/>
      <c r="D20"/>
      <c r="E20"/>
      <c r="F20"/>
      <c r="G20"/>
      <c r="H20"/>
      <c r="I20"/>
      <c r="J20"/>
      <c r="K20"/>
    </row>
    <row r="21" spans="2:13" ht="22.8" x14ac:dyDescent="0.4">
      <c r="B21"/>
      <c r="C21"/>
      <c r="D21"/>
      <c r="E21"/>
      <c r="F21"/>
      <c r="G21"/>
      <c r="H21"/>
      <c r="I21"/>
      <c r="J21"/>
      <c r="K21"/>
      <c r="L21" s="223" t="s">
        <v>132</v>
      </c>
      <c r="M21" s="225">
        <f>'V2'!G41</f>
        <v>10996.379014871589</v>
      </c>
    </row>
    <row r="22" spans="2:13" ht="22.8" x14ac:dyDescent="0.4">
      <c r="B22"/>
      <c r="C22"/>
      <c r="D22"/>
      <c r="E22"/>
      <c r="F22"/>
      <c r="G22"/>
      <c r="H22"/>
      <c r="I22"/>
      <c r="J22"/>
      <c r="K22"/>
      <c r="L22" s="61" t="s">
        <v>134</v>
      </c>
      <c r="M22" s="69">
        <f>'V2'!G42</f>
        <v>10.1559156</v>
      </c>
    </row>
    <row r="23" spans="2:13" ht="22.8" x14ac:dyDescent="0.4">
      <c r="B23"/>
      <c r="C23"/>
      <c r="D23"/>
      <c r="E23"/>
      <c r="F23"/>
      <c r="G23"/>
      <c r="H23"/>
      <c r="I23"/>
      <c r="J23"/>
      <c r="K23"/>
      <c r="L23" s="60" t="s">
        <v>136</v>
      </c>
      <c r="M23" s="257">
        <f>'V2'!G43</f>
        <v>1082.7560456362585</v>
      </c>
    </row>
    <row r="24" spans="2:13" ht="22.8" x14ac:dyDescent="0.4">
      <c r="L24" s="61" t="s">
        <v>38</v>
      </c>
      <c r="M24" s="71">
        <f>'V2'!G44</f>
        <v>1439.8</v>
      </c>
    </row>
    <row r="25" spans="2:13" ht="23.4" thickBot="1" x14ac:dyDescent="0.45">
      <c r="B25" s="32"/>
      <c r="L25" s="64" t="s">
        <v>137</v>
      </c>
      <c r="M25" s="72">
        <f>'V2'!G45</f>
        <v>-0.24798163242376825</v>
      </c>
    </row>
    <row r="28" spans="2:13" ht="4.05" customHeight="1" x14ac:dyDescent="0.25">
      <c r="B28" s="194"/>
      <c r="C28" s="194"/>
      <c r="D28" s="194"/>
      <c r="E28" s="194"/>
      <c r="F28" s="194"/>
      <c r="G28" s="194"/>
      <c r="H28" s="194"/>
      <c r="I28" s="194"/>
      <c r="J28" s="194"/>
      <c r="K28" s="194"/>
    </row>
  </sheetData>
  <conditionalFormatting sqref="L9:N9">
    <cfRule type="containsText" dxfId="4" priority="1" operator="containsText" text="Overvalued">
      <formula>NOT(ISERROR(SEARCH("Overvalued",L9)))</formula>
    </cfRule>
    <cfRule type="containsText" dxfId="3" priority="2" operator="containsText" text="Undervalued">
      <formula>NOT(ISERROR(SEARCH("Undervalued",L9)))</formula>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F70C1-5444-4267-B803-687625302197}">
  <sheetPr codeName="Sheet11"/>
  <dimension ref="A2:S59"/>
  <sheetViews>
    <sheetView showGridLines="0" tabSelected="1" topLeftCell="A20" zoomScale="86" zoomScaleNormal="55" workbookViewId="0">
      <selection activeCell="G30" sqref="G30"/>
    </sheetView>
  </sheetViews>
  <sheetFormatPr defaultRowHeight="13.8" x14ac:dyDescent="0.25"/>
  <cols>
    <col min="1" max="1" width="8.88671875" style="30"/>
    <col min="2" max="2" width="11.77734375" style="30" customWidth="1"/>
    <col min="3" max="3" width="25" style="30" bestFit="1" customWidth="1"/>
    <col min="4" max="4" width="13.33203125" style="30" customWidth="1"/>
    <col min="5" max="5" width="12.5546875" style="30" bestFit="1" customWidth="1"/>
    <col min="6" max="6" width="31.6640625" style="30" bestFit="1" customWidth="1"/>
    <col min="7" max="7" width="16.77734375" style="30" customWidth="1"/>
    <col min="8" max="9" width="13.88671875" style="30" bestFit="1" customWidth="1"/>
    <col min="10" max="14" width="13" style="30" bestFit="1" customWidth="1"/>
    <col min="15" max="15" width="12.44140625" style="30" bestFit="1" customWidth="1"/>
    <col min="16" max="16" width="14.77734375" style="30" customWidth="1"/>
    <col min="17" max="16384" width="8.88671875" style="30"/>
  </cols>
  <sheetData>
    <row r="2" spans="2:19" ht="4.05" customHeight="1" x14ac:dyDescent="0.25">
      <c r="B2" s="194"/>
      <c r="C2" s="194"/>
      <c r="D2" s="194"/>
      <c r="E2" s="194"/>
      <c r="F2" s="194"/>
      <c r="G2" s="194"/>
      <c r="H2" s="194"/>
      <c r="I2" s="194"/>
      <c r="J2" s="194"/>
      <c r="K2" s="194"/>
      <c r="L2" s="194"/>
      <c r="M2" s="194"/>
      <c r="N2" s="194"/>
      <c r="O2" s="194"/>
      <c r="P2" s="194"/>
    </row>
    <row r="3" spans="2:19" ht="71.400000000000006" customHeight="1" x14ac:dyDescent="0.8">
      <c r="B3" s="82" t="s">
        <v>364</v>
      </c>
      <c r="C3" s="83" t="s">
        <v>365</v>
      </c>
    </row>
    <row r="4" spans="2:19" ht="4.05" customHeight="1" x14ac:dyDescent="0.25">
      <c r="B4" s="194"/>
      <c r="C4" s="194"/>
      <c r="D4" s="194"/>
      <c r="E4" s="194"/>
      <c r="F4" s="194"/>
      <c r="G4" s="194"/>
      <c r="H4" s="194"/>
      <c r="I4" s="194"/>
      <c r="J4" s="194"/>
      <c r="K4" s="194"/>
      <c r="L4" s="194"/>
      <c r="M4" s="194"/>
      <c r="N4" s="194"/>
      <c r="O4" s="194"/>
      <c r="P4" s="194"/>
    </row>
    <row r="5" spans="2:19" ht="14.4" thickBot="1" x14ac:dyDescent="0.3"/>
    <row r="6" spans="2:19" ht="22.8" x14ac:dyDescent="0.4">
      <c r="B6" s="201" t="s">
        <v>92</v>
      </c>
      <c r="C6" s="202">
        <v>2023</v>
      </c>
      <c r="D6" s="202"/>
      <c r="E6" s="202"/>
      <c r="F6" s="202"/>
      <c r="G6" s="202">
        <f>C6+1</f>
        <v>2024</v>
      </c>
      <c r="H6" s="202">
        <f t="shared" ref="H6:N7" si="0">G6+1</f>
        <v>2025</v>
      </c>
      <c r="I6" s="203">
        <f t="shared" si="0"/>
        <v>2026</v>
      </c>
      <c r="J6" s="204">
        <f t="shared" si="0"/>
        <v>2027</v>
      </c>
      <c r="K6" s="204">
        <f t="shared" si="0"/>
        <v>2028</v>
      </c>
      <c r="L6" s="204">
        <f t="shared" si="0"/>
        <v>2029</v>
      </c>
      <c r="M6" s="204">
        <f t="shared" si="0"/>
        <v>2030</v>
      </c>
      <c r="N6" s="205">
        <f t="shared" si="0"/>
        <v>2031</v>
      </c>
      <c r="O6"/>
      <c r="P6"/>
      <c r="Q6" s="33"/>
      <c r="R6" s="33"/>
      <c r="S6" s="33"/>
    </row>
    <row r="7" spans="2:19" ht="22.8" x14ac:dyDescent="0.4">
      <c r="B7" s="34" t="s">
        <v>93</v>
      </c>
      <c r="C7" s="35"/>
      <c r="D7" s="35"/>
      <c r="E7" s="35"/>
      <c r="F7" s="35"/>
      <c r="G7" s="35"/>
      <c r="H7" s="35"/>
      <c r="I7" s="36"/>
      <c r="J7" s="37">
        <v>1</v>
      </c>
      <c r="K7" s="37">
        <f>J7+1</f>
        <v>2</v>
      </c>
      <c r="L7" s="37">
        <f t="shared" si="0"/>
        <v>3</v>
      </c>
      <c r="M7" s="37">
        <f t="shared" si="0"/>
        <v>4</v>
      </c>
      <c r="N7" s="38">
        <f t="shared" si="0"/>
        <v>5</v>
      </c>
      <c r="P7" s="33"/>
      <c r="Q7" s="33"/>
      <c r="R7" s="33"/>
      <c r="S7" s="33"/>
    </row>
    <row r="8" spans="2:19" ht="22.8" x14ac:dyDescent="0.4">
      <c r="B8" s="206" t="s">
        <v>94</v>
      </c>
      <c r="C8" s="207"/>
      <c r="D8" s="207"/>
      <c r="E8" s="207"/>
      <c r="F8" s="207"/>
      <c r="G8" s="208">
        <f>'Data Sheet'!I17/'Data Sheet'!H17-1</f>
        <v>0.10508959840486742</v>
      </c>
      <c r="H8" s="208">
        <f>'Data Sheet'!J17/'Data Sheet'!I17-1</f>
        <v>0.16884108258154051</v>
      </c>
      <c r="I8" s="209">
        <f>'Data Sheet'!K17/'Data Sheet'!J17-1</f>
        <v>0.12350003628279471</v>
      </c>
      <c r="J8" s="208">
        <f>AVERAGE($G$8:$I$8)</f>
        <v>0.13247690575640089</v>
      </c>
      <c r="K8" s="208">
        <f t="shared" ref="K8:N8" si="1">AVERAGE($G$8:$I$8)</f>
        <v>0.13247690575640089</v>
      </c>
      <c r="L8" s="208">
        <f t="shared" si="1"/>
        <v>0.13247690575640089</v>
      </c>
      <c r="M8" s="208">
        <f t="shared" si="1"/>
        <v>0.13247690575640089</v>
      </c>
      <c r="N8" s="210">
        <f t="shared" si="1"/>
        <v>0.13247690575640089</v>
      </c>
      <c r="O8" s="258"/>
      <c r="P8" s="59"/>
      <c r="Q8" s="39"/>
      <c r="R8" s="33"/>
      <c r="S8" s="33"/>
    </row>
    <row r="9" spans="2:19" ht="22.8" x14ac:dyDescent="0.4">
      <c r="B9" s="34" t="s">
        <v>95</v>
      </c>
      <c r="C9" s="40"/>
      <c r="D9" s="40"/>
      <c r="E9" s="40"/>
      <c r="F9" s="40"/>
      <c r="G9" s="40">
        <f>'H2'!G9</f>
        <v>1296.9000000000001</v>
      </c>
      <c r="H9" s="40">
        <f>'H2'!H9</f>
        <v>1515.87</v>
      </c>
      <c r="I9" s="41">
        <f>'H2'!I9</f>
        <v>1703.08</v>
      </c>
      <c r="J9" s="40">
        <f>I9*(1+J8)</f>
        <v>1928.698768655611</v>
      </c>
      <c r="K9" s="40">
        <f t="shared" ref="K9:N9" si="2">J9*(1+K8)</f>
        <v>2184.2068136632865</v>
      </c>
      <c r="L9" s="40">
        <f t="shared" si="2"/>
        <v>2473.5637738694463</v>
      </c>
      <c r="M9" s="40">
        <f t="shared" si="2"/>
        <v>2801.253848822796</v>
      </c>
      <c r="N9" s="42">
        <f t="shared" si="2"/>
        <v>3172.3552909530486</v>
      </c>
      <c r="P9" s="39"/>
      <c r="Q9" s="33"/>
      <c r="R9" s="33"/>
      <c r="S9" s="33"/>
    </row>
    <row r="10" spans="2:19" s="180" customFormat="1" ht="22.8" x14ac:dyDescent="0.4">
      <c r="B10" s="48" t="s">
        <v>96</v>
      </c>
      <c r="C10" s="49"/>
      <c r="D10" s="49"/>
      <c r="E10" s="49"/>
      <c r="F10" s="49"/>
      <c r="G10" s="49">
        <f>'H2'!G28</f>
        <v>432.37000000000012</v>
      </c>
      <c r="H10" s="49">
        <f>'H2'!H28</f>
        <v>494.2399999999999</v>
      </c>
      <c r="I10" s="50">
        <f>'H2'!I28</f>
        <v>548.43999999999971</v>
      </c>
      <c r="J10" s="49">
        <f>J9*J11</f>
        <v>630.97986045494622</v>
      </c>
      <c r="K10" s="49">
        <f t="shared" ref="K10:N10" si="3">K9*K11</f>
        <v>714.57011996262293</v>
      </c>
      <c r="L10" s="49">
        <f t="shared" si="3"/>
        <v>809.23415840125142</v>
      </c>
      <c r="M10" s="49">
        <f t="shared" si="3"/>
        <v>916.43899573863428</v>
      </c>
      <c r="N10" s="51">
        <f t="shared" si="3"/>
        <v>1037.8459982085919</v>
      </c>
      <c r="P10" s="272"/>
      <c r="Q10" s="273"/>
      <c r="R10" s="273"/>
      <c r="S10" s="273"/>
    </row>
    <row r="11" spans="2:19" ht="22.8" x14ac:dyDescent="0.4">
      <c r="B11" s="262" t="s">
        <v>367</v>
      </c>
      <c r="C11" s="263"/>
      <c r="D11" s="263"/>
      <c r="E11" s="263"/>
      <c r="F11" s="263"/>
      <c r="G11" s="266">
        <f>G10/G9</f>
        <v>0.33338730819646856</v>
      </c>
      <c r="H11" s="266">
        <f t="shared" ref="H11:I11" si="4">H10/H9</f>
        <v>0.32604379003476547</v>
      </c>
      <c r="I11" s="267">
        <f t="shared" si="4"/>
        <v>0.32202832515207724</v>
      </c>
      <c r="J11" s="266">
        <f>AVERAGE($G$11:$I$11)</f>
        <v>0.32715314112777044</v>
      </c>
      <c r="K11" s="266">
        <f t="shared" ref="K11:N11" si="5">AVERAGE($G$11:$I$11)</f>
        <v>0.32715314112777044</v>
      </c>
      <c r="L11" s="266">
        <f t="shared" si="5"/>
        <v>0.32715314112777044</v>
      </c>
      <c r="M11" s="266">
        <f t="shared" si="5"/>
        <v>0.32715314112777044</v>
      </c>
      <c r="N11" s="268">
        <f t="shared" si="5"/>
        <v>0.32715314112777044</v>
      </c>
      <c r="P11" s="39"/>
      <c r="Q11" s="43"/>
      <c r="R11" s="43"/>
      <c r="S11" s="43"/>
    </row>
    <row r="12" spans="2:19" ht="22.8" x14ac:dyDescent="0.4">
      <c r="B12" s="34" t="s">
        <v>97</v>
      </c>
      <c r="C12" s="40"/>
      <c r="D12" s="40"/>
      <c r="E12" s="40"/>
      <c r="F12" s="40"/>
      <c r="G12" s="40">
        <f>'H2'!G30</f>
        <v>112.08</v>
      </c>
      <c r="H12" s="40">
        <f>'H2'!H30</f>
        <v>138.44</v>
      </c>
      <c r="I12" s="41">
        <f>'H2'!I30</f>
        <v>150.57</v>
      </c>
      <c r="J12" s="40">
        <f>J9*J13</f>
        <v>171.11349169596514</v>
      </c>
      <c r="K12" s="40">
        <f t="shared" ref="K12:N12" si="6">K9*K13</f>
        <v>193.78207760902015</v>
      </c>
      <c r="L12" s="40">
        <f t="shared" si="6"/>
        <v>219.45372764170989</v>
      </c>
      <c r="M12" s="40">
        <f t="shared" si="6"/>
        <v>248.52627843639152</v>
      </c>
      <c r="N12" s="42">
        <f t="shared" si="6"/>
        <v>281.4502708027984</v>
      </c>
      <c r="P12" s="39"/>
      <c r="Q12" s="43"/>
      <c r="R12" s="43"/>
      <c r="S12" s="43"/>
    </row>
    <row r="13" spans="2:19" ht="22.8" x14ac:dyDescent="0.4">
      <c r="B13" s="264" t="s">
        <v>368</v>
      </c>
      <c r="C13" s="265"/>
      <c r="D13" s="265"/>
      <c r="E13" s="265"/>
      <c r="F13" s="265"/>
      <c r="G13" s="269">
        <f>G12/G9</f>
        <v>8.6421466574138323E-2</v>
      </c>
      <c r="H13" s="269">
        <f t="shared" ref="H13:I13" si="7">H12/H9</f>
        <v>9.1327092692645148E-2</v>
      </c>
      <c r="I13" s="270">
        <f t="shared" si="7"/>
        <v>8.8410409375954152E-2</v>
      </c>
      <c r="J13" s="269">
        <f>AVERAGE($G$13:$I$13)</f>
        <v>8.8719656214245865E-2</v>
      </c>
      <c r="K13" s="269">
        <f t="shared" ref="K13:N13" si="8">AVERAGE($G$13:$I$13)</f>
        <v>8.8719656214245865E-2</v>
      </c>
      <c r="L13" s="269">
        <f t="shared" si="8"/>
        <v>8.8719656214245865E-2</v>
      </c>
      <c r="M13" s="269">
        <f t="shared" si="8"/>
        <v>8.8719656214245865E-2</v>
      </c>
      <c r="N13" s="271">
        <f t="shared" si="8"/>
        <v>8.8719656214245865E-2</v>
      </c>
      <c r="P13" s="39"/>
      <c r="Q13" s="33"/>
      <c r="R13" s="33"/>
      <c r="S13" s="33"/>
    </row>
    <row r="14" spans="2:19" ht="22.8" x14ac:dyDescent="0.4">
      <c r="B14" s="48" t="s">
        <v>98</v>
      </c>
      <c r="C14" s="49"/>
      <c r="D14" s="49"/>
      <c r="E14" s="49"/>
      <c r="F14" s="49"/>
      <c r="G14" s="49">
        <f>(G10-G12)</f>
        <v>320.29000000000013</v>
      </c>
      <c r="H14" s="49">
        <f t="shared" ref="H14:N14" si="9">(H10-H12)</f>
        <v>355.7999999999999</v>
      </c>
      <c r="I14" s="50">
        <f t="shared" si="9"/>
        <v>397.86999999999972</v>
      </c>
      <c r="J14" s="49">
        <f t="shared" si="9"/>
        <v>459.86636875898108</v>
      </c>
      <c r="K14" s="49">
        <f t="shared" si="9"/>
        <v>520.7880423536028</v>
      </c>
      <c r="L14" s="49">
        <f t="shared" si="9"/>
        <v>589.78043075954156</v>
      </c>
      <c r="M14" s="49">
        <f t="shared" si="9"/>
        <v>667.91271730224275</v>
      </c>
      <c r="N14" s="51">
        <f t="shared" si="9"/>
        <v>756.39572740579354</v>
      </c>
      <c r="P14" s="33"/>
      <c r="Q14" s="33"/>
      <c r="R14" s="33"/>
      <c r="S14" s="33"/>
    </row>
    <row r="15" spans="2:19" ht="22.8" x14ac:dyDescent="0.4">
      <c r="B15" s="34" t="s">
        <v>99</v>
      </c>
      <c r="C15" s="40"/>
      <c r="D15" s="40"/>
      <c r="E15" s="40"/>
      <c r="F15" s="40"/>
      <c r="G15" s="263">
        <f>'H2'!G38</f>
        <v>76.53</v>
      </c>
      <c r="H15" s="40">
        <f>'H2'!H38</f>
        <v>85.78</v>
      </c>
      <c r="I15" s="41">
        <f>'H2'!I38</f>
        <v>76.69</v>
      </c>
      <c r="J15" s="274">
        <f>J14*J16</f>
        <v>112.45293982231314</v>
      </c>
      <c r="K15" s="40">
        <f t="shared" ref="K15:N15" si="10">K14*K16</f>
        <v>127.35035733318392</v>
      </c>
      <c r="L15" s="40">
        <f t="shared" si="10"/>
        <v>144.22133861965611</v>
      </c>
      <c r="M15" s="40">
        <f t="shared" si="10"/>
        <v>163.32733530403422</v>
      </c>
      <c r="N15" s="42">
        <f t="shared" si="10"/>
        <v>184.96443531055084</v>
      </c>
      <c r="P15" s="33"/>
      <c r="Q15" s="33"/>
      <c r="R15" s="33"/>
      <c r="S15" s="33"/>
    </row>
    <row r="16" spans="2:19" ht="22.8" x14ac:dyDescent="0.4">
      <c r="B16" s="264" t="s">
        <v>316</v>
      </c>
      <c r="C16" s="265"/>
      <c r="D16" s="265"/>
      <c r="E16" s="265"/>
      <c r="F16" s="265"/>
      <c r="G16" s="269">
        <f>'H2'!G39</f>
        <v>0.25958211790244884</v>
      </c>
      <c r="H16" s="269">
        <f>'H2'!H39</f>
        <v>0.25993939393939403</v>
      </c>
      <c r="I16" s="270">
        <f>'H2'!I39</f>
        <v>0.21408033944672433</v>
      </c>
      <c r="J16" s="269">
        <f>AVERAGE($G$16:$I$16)</f>
        <v>0.24453395042952239</v>
      </c>
      <c r="K16" s="269">
        <f t="shared" ref="K16:N16" si="11">AVERAGE($G$16:$I$16)</f>
        <v>0.24453395042952239</v>
      </c>
      <c r="L16" s="269">
        <f t="shared" si="11"/>
        <v>0.24453395042952239</v>
      </c>
      <c r="M16" s="269">
        <f t="shared" si="11"/>
        <v>0.24453395042952239</v>
      </c>
      <c r="N16" s="271">
        <f t="shared" si="11"/>
        <v>0.24453395042952239</v>
      </c>
      <c r="P16" s="33"/>
      <c r="Q16" s="33"/>
      <c r="R16" s="33"/>
      <c r="S16" s="33"/>
    </row>
    <row r="17" spans="1:19" ht="22.8" x14ac:dyDescent="0.4">
      <c r="B17" s="52" t="s">
        <v>100</v>
      </c>
      <c r="C17" s="40"/>
      <c r="D17" s="40"/>
      <c r="E17" s="40"/>
      <c r="F17" s="40"/>
      <c r="G17" s="40">
        <f>G14-G15</f>
        <v>243.76000000000013</v>
      </c>
      <c r="H17" s="40">
        <f t="shared" ref="H17:N17" si="12">H14-H15</f>
        <v>270.01999999999987</v>
      </c>
      <c r="I17" s="41">
        <f t="shared" si="12"/>
        <v>321.17999999999972</v>
      </c>
      <c r="J17" s="40">
        <f t="shared" si="12"/>
        <v>347.41342893666797</v>
      </c>
      <c r="K17" s="40">
        <f t="shared" si="12"/>
        <v>393.43768502041888</v>
      </c>
      <c r="L17" s="40">
        <f t="shared" si="12"/>
        <v>445.55909213988548</v>
      </c>
      <c r="M17" s="40">
        <f t="shared" si="12"/>
        <v>504.5853819982085</v>
      </c>
      <c r="N17" s="42">
        <f t="shared" si="12"/>
        <v>571.43129209524272</v>
      </c>
      <c r="P17" s="33"/>
      <c r="Q17" s="33"/>
      <c r="R17" s="33"/>
      <c r="S17" s="33"/>
    </row>
    <row r="18" spans="1:19" ht="22.8" x14ac:dyDescent="0.4">
      <c r="B18" s="44" t="s">
        <v>101</v>
      </c>
      <c r="C18" s="45"/>
      <c r="D18" s="45"/>
      <c r="E18" s="45"/>
      <c r="F18" s="45"/>
      <c r="G18" s="45">
        <f>'H2'!G30</f>
        <v>112.08</v>
      </c>
      <c r="H18" s="45">
        <f>'H2'!H30</f>
        <v>138.44</v>
      </c>
      <c r="I18" s="46">
        <f>'H2'!I30</f>
        <v>150.57</v>
      </c>
      <c r="J18" s="45">
        <f>J12</f>
        <v>171.11349169596514</v>
      </c>
      <c r="K18" s="45">
        <f t="shared" ref="K18:N18" si="13">K12</f>
        <v>193.78207760902015</v>
      </c>
      <c r="L18" s="45">
        <f t="shared" si="13"/>
        <v>219.45372764170989</v>
      </c>
      <c r="M18" s="45">
        <f t="shared" si="13"/>
        <v>248.52627843639152</v>
      </c>
      <c r="N18" s="47">
        <f t="shared" si="13"/>
        <v>281.4502708027984</v>
      </c>
      <c r="P18" s="33"/>
      <c r="Q18" s="33"/>
      <c r="R18" s="33"/>
      <c r="S18" s="33"/>
    </row>
    <row r="19" spans="1:19" ht="22.8" x14ac:dyDescent="0.4">
      <c r="B19" s="48" t="s">
        <v>102</v>
      </c>
      <c r="C19" s="49"/>
      <c r="D19" s="49"/>
      <c r="E19" s="49"/>
      <c r="F19" s="49"/>
      <c r="G19" s="49">
        <f>G17+G18</f>
        <v>355.84000000000015</v>
      </c>
      <c r="H19" s="49">
        <f t="shared" ref="H19:I19" si="14">H17+H18</f>
        <v>408.45999999999987</v>
      </c>
      <c r="I19" s="50">
        <f t="shared" si="14"/>
        <v>471.74999999999972</v>
      </c>
      <c r="J19" s="49">
        <f>J17+J18</f>
        <v>518.52692063263316</v>
      </c>
      <c r="K19" s="49">
        <f t="shared" ref="K19:N19" si="15">K17+K18</f>
        <v>587.21976262943906</v>
      </c>
      <c r="L19" s="49">
        <f t="shared" si="15"/>
        <v>665.01281978159534</v>
      </c>
      <c r="M19" s="49">
        <f t="shared" si="15"/>
        <v>753.11166043460003</v>
      </c>
      <c r="N19" s="51">
        <f t="shared" si="15"/>
        <v>852.88156289804112</v>
      </c>
      <c r="P19" s="33"/>
      <c r="Q19" s="33"/>
      <c r="R19" s="33"/>
      <c r="S19" s="33"/>
    </row>
    <row r="20" spans="1:19" ht="22.8" x14ac:dyDescent="0.4">
      <c r="B20" s="34" t="s">
        <v>103</v>
      </c>
      <c r="C20" s="40"/>
      <c r="D20" s="40"/>
      <c r="E20" s="40"/>
      <c r="F20" s="40"/>
      <c r="G20" s="40">
        <f>-'Cash Flow'!W15</f>
        <v>354</v>
      </c>
      <c r="H20" s="40">
        <f>-'Cash Flow'!X15</f>
        <v>146</v>
      </c>
      <c r="I20" s="41">
        <f>-'Cash Flow'!Y15</f>
        <v>216</v>
      </c>
      <c r="J20" s="40">
        <f>J9*12%</f>
        <v>231.44385223867332</v>
      </c>
      <c r="K20" s="40">
        <f>K9*12%</f>
        <v>262.10481763959439</v>
      </c>
      <c r="L20" s="40">
        <f>L9*12%</f>
        <v>296.82765286433357</v>
      </c>
      <c r="M20" s="40">
        <f>M9*12%</f>
        <v>336.15046185873553</v>
      </c>
      <c r="N20" s="42">
        <f>N9*12%</f>
        <v>380.68263491436579</v>
      </c>
      <c r="P20" s="33"/>
      <c r="Q20" s="33"/>
      <c r="R20" s="33"/>
      <c r="S20" s="39"/>
    </row>
    <row r="21" spans="1:19" ht="22.8" x14ac:dyDescent="0.4">
      <c r="B21" s="34" t="s">
        <v>104</v>
      </c>
      <c r="C21" s="40"/>
      <c r="D21" s="40"/>
      <c r="E21" s="40"/>
      <c r="F21" s="40"/>
      <c r="G21" s="40">
        <f>'Cash Flow'!W16</f>
        <v>0</v>
      </c>
      <c r="H21" s="40">
        <f>'Cash Flow'!X16</f>
        <v>0</v>
      </c>
      <c r="I21" s="41">
        <f>'Cash Flow'!Y16</f>
        <v>1</v>
      </c>
      <c r="J21" s="40">
        <v>0</v>
      </c>
      <c r="K21" s="40">
        <v>0</v>
      </c>
      <c r="L21" s="40">
        <v>0</v>
      </c>
      <c r="M21" s="40">
        <v>0</v>
      </c>
      <c r="N21" s="42">
        <v>0</v>
      </c>
      <c r="P21" s="33"/>
      <c r="Q21" s="39"/>
      <c r="R21" s="39"/>
      <c r="S21" s="39"/>
    </row>
    <row r="22" spans="1:19" ht="22.8" x14ac:dyDescent="0.4">
      <c r="B22" s="34" t="s">
        <v>105</v>
      </c>
      <c r="C22" s="40"/>
      <c r="D22" s="40"/>
      <c r="E22" s="40"/>
      <c r="F22" s="40"/>
      <c r="G22" s="40">
        <f>G52</f>
        <v>21</v>
      </c>
      <c r="H22" s="40">
        <f t="shared" ref="H22:I22" si="16">H52</f>
        <v>2</v>
      </c>
      <c r="I22" s="41">
        <f t="shared" si="16"/>
        <v>30</v>
      </c>
      <c r="J22" s="40">
        <f>J52</f>
        <v>-12.769624379853628</v>
      </c>
      <c r="K22" s="40">
        <f t="shared" ref="K22:N22" si="17">K52</f>
        <v>4.1373035277671271</v>
      </c>
      <c r="L22" s="40">
        <f t="shared" si="17"/>
        <v>4.6854006973007571</v>
      </c>
      <c r="M22" s="40">
        <f t="shared" si="17"/>
        <v>5.3061080839080503</v>
      </c>
      <c r="N22" s="42">
        <f t="shared" si="17"/>
        <v>6.0090448644732035</v>
      </c>
      <c r="P22" s="33"/>
      <c r="Q22" s="33"/>
      <c r="R22" s="33"/>
      <c r="S22" s="33"/>
    </row>
    <row r="23" spans="1:19" ht="22.8" x14ac:dyDescent="0.4">
      <c r="B23" s="48" t="s">
        <v>106</v>
      </c>
      <c r="C23" s="49"/>
      <c r="D23" s="49"/>
      <c r="E23" s="49"/>
      <c r="F23" s="49"/>
      <c r="G23" s="49">
        <f>(G19-G20-G22)+G21</f>
        <v>-19.159999999999854</v>
      </c>
      <c r="H23" s="49">
        <f t="shared" ref="H23:N23" si="18">(H19-H20-H22)+H21</f>
        <v>260.45999999999987</v>
      </c>
      <c r="I23" s="50">
        <f t="shared" si="18"/>
        <v>226.74999999999972</v>
      </c>
      <c r="J23" s="49">
        <f t="shared" si="18"/>
        <v>299.85269277381343</v>
      </c>
      <c r="K23" s="49">
        <f t="shared" si="18"/>
        <v>320.97764146207754</v>
      </c>
      <c r="L23" s="49">
        <f t="shared" si="18"/>
        <v>363.49976621996103</v>
      </c>
      <c r="M23" s="49">
        <f t="shared" si="18"/>
        <v>411.65509049195646</v>
      </c>
      <c r="N23" s="51">
        <f t="shared" si="18"/>
        <v>466.18988311920214</v>
      </c>
      <c r="P23" s="33"/>
      <c r="Q23" s="33"/>
      <c r="R23" s="33"/>
      <c r="S23" s="33"/>
    </row>
    <row r="24" spans="1:19" ht="22.8" x14ac:dyDescent="0.4">
      <c r="B24" s="206" t="s">
        <v>107</v>
      </c>
      <c r="C24" s="211"/>
      <c r="D24" s="211"/>
      <c r="E24" s="211"/>
      <c r="F24" s="211"/>
      <c r="G24" s="211"/>
      <c r="H24" s="211"/>
      <c r="I24" s="212"/>
      <c r="J24" s="208"/>
      <c r="K24" s="208"/>
      <c r="L24" s="208"/>
      <c r="M24" s="208"/>
      <c r="N24" s="210"/>
      <c r="P24" s="328"/>
      <c r="Q24" s="33"/>
      <c r="R24" s="33"/>
      <c r="S24" s="33"/>
    </row>
    <row r="25" spans="1:19" ht="23.4" thickBot="1" x14ac:dyDescent="0.45">
      <c r="B25" s="53" t="s">
        <v>108</v>
      </c>
      <c r="C25" s="54"/>
      <c r="D25" s="54"/>
      <c r="E25" s="54"/>
      <c r="F25" s="54"/>
      <c r="G25" s="54"/>
      <c r="H25" s="54"/>
      <c r="I25" s="55"/>
      <c r="J25" s="54">
        <f>J23/(1+$D$41)^J7</f>
        <v>278.29566832508488</v>
      </c>
      <c r="K25" s="54">
        <f>K23/(1+$D$41)^K7</f>
        <v>276.48512312611774</v>
      </c>
      <c r="L25" s="54">
        <f>L23/(1+$D$41)^L7</f>
        <v>290.6026804189782</v>
      </c>
      <c r="M25" s="54">
        <f>M23/(1+$D$41)^M7</f>
        <v>305.44109177322071</v>
      </c>
      <c r="N25" s="56">
        <f>N23/(1+$D$41)^N7</f>
        <v>321.03716458881075</v>
      </c>
      <c r="P25" s="57"/>
      <c r="Q25" s="33"/>
      <c r="R25" s="33"/>
      <c r="S25" s="33"/>
    </row>
    <row r="26" spans="1:19" ht="23.4" thickBot="1" x14ac:dyDescent="0.45">
      <c r="B26" s="33"/>
      <c r="C26" s="33"/>
      <c r="D26" s="33"/>
      <c r="E26" s="33"/>
      <c r="F26" s="33"/>
      <c r="G26" s="33"/>
      <c r="H26" s="33"/>
      <c r="I26" s="33"/>
      <c r="J26" s="33"/>
      <c r="K26" s="33"/>
      <c r="L26" s="33"/>
      <c r="M26" s="33"/>
      <c r="N26" s="33"/>
      <c r="O26" s="33"/>
      <c r="P26" s="33"/>
    </row>
    <row r="27" spans="1:19" ht="23.4" thickBot="1" x14ac:dyDescent="0.45">
      <c r="B27" s="213" t="s">
        <v>109</v>
      </c>
      <c r="C27" s="214"/>
      <c r="D27" s="215"/>
      <c r="E27" s="33"/>
      <c r="F27" s="58" t="s">
        <v>110</v>
      </c>
      <c r="G27" s="221">
        <f>SUM(J25:N25)</f>
        <v>1471.8617282322123</v>
      </c>
      <c r="H27" s="33"/>
      <c r="I27" s="234" t="s">
        <v>111</v>
      </c>
      <c r="J27" s="226"/>
      <c r="K27" s="226"/>
      <c r="L27" s="226"/>
      <c r="M27" s="33"/>
      <c r="N27" s="33"/>
      <c r="O27" s="33"/>
      <c r="P27" s="33"/>
    </row>
    <row r="28" spans="1:19" ht="23.4" thickBot="1" x14ac:dyDescent="0.45">
      <c r="A28"/>
      <c r="B28" s="60" t="s">
        <v>115</v>
      </c>
      <c r="C28" s="33"/>
      <c r="D28" s="62"/>
      <c r="E28"/>
      <c r="H28" s="33"/>
      <c r="I28" s="235">
        <f>D35</f>
        <v>14622.487280879999</v>
      </c>
      <c r="J28" s="226"/>
      <c r="K28" s="226"/>
      <c r="L28" s="226"/>
      <c r="M28" s="33"/>
      <c r="N28" s="33"/>
      <c r="O28" s="33"/>
      <c r="P28" s="33"/>
    </row>
    <row r="29" spans="1:19" ht="22.8" x14ac:dyDescent="0.4">
      <c r="A29"/>
      <c r="B29" s="61" t="s">
        <v>116</v>
      </c>
      <c r="C29" s="33"/>
      <c r="D29" s="216">
        <f>'Balance Sheet'!Y6</f>
        <v>891</v>
      </c>
      <c r="E29"/>
      <c r="F29" s="222" t="s">
        <v>112</v>
      </c>
      <c r="G29" s="215"/>
      <c r="H29" s="33"/>
      <c r="I29" s="33"/>
      <c r="J29" s="33"/>
      <c r="K29" s="33"/>
      <c r="L29" s="33"/>
      <c r="M29" s="33"/>
      <c r="N29" s="33"/>
      <c r="O29" s="33"/>
      <c r="P29" s="33"/>
    </row>
    <row r="30" spans="1:19" ht="22.8" x14ac:dyDescent="0.4">
      <c r="A30"/>
      <c r="B30" s="61" t="s">
        <v>117</v>
      </c>
      <c r="C30" s="33"/>
      <c r="D30" s="217">
        <f>D29/SUM((D29,D35))</f>
        <v>5.743389502746659E-2</v>
      </c>
      <c r="E30"/>
      <c r="F30" s="61" t="s">
        <v>113</v>
      </c>
      <c r="G30" s="410">
        <v>4.2000000000000003E-2</v>
      </c>
      <c r="H30" s="33"/>
      <c r="I30" s="227" t="s">
        <v>114</v>
      </c>
      <c r="J30" s="227"/>
      <c r="K30" s="227"/>
      <c r="L30" s="227"/>
      <c r="M30" s="33"/>
      <c r="N30" s="33"/>
      <c r="O30" s="33"/>
      <c r="P30" s="33"/>
    </row>
    <row r="31" spans="1:19" ht="22.8" x14ac:dyDescent="0.4">
      <c r="B31" s="61" t="s">
        <v>115</v>
      </c>
      <c r="C31" s="33"/>
      <c r="D31" s="218">
        <f>'H2'!I34/'Balance Sheet'!Y6</f>
        <v>9.1907968574635249E-2</v>
      </c>
      <c r="E31" s="33"/>
      <c r="F31" s="61" t="s">
        <v>112</v>
      </c>
      <c r="G31" s="63">
        <f>(N23*(1+G30))/(D41-G30)</f>
        <v>13698.757671542999</v>
      </c>
      <c r="H31" s="33"/>
      <c r="I31" s="228">
        <f>G41</f>
        <v>10996.379014871589</v>
      </c>
      <c r="J31" s="227"/>
      <c r="K31" s="227"/>
      <c r="L31" s="227"/>
      <c r="M31" s="33"/>
      <c r="N31" s="33"/>
      <c r="O31" s="33"/>
      <c r="P31" s="33"/>
    </row>
    <row r="32" spans="1:19" ht="23.4" thickBot="1" x14ac:dyDescent="0.45">
      <c r="B32" s="61" t="s">
        <v>120</v>
      </c>
      <c r="C32" s="33"/>
      <c r="D32" s="218">
        <v>0.245</v>
      </c>
      <c r="E32" s="33"/>
      <c r="F32" s="64" t="s">
        <v>146</v>
      </c>
      <c r="G32" s="65">
        <f>G31/((1+D41)^N7)</f>
        <v>9433.5172866393768</v>
      </c>
      <c r="H32" s="33"/>
      <c r="I32" s="33"/>
      <c r="J32" s="33"/>
      <c r="K32" s="33"/>
      <c r="L32" s="33"/>
      <c r="M32" s="33"/>
      <c r="N32" s="33"/>
      <c r="O32" s="33"/>
      <c r="P32" s="33"/>
    </row>
    <row r="33" spans="2:19" ht="23.4" thickBot="1" x14ac:dyDescent="0.45">
      <c r="B33" s="61"/>
      <c r="C33" s="33"/>
      <c r="D33" s="62"/>
      <c r="E33" s="33"/>
      <c r="F33" s="33"/>
      <c r="G33" s="33"/>
      <c r="H33" s="33"/>
      <c r="I33" s="234" t="s">
        <v>118</v>
      </c>
      <c r="J33" s="226"/>
      <c r="K33" s="226"/>
      <c r="L33" s="226"/>
      <c r="M33" s="33"/>
      <c r="N33" s="33"/>
      <c r="O33" s="33"/>
      <c r="P33" s="33"/>
    </row>
    <row r="34" spans="2:19" ht="22.8" x14ac:dyDescent="0.4">
      <c r="B34" s="60" t="s">
        <v>124</v>
      </c>
      <c r="C34" s="33"/>
      <c r="D34" s="218">
        <f>D37+D38*(D39-D37)</f>
        <v>7.7952624747114591E-2</v>
      </c>
      <c r="E34" s="33"/>
      <c r="F34" s="223" t="s">
        <v>119</v>
      </c>
      <c r="G34" s="224"/>
      <c r="H34" s="33"/>
      <c r="I34" s="236">
        <f>G44</f>
        <v>1439.8</v>
      </c>
      <c r="J34" s="226"/>
      <c r="K34" s="226"/>
      <c r="L34" s="226"/>
      <c r="M34" s="33"/>
      <c r="N34" s="33"/>
      <c r="O34" s="33"/>
      <c r="P34" s="33"/>
    </row>
    <row r="35" spans="2:19" ht="22.8" x14ac:dyDescent="0.4">
      <c r="B35" s="61" t="s">
        <v>126</v>
      </c>
      <c r="C35" s="33"/>
      <c r="D35" s="216">
        <f>Profile!C43*('Data Sheet'!K70/10000000)</f>
        <v>14622.487280879999</v>
      </c>
      <c r="E35" s="33"/>
      <c r="F35" s="61" t="s">
        <v>121</v>
      </c>
      <c r="G35" s="63">
        <f>G32+G27</f>
        <v>10905.379014871589</v>
      </c>
      <c r="H35" s="33"/>
      <c r="I35" s="33"/>
      <c r="J35" s="33"/>
      <c r="K35" s="33"/>
      <c r="L35" s="33"/>
      <c r="M35" s="33"/>
      <c r="N35" s="33"/>
      <c r="O35" s="33"/>
      <c r="P35" s="33"/>
    </row>
    <row r="36" spans="2:19" ht="22.8" x14ac:dyDescent="0.4">
      <c r="B36" s="61" t="s">
        <v>128</v>
      </c>
      <c r="C36" s="33"/>
      <c r="D36" s="217">
        <f>D35/SUM(D35,D29)</f>
        <v>0.94256610497253346</v>
      </c>
      <c r="E36" s="33"/>
      <c r="F36" s="61" t="s">
        <v>122</v>
      </c>
      <c r="G36" s="66">
        <v>594</v>
      </c>
      <c r="H36" s="33"/>
      <c r="I36" s="227" t="s">
        <v>123</v>
      </c>
      <c r="J36" s="227"/>
      <c r="K36" s="227"/>
      <c r="L36" s="227"/>
      <c r="M36" s="33"/>
      <c r="N36" s="33"/>
      <c r="O36" s="33"/>
      <c r="P36" s="33"/>
    </row>
    <row r="37" spans="2:19" ht="45.6" x14ac:dyDescent="0.4">
      <c r="B37" s="61" t="s">
        <v>130</v>
      </c>
      <c r="C37" s="33"/>
      <c r="D37" s="218">
        <v>6.8699999999999997E-2</v>
      </c>
      <c r="E37" s="33"/>
      <c r="F37" s="81" t="s">
        <v>125</v>
      </c>
      <c r="G37" s="66">
        <f>'Balance Sheet'!Y31</f>
        <v>404</v>
      </c>
      <c r="H37" s="33"/>
      <c r="I37" s="229">
        <f>G43</f>
        <v>1082.7560456362585</v>
      </c>
      <c r="J37" s="227"/>
      <c r="K37" s="227"/>
      <c r="L37" s="227"/>
      <c r="M37" s="33"/>
      <c r="N37" s="33"/>
      <c r="O37" s="33"/>
      <c r="P37" s="33"/>
    </row>
    <row r="38" spans="2:19" ht="22.8" x14ac:dyDescent="0.4">
      <c r="B38" s="61" t="s">
        <v>131</v>
      </c>
      <c r="C38" s="33"/>
      <c r="D38" s="219">
        <f>Closing!Y3</f>
        <v>0.81881634930217562</v>
      </c>
      <c r="E38" s="33"/>
      <c r="F38" s="61" t="s">
        <v>127</v>
      </c>
      <c r="G38" s="66">
        <f>'Balance Sheet'!Y6</f>
        <v>891</v>
      </c>
      <c r="H38" s="33"/>
      <c r="I38" s="33"/>
      <c r="J38" s="33"/>
      <c r="K38" s="33"/>
      <c r="L38" s="33"/>
      <c r="M38" s="33"/>
      <c r="N38" s="33"/>
      <c r="O38" s="33"/>
      <c r="P38" s="33"/>
    </row>
    <row r="39" spans="2:19" ht="23.4" thickBot="1" x14ac:dyDescent="0.45">
      <c r="B39" s="61" t="s">
        <v>133</v>
      </c>
      <c r="C39" s="33"/>
      <c r="D39" s="218">
        <v>0.08</v>
      </c>
      <c r="E39" s="33"/>
      <c r="F39" s="67" t="s">
        <v>129</v>
      </c>
      <c r="G39" s="68">
        <f>'Balance Sheet'!Y13</f>
        <v>16</v>
      </c>
      <c r="H39"/>
      <c r="I39"/>
      <c r="J39"/>
      <c r="K39"/>
      <c r="L39"/>
      <c r="M39"/>
      <c r="N39"/>
      <c r="O39"/>
      <c r="P39"/>
    </row>
    <row r="40" spans="2:19" ht="23.4" thickBot="1" x14ac:dyDescent="0.45">
      <c r="B40" s="61" t="s">
        <v>135</v>
      </c>
      <c r="C40" s="33"/>
      <c r="D40" s="62"/>
      <c r="E40" s="33"/>
      <c r="F40" s="33"/>
      <c r="G40" s="33"/>
      <c r="H40"/>
      <c r="I40" s="407">
        <f>G43</f>
        <v>1082.7560456362585</v>
      </c>
      <c r="J40" s="408">
        <f>K40-1%</f>
        <v>5.7461865463193089E-2</v>
      </c>
      <c r="K40" s="408">
        <f>L40-1%</f>
        <v>6.7461865463193091E-2</v>
      </c>
      <c r="L40" s="408">
        <v>7.7461865463193086E-2</v>
      </c>
      <c r="M40" s="408">
        <f>L40+1%</f>
        <v>8.7461865463193081E-2</v>
      </c>
      <c r="N40" s="408">
        <f>M40+0.5%</f>
        <v>9.2461865463193085E-2</v>
      </c>
      <c r="O40"/>
      <c r="P40"/>
    </row>
    <row r="41" spans="2:19" ht="23.4" thickBot="1" x14ac:dyDescent="0.45">
      <c r="B41" s="64" t="s">
        <v>109</v>
      </c>
      <c r="C41" s="70"/>
      <c r="D41" s="220">
        <f>((D34*D36))+((D31*D30)*(1-D32))</f>
        <v>7.7460869507847321E-2</v>
      </c>
      <c r="E41" s="33"/>
      <c r="F41" s="223" t="s">
        <v>132</v>
      </c>
      <c r="G41" s="225">
        <f>(G35+G36+G37)-(G38+G39)</f>
        <v>10996.379014871589</v>
      </c>
      <c r="H41"/>
      <c r="I41" s="409">
        <f>I42-1%</f>
        <v>2.1999999999999999E-2</v>
      </c>
      <c r="J41" s="412">
        <f t="dataTable" ref="J41:N45" dt2D="1" dtr="1" r1="D41" r2="G30"/>
        <v>1163.02635329226</v>
      </c>
      <c r="K41" s="413">
        <v>902.65463442985322</v>
      </c>
      <c r="L41" s="414">
        <v>736.37933466837455</v>
      </c>
      <c r="M41" s="413">
        <v>621.06933292672147</v>
      </c>
      <c r="N41" s="413">
        <v>575.74303200699501</v>
      </c>
      <c r="O41"/>
      <c r="P41"/>
    </row>
    <row r="42" spans="2:19" ht="22.8" x14ac:dyDescent="0.4">
      <c r="E42" s="33"/>
      <c r="F42" s="61" t="s">
        <v>134</v>
      </c>
      <c r="G42" s="69">
        <f>('Data Sheet'!K70/10000000)</f>
        <v>10.1559156</v>
      </c>
      <c r="H42"/>
      <c r="I42" s="409">
        <f>I43-1%</f>
        <v>3.2000000000000001E-2</v>
      </c>
      <c r="J42" s="413">
        <v>1569.5942715127424</v>
      </c>
      <c r="K42" s="413">
        <v>1121.9479809775371</v>
      </c>
      <c r="L42" s="414">
        <v>871.46037711588554</v>
      </c>
      <c r="M42" s="413">
        <v>711.47689665181599</v>
      </c>
      <c r="N42" s="413">
        <v>651.38850418737411</v>
      </c>
      <c r="O42"/>
      <c r="P42"/>
    </row>
    <row r="43" spans="2:19" ht="22.8" x14ac:dyDescent="0.4">
      <c r="E43" s="33"/>
      <c r="F43" s="60" t="s">
        <v>136</v>
      </c>
      <c r="G43" s="411">
        <f>G41/G42</f>
        <v>1082.7560456362585</v>
      </c>
      <c r="H43"/>
      <c r="I43" s="409">
        <v>4.2000000000000003E-2</v>
      </c>
      <c r="J43" s="414">
        <v>2502.0598172715258</v>
      </c>
      <c r="K43" s="414">
        <v>1513.4937077482546</v>
      </c>
      <c r="L43" s="415">
        <v>1082.7252529196624</v>
      </c>
      <c r="M43" s="414">
        <v>841.65738337686548</v>
      </c>
      <c r="N43" s="414">
        <v>757.01521922749464</v>
      </c>
      <c r="O43"/>
      <c r="P43"/>
    </row>
    <row r="44" spans="2:19" ht="22.8" x14ac:dyDescent="0.4">
      <c r="E44" s="33"/>
      <c r="F44" s="61" t="s">
        <v>38</v>
      </c>
      <c r="G44" s="71">
        <f>Profile!C43</f>
        <v>1439.8</v>
      </c>
      <c r="H44"/>
      <c r="I44" s="409">
        <f>I43+1%</f>
        <v>5.2000000000000005E-2</v>
      </c>
      <c r="J44" s="413">
        <v>6848.9834892605031</v>
      </c>
      <c r="K44" s="413">
        <v>2411.5057825838812</v>
      </c>
      <c r="L44" s="414">
        <v>1459.9362382959484</v>
      </c>
      <c r="M44" s="413">
        <v>1045.2578580380643</v>
      </c>
      <c r="N44" s="413">
        <v>914.85243609739621</v>
      </c>
      <c r="O44"/>
      <c r="P44"/>
    </row>
    <row r="45" spans="2:19" ht="23.4" thickBot="1" x14ac:dyDescent="0.45">
      <c r="B45" s="33"/>
      <c r="C45" s="33"/>
      <c r="D45" s="33"/>
      <c r="E45" s="33"/>
      <c r="F45" s="64" t="s">
        <v>137</v>
      </c>
      <c r="G45" s="72">
        <f>(G43/G44)-1</f>
        <v>-0.24798163242376825</v>
      </c>
      <c r="H45"/>
      <c r="I45" s="409">
        <f>I44+1%</f>
        <v>6.2000000000000006E-2</v>
      </c>
      <c r="J45" s="413">
        <v>-7961.4079722393708</v>
      </c>
      <c r="K45" s="413">
        <v>6597.8158973006912</v>
      </c>
      <c r="L45" s="414">
        <v>2325.0715123348618</v>
      </c>
      <c r="M45" s="413">
        <v>1408.7841440704042</v>
      </c>
      <c r="N45" s="413">
        <v>1176.3190364406216</v>
      </c>
      <c r="O45"/>
      <c r="P45"/>
    </row>
    <row r="46" spans="2:19" ht="23.4" thickBot="1" x14ac:dyDescent="0.45">
      <c r="B46" s="33"/>
      <c r="C46" s="33"/>
      <c r="D46" s="33"/>
      <c r="E46" s="33"/>
      <c r="F46" s="33"/>
      <c r="G46" s="33"/>
      <c r="H46" s="33"/>
      <c r="I46" s="33"/>
      <c r="J46" s="33"/>
      <c r="K46" s="33"/>
      <c r="L46" s="33"/>
      <c r="M46" s="33"/>
      <c r="N46" s="33"/>
      <c r="O46" s="33"/>
      <c r="P46" s="33"/>
    </row>
    <row r="47" spans="2:19" ht="22.8" x14ac:dyDescent="0.4">
      <c r="B47" s="223" t="s">
        <v>138</v>
      </c>
      <c r="C47" s="230"/>
      <c r="D47" s="230"/>
      <c r="E47" s="230"/>
      <c r="F47" s="238">
        <v>2023</v>
      </c>
      <c r="G47" s="238">
        <v>2024</v>
      </c>
      <c r="H47" s="238">
        <f>G47+1</f>
        <v>2025</v>
      </c>
      <c r="I47" s="239">
        <f>H47+1</f>
        <v>2026</v>
      </c>
      <c r="J47" s="238">
        <f t="shared" ref="J47:N47" si="19">I47+1</f>
        <v>2027</v>
      </c>
      <c r="K47" s="238">
        <f>J47+1</f>
        <v>2028</v>
      </c>
      <c r="L47" s="238">
        <f>K47+1</f>
        <v>2029</v>
      </c>
      <c r="M47" s="238">
        <f t="shared" si="19"/>
        <v>2030</v>
      </c>
      <c r="N47" s="240">
        <f t="shared" si="19"/>
        <v>2031</v>
      </c>
      <c r="O47"/>
      <c r="P47" s="33"/>
      <c r="Q47" s="33"/>
      <c r="R47" s="33"/>
      <c r="S47" s="33"/>
    </row>
    <row r="48" spans="2:19" ht="22.8" x14ac:dyDescent="0.4">
      <c r="B48" s="61" t="s">
        <v>139</v>
      </c>
      <c r="C48" s="35"/>
      <c r="D48" s="35"/>
      <c r="E48" s="35"/>
      <c r="F48" s="241">
        <f>'Balance Sheet'!V34</f>
        <v>51</v>
      </c>
      <c r="G48" s="241">
        <f>'Balance Sheet'!W34</f>
        <v>70</v>
      </c>
      <c r="H48" s="241">
        <f>'Balance Sheet'!X34</f>
        <v>77</v>
      </c>
      <c r="I48" s="242">
        <f>'Balance Sheet'!Y34</f>
        <v>103</v>
      </c>
      <c r="J48" s="243"/>
      <c r="K48" s="243"/>
      <c r="L48" s="243"/>
      <c r="M48" s="243"/>
      <c r="N48" s="244"/>
      <c r="O48"/>
      <c r="P48" s="33"/>
      <c r="Q48" s="33"/>
      <c r="R48" s="33"/>
      <c r="S48" s="33"/>
    </row>
    <row r="49" spans="2:19" ht="22.8" x14ac:dyDescent="0.4">
      <c r="B49" s="61" t="s">
        <v>141</v>
      </c>
      <c r="C49" s="35"/>
      <c r="D49" s="35"/>
      <c r="E49" s="35"/>
      <c r="F49" s="241">
        <f>'Balance Sheet'!V14</f>
        <v>79</v>
      </c>
      <c r="G49" s="241">
        <f>'Balance Sheet'!W14</f>
        <v>82</v>
      </c>
      <c r="H49" s="241">
        <f>'Balance Sheet'!X14</f>
        <v>91</v>
      </c>
      <c r="I49" s="242">
        <f>'Balance Sheet'!Y14</f>
        <v>101</v>
      </c>
      <c r="J49" s="243"/>
      <c r="K49" s="243"/>
      <c r="L49" s="243"/>
      <c r="M49" s="243"/>
      <c r="N49" s="244"/>
      <c r="O49"/>
      <c r="P49" s="33"/>
      <c r="Q49" s="33"/>
      <c r="R49" s="33"/>
      <c r="S49" s="33"/>
    </row>
    <row r="50" spans="2:19" ht="22.8" x14ac:dyDescent="0.4">
      <c r="B50" s="61" t="s">
        <v>142</v>
      </c>
      <c r="C50" s="35"/>
      <c r="D50" s="35"/>
      <c r="E50" s="35"/>
      <c r="F50" s="241">
        <f>'Balance Sheet'!V33</f>
        <v>19</v>
      </c>
      <c r="G50" s="241">
        <f>'Balance Sheet'!W33</f>
        <v>24</v>
      </c>
      <c r="H50" s="241">
        <f>'Balance Sheet'!X33</f>
        <v>28</v>
      </c>
      <c r="I50" s="245">
        <f>'Balance Sheet'!Y33</f>
        <v>42</v>
      </c>
      <c r="J50" s="243"/>
      <c r="K50" s="243"/>
      <c r="L50" s="243"/>
      <c r="M50" s="243"/>
      <c r="N50" s="244"/>
      <c r="O50"/>
      <c r="P50" s="33"/>
      <c r="Q50" s="33"/>
      <c r="R50" s="33"/>
      <c r="S50" s="33"/>
    </row>
    <row r="51" spans="2:19" ht="23.4" thickBot="1" x14ac:dyDescent="0.45">
      <c r="B51" s="73" t="s">
        <v>143</v>
      </c>
      <c r="C51" s="231"/>
      <c r="D51" s="231"/>
      <c r="E51" s="231"/>
      <c r="F51" s="246">
        <f>(F48+F50)-F49</f>
        <v>-9</v>
      </c>
      <c r="G51" s="246">
        <f>(G48+G50)-G49</f>
        <v>12</v>
      </c>
      <c r="H51" s="246">
        <f t="shared" ref="H51:I51" si="20">(H48+H50)-H49</f>
        <v>14</v>
      </c>
      <c r="I51" s="247">
        <f t="shared" si="20"/>
        <v>44</v>
      </c>
      <c r="J51" s="248">
        <f>J9*J53</f>
        <v>31.230375620146372</v>
      </c>
      <c r="K51" s="248">
        <f>K9*K53</f>
        <v>35.367679147913499</v>
      </c>
      <c r="L51" s="248">
        <f>L9*L53</f>
        <v>40.053079845214256</v>
      </c>
      <c r="M51" s="248">
        <f>M9*M53</f>
        <v>45.359187929122307</v>
      </c>
      <c r="N51" s="249">
        <f>N9*N53</f>
        <v>51.36823279359551</v>
      </c>
      <c r="O51"/>
      <c r="P51" s="33"/>
      <c r="Q51" s="33"/>
      <c r="R51" s="33"/>
      <c r="S51" s="33"/>
    </row>
    <row r="52" spans="2:19" ht="22.8" x14ac:dyDescent="0.4">
      <c r="B52" s="61" t="s">
        <v>324</v>
      </c>
      <c r="C52" s="35"/>
      <c r="D52" s="35"/>
      <c r="E52" s="35"/>
      <c r="F52" s="243"/>
      <c r="G52" s="250">
        <f>G51-(F51)</f>
        <v>21</v>
      </c>
      <c r="H52" s="250">
        <f t="shared" ref="H52:I52" si="21">H51-(G51)</f>
        <v>2</v>
      </c>
      <c r="I52" s="251">
        <f t="shared" si="21"/>
        <v>30</v>
      </c>
      <c r="J52" s="252">
        <f>J51-I51</f>
        <v>-12.769624379853628</v>
      </c>
      <c r="K52" s="252">
        <f t="shared" ref="K52:N52" si="22">K51-J51</f>
        <v>4.1373035277671271</v>
      </c>
      <c r="L52" s="252">
        <f t="shared" si="22"/>
        <v>4.6854006973007571</v>
      </c>
      <c r="M52" s="252">
        <f t="shared" si="22"/>
        <v>5.3061080839080503</v>
      </c>
      <c r="N52" s="253">
        <f t="shared" si="22"/>
        <v>6.0090448644732035</v>
      </c>
      <c r="O52"/>
      <c r="P52" s="33"/>
      <c r="Q52" s="33"/>
      <c r="R52" s="33"/>
      <c r="S52" s="33"/>
    </row>
    <row r="53" spans="2:19" ht="22.8" x14ac:dyDescent="0.4">
      <c r="B53" s="61" t="s">
        <v>144</v>
      </c>
      <c r="C53" s="35"/>
      <c r="D53" s="35"/>
      <c r="E53" s="35"/>
      <c r="F53" s="243"/>
      <c r="G53" s="254">
        <f>G52/G9</f>
        <v>1.6192458940550544E-2</v>
      </c>
      <c r="H53" s="254">
        <f>H52/H9</f>
        <v>1.3193743526819584E-3</v>
      </c>
      <c r="I53" s="255">
        <f>I52/I9</f>
        <v>1.7615144326749186E-2</v>
      </c>
      <c r="J53" s="254">
        <f>MEDIAN(G53:I53)</f>
        <v>1.6192458940550544E-2</v>
      </c>
      <c r="K53" s="254">
        <f t="shared" ref="K53:N53" si="23">MEDIAN(H53:J53)</f>
        <v>1.6192458940550544E-2</v>
      </c>
      <c r="L53" s="254">
        <f t="shared" si="23"/>
        <v>1.6192458940550544E-2</v>
      </c>
      <c r="M53" s="254">
        <f t="shared" si="23"/>
        <v>1.6192458940550544E-2</v>
      </c>
      <c r="N53" s="256">
        <f t="shared" si="23"/>
        <v>1.6192458940550544E-2</v>
      </c>
      <c r="O53"/>
      <c r="P53" s="33"/>
      <c r="Q53" s="33"/>
      <c r="R53" s="33"/>
      <c r="S53" s="33"/>
    </row>
    <row r="54" spans="2:19" ht="22.8" x14ac:dyDescent="0.4">
      <c r="B54" s="74"/>
      <c r="C54" s="33"/>
      <c r="D54" s="33"/>
      <c r="E54" s="33"/>
      <c r="F54" s="33"/>
      <c r="G54" s="75"/>
      <c r="H54" s="75"/>
      <c r="I54" s="76"/>
      <c r="J54" s="75"/>
      <c r="K54" s="75"/>
      <c r="L54" s="75"/>
      <c r="M54" s="75"/>
      <c r="N54" s="77"/>
      <c r="O54"/>
      <c r="P54" s="33"/>
      <c r="Q54" s="33"/>
      <c r="R54" s="33"/>
      <c r="S54" s="33"/>
    </row>
    <row r="55" spans="2:19" ht="23.4" thickBot="1" x14ac:dyDescent="0.45">
      <c r="B55" s="64" t="s">
        <v>145</v>
      </c>
      <c r="C55" s="232"/>
      <c r="D55" s="232"/>
      <c r="E55" s="232"/>
      <c r="F55" s="232"/>
      <c r="G55" s="78"/>
      <c r="H55" s="78"/>
      <c r="I55" s="79"/>
      <c r="J55" s="78"/>
      <c r="K55" s="78"/>
      <c r="L55" s="78"/>
      <c r="M55" s="78"/>
      <c r="N55" s="80"/>
      <c r="O55"/>
      <c r="P55" s="33"/>
      <c r="Q55" s="33"/>
      <c r="R55" s="33"/>
      <c r="S55" s="33"/>
    </row>
    <row r="59" spans="2:19" ht="4.05" customHeight="1" x14ac:dyDescent="0.25">
      <c r="B59" s="194"/>
      <c r="C59" s="194"/>
      <c r="D59" s="194"/>
      <c r="E59" s="194"/>
      <c r="F59" s="194"/>
      <c r="G59" s="194"/>
      <c r="H59" s="194"/>
      <c r="I59" s="194"/>
      <c r="J59" s="194"/>
      <c r="K59" s="194"/>
      <c r="L59" s="194"/>
      <c r="M59" s="194"/>
      <c r="N59" s="194"/>
      <c r="O59" s="194"/>
      <c r="P59" s="194"/>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514F2-4130-4606-AA03-A367C5E9E40D}">
  <sheetPr codeName="Sheet12"/>
  <dimension ref="A2:R40"/>
  <sheetViews>
    <sheetView showGridLines="0" topLeftCell="A11" zoomScale="83" zoomScaleNormal="115" workbookViewId="0">
      <selection activeCell="R22" sqref="R22"/>
    </sheetView>
  </sheetViews>
  <sheetFormatPr defaultRowHeight="13.8" x14ac:dyDescent="0.25"/>
  <cols>
    <col min="1" max="1" width="8.88671875" style="30"/>
    <col min="2" max="2" width="11.77734375" style="30" customWidth="1"/>
    <col min="3" max="3" width="12.33203125" style="30" customWidth="1"/>
    <col min="4" max="4" width="15.109375" style="30" bestFit="1" customWidth="1"/>
    <col min="5" max="5" width="13" style="30" customWidth="1"/>
    <col min="6" max="6" width="12.5546875" style="30" bestFit="1" customWidth="1"/>
    <col min="7" max="7" width="10.33203125" style="30" bestFit="1" customWidth="1"/>
    <col min="8" max="8" width="9.5546875" style="30" bestFit="1" customWidth="1"/>
    <col min="9" max="9" width="10.88671875" style="30" bestFit="1" customWidth="1"/>
    <col min="10" max="10" width="5.77734375" style="30" customWidth="1"/>
    <col min="11" max="11" width="9.21875" style="30" bestFit="1" customWidth="1"/>
    <col min="12" max="12" width="9.5546875" style="30" bestFit="1" customWidth="1"/>
    <col min="13" max="13" width="11.88671875" style="30" bestFit="1" customWidth="1"/>
    <col min="14" max="14" width="5.77734375" style="30" customWidth="1"/>
    <col min="15" max="15" width="12.88671875" style="30" bestFit="1" customWidth="1"/>
    <col min="16" max="16" width="13.21875" style="30" bestFit="1" customWidth="1"/>
    <col min="17" max="17" width="11.88671875" style="30" bestFit="1" customWidth="1"/>
    <col min="18" max="18" width="9.33203125" style="30" bestFit="1" customWidth="1"/>
    <col min="19" max="19" width="8.33203125" style="30" bestFit="1" customWidth="1"/>
    <col min="20" max="16384" width="8.88671875" style="30"/>
  </cols>
  <sheetData>
    <row r="2" spans="1:17" ht="4.05" customHeight="1" x14ac:dyDescent="0.25">
      <c r="B2" s="194"/>
      <c r="C2" s="194"/>
      <c r="D2" s="194"/>
      <c r="E2" s="194"/>
      <c r="F2" s="194"/>
      <c r="G2" s="194"/>
      <c r="H2" s="194"/>
      <c r="I2" s="194"/>
      <c r="J2" s="194"/>
      <c r="K2" s="194"/>
      <c r="L2" s="194"/>
      <c r="M2" s="194"/>
      <c r="N2" s="194"/>
      <c r="O2" s="194"/>
      <c r="P2" s="194"/>
      <c r="Q2" s="194"/>
    </row>
    <row r="3" spans="1:17" ht="71.400000000000006" customHeight="1" x14ac:dyDescent="0.8">
      <c r="B3" s="82" t="s">
        <v>364</v>
      </c>
      <c r="C3" s="83" t="s">
        <v>365</v>
      </c>
    </row>
    <row r="4" spans="1:17" ht="4.05" customHeight="1" x14ac:dyDescent="0.25">
      <c r="B4" s="194"/>
      <c r="C4" s="194"/>
      <c r="D4" s="194"/>
      <c r="E4" s="194"/>
      <c r="F4" s="194"/>
      <c r="G4" s="194"/>
      <c r="H4" s="194"/>
      <c r="I4" s="194"/>
      <c r="J4" s="194"/>
      <c r="K4" s="194"/>
      <c r="L4" s="194"/>
      <c r="M4" s="194"/>
      <c r="N4" s="194"/>
      <c r="O4" s="194"/>
      <c r="P4" s="194"/>
      <c r="Q4" s="194"/>
    </row>
    <row r="6" spans="1:17" ht="17.399999999999999" x14ac:dyDescent="0.25">
      <c r="B6" s="32" t="s">
        <v>325</v>
      </c>
      <c r="C6" s="31"/>
      <c r="D6" s="31"/>
      <c r="E6" s="31"/>
      <c r="F6" s="31"/>
      <c r="G6" s="31"/>
      <c r="H6" s="31"/>
      <c r="I6" s="31"/>
      <c r="J6" s="31"/>
      <c r="K6" s="31"/>
    </row>
    <row r="8" spans="1:17" ht="22.8" x14ac:dyDescent="0.4">
      <c r="B8" s="279" t="s">
        <v>349</v>
      </c>
      <c r="C8" s="280"/>
      <c r="D8" s="280"/>
      <c r="E8" s="280"/>
      <c r="F8" s="280"/>
      <c r="G8" s="280"/>
      <c r="H8" s="280"/>
      <c r="I8" s="280"/>
      <c r="J8" s="280"/>
      <c r="K8" s="280"/>
      <c r="L8" s="281"/>
      <c r="M8" s="281"/>
      <c r="N8" s="281"/>
      <c r="O8" s="281"/>
      <c r="P8" s="281"/>
    </row>
    <row r="10" spans="1:17" ht="15.6" x14ac:dyDescent="0.3">
      <c r="A10" s="282" t="s">
        <v>299</v>
      </c>
      <c r="B10" s="283"/>
      <c r="C10" s="283"/>
      <c r="D10" s="283"/>
      <c r="E10" s="416" t="s">
        <v>326</v>
      </c>
      <c r="F10" s="417"/>
      <c r="G10" s="417"/>
      <c r="H10" s="417"/>
      <c r="I10" s="417"/>
      <c r="J10" s="284"/>
      <c r="K10" s="416" t="s">
        <v>327</v>
      </c>
      <c r="L10" s="417"/>
      <c r="M10" s="417"/>
      <c r="N10" s="283"/>
      <c r="O10" s="416" t="s">
        <v>328</v>
      </c>
      <c r="P10" s="417"/>
      <c r="Q10" s="417"/>
    </row>
    <row r="11" spans="1:17" ht="31.2" x14ac:dyDescent="0.3">
      <c r="B11" s="283" t="s">
        <v>329</v>
      </c>
      <c r="C11" s="283"/>
      <c r="D11" s="285" t="s">
        <v>0</v>
      </c>
      <c r="E11" s="286" t="s">
        <v>330</v>
      </c>
      <c r="F11" s="287" t="s">
        <v>331</v>
      </c>
      <c r="G11" s="287" t="s">
        <v>332</v>
      </c>
      <c r="H11" s="287" t="s">
        <v>333</v>
      </c>
      <c r="I11" s="287" t="s">
        <v>334</v>
      </c>
      <c r="J11" s="288"/>
      <c r="K11" s="286" t="s">
        <v>95</v>
      </c>
      <c r="L11" s="286" t="s">
        <v>96</v>
      </c>
      <c r="M11" s="286" t="s">
        <v>335</v>
      </c>
      <c r="N11" s="286"/>
      <c r="O11" s="286" t="s">
        <v>336</v>
      </c>
      <c r="P11" s="286" t="s">
        <v>337</v>
      </c>
      <c r="Q11" s="286" t="s">
        <v>42</v>
      </c>
    </row>
    <row r="12" spans="1:17" ht="15.6" x14ac:dyDescent="0.3">
      <c r="B12" s="289"/>
      <c r="C12" s="289"/>
      <c r="D12" s="290"/>
      <c r="E12" s="290"/>
      <c r="F12" s="290"/>
      <c r="G12" s="290"/>
      <c r="H12" s="290"/>
      <c r="I12" s="291"/>
      <c r="J12" s="291"/>
      <c r="K12" s="291"/>
      <c r="L12" s="291"/>
      <c r="M12" s="291"/>
      <c r="N12" s="291"/>
      <c r="O12" s="291"/>
      <c r="P12" s="291"/>
    </row>
    <row r="13" spans="1:17" ht="15.6" x14ac:dyDescent="0.3">
      <c r="A13" s="282" t="s">
        <v>338</v>
      </c>
      <c r="B13" s="292" t="s">
        <v>350</v>
      </c>
      <c r="C13" s="292"/>
      <c r="D13" s="293" t="s">
        <v>355</v>
      </c>
      <c r="E13" s="294">
        <f>Profile!C43</f>
        <v>1439.8</v>
      </c>
      <c r="F13" s="295">
        <f>'Data Sheet'!K70/10000000</f>
        <v>10.1559156</v>
      </c>
      <c r="G13" s="296">
        <f t="shared" ref="G13:G18" si="0">E13*F13</f>
        <v>14622.487280879999</v>
      </c>
      <c r="H13" s="297">
        <f>891-20.3</f>
        <v>870.7</v>
      </c>
      <c r="I13" s="296">
        <f t="shared" ref="I13:I18" si="1">G13+H13</f>
        <v>15493.18728088</v>
      </c>
      <c r="J13" s="295"/>
      <c r="K13" s="295">
        <v>1820</v>
      </c>
      <c r="L13" s="295">
        <f>'H2'!I28</f>
        <v>548.43999999999971</v>
      </c>
      <c r="M13" s="295">
        <f>'H2'!I41</f>
        <v>281.53999999999974</v>
      </c>
      <c r="N13" s="295"/>
      <c r="O13" s="298">
        <f t="shared" ref="O13:O18" si="2">I13/K13</f>
        <v>8.5127402642197794</v>
      </c>
      <c r="P13" s="298">
        <f t="shared" ref="P13:P18" si="3">I13/L13</f>
        <v>28.249557437240188</v>
      </c>
      <c r="Q13" s="298">
        <f>G13/M13</f>
        <v>51.937512541308564</v>
      </c>
    </row>
    <row r="14" spans="1:17" ht="15.6" x14ac:dyDescent="0.3">
      <c r="B14" s="299" t="s">
        <v>351</v>
      </c>
      <c r="C14" s="299"/>
      <c r="D14" s="300" t="s">
        <v>356</v>
      </c>
      <c r="E14" s="301">
        <v>1000</v>
      </c>
      <c r="F14" s="302">
        <v>97.2</v>
      </c>
      <c r="G14" s="302">
        <f t="shared" si="0"/>
        <v>97200</v>
      </c>
      <c r="H14" s="303">
        <f>3478-682</f>
        <v>2796</v>
      </c>
      <c r="I14" s="302">
        <f t="shared" si="1"/>
        <v>99996</v>
      </c>
      <c r="J14" s="304"/>
      <c r="K14" s="302">
        <v>8712</v>
      </c>
      <c r="L14" s="302">
        <v>2318</v>
      </c>
      <c r="M14" s="302">
        <v>1457</v>
      </c>
      <c r="N14" s="302"/>
      <c r="O14" s="305">
        <f t="shared" si="2"/>
        <v>11.477961432506888</v>
      </c>
      <c r="P14" s="305">
        <f t="shared" si="3"/>
        <v>43.13891285591027</v>
      </c>
      <c r="Q14" s="305">
        <f t="shared" ref="Q14:Q18" si="4">G14/M14</f>
        <v>66.712422786547705</v>
      </c>
    </row>
    <row r="15" spans="1:17" ht="15.6" x14ac:dyDescent="0.3">
      <c r="B15" s="306" t="s">
        <v>352</v>
      </c>
      <c r="C15" s="306"/>
      <c r="D15" s="307" t="s">
        <v>357</v>
      </c>
      <c r="E15" s="308">
        <v>8693</v>
      </c>
      <c r="F15" s="309">
        <v>14.4</v>
      </c>
      <c r="G15" s="302">
        <f t="shared" si="0"/>
        <v>125179.2</v>
      </c>
      <c r="H15" s="310">
        <f>8493-1360</f>
        <v>7133</v>
      </c>
      <c r="I15" s="302">
        <f t="shared" si="1"/>
        <v>132312.20000000001</v>
      </c>
      <c r="J15" s="311"/>
      <c r="K15" s="309">
        <v>26430</v>
      </c>
      <c r="L15" s="309">
        <v>4010</v>
      </c>
      <c r="M15" s="309">
        <v>2172</v>
      </c>
      <c r="N15" s="309"/>
      <c r="O15" s="305">
        <f t="shared" si="2"/>
        <v>5.0061369655694294</v>
      </c>
      <c r="P15" s="305">
        <f t="shared" si="3"/>
        <v>32.995561097256861</v>
      </c>
      <c r="Q15" s="305">
        <f t="shared" si="4"/>
        <v>57.633149171270716</v>
      </c>
    </row>
    <row r="16" spans="1:17" ht="15.6" x14ac:dyDescent="0.3">
      <c r="B16" s="306" t="s">
        <v>353</v>
      </c>
      <c r="C16" s="306"/>
      <c r="D16" s="307" t="s">
        <v>358</v>
      </c>
      <c r="E16" s="308">
        <v>907</v>
      </c>
      <c r="F16" s="309">
        <v>75.5</v>
      </c>
      <c r="G16" s="302">
        <f t="shared" si="0"/>
        <v>68478.5</v>
      </c>
      <c r="H16" s="310">
        <f>3473-508</f>
        <v>2965</v>
      </c>
      <c r="I16" s="302">
        <f t="shared" si="1"/>
        <v>71443.5</v>
      </c>
      <c r="J16" s="311"/>
      <c r="K16" s="309">
        <v>9506</v>
      </c>
      <c r="L16" s="309">
        <v>2131</v>
      </c>
      <c r="M16" s="309">
        <v>1070</v>
      </c>
      <c r="N16" s="309"/>
      <c r="O16" s="305">
        <f t="shared" si="2"/>
        <v>7.5156217126025666</v>
      </c>
      <c r="P16" s="305">
        <f t="shared" si="3"/>
        <v>33.525809479117783</v>
      </c>
      <c r="Q16" s="305">
        <f t="shared" si="4"/>
        <v>63.998598130841124</v>
      </c>
    </row>
    <row r="17" spans="1:18" ht="15.6" x14ac:dyDescent="0.3">
      <c r="B17" s="306" t="s">
        <v>354</v>
      </c>
      <c r="C17" s="306"/>
      <c r="D17" s="307" t="s">
        <v>359</v>
      </c>
      <c r="E17" s="308">
        <v>762</v>
      </c>
      <c r="F17" s="309">
        <v>87.17</v>
      </c>
      <c r="G17" s="302">
        <f t="shared" si="0"/>
        <v>66423.540000000008</v>
      </c>
      <c r="H17" s="310">
        <f>2220-1380</f>
        <v>840</v>
      </c>
      <c r="I17" s="302">
        <f t="shared" si="1"/>
        <v>67263.540000000008</v>
      </c>
      <c r="J17" s="311"/>
      <c r="K17" s="309">
        <v>4876</v>
      </c>
      <c r="L17" s="309">
        <v>918</v>
      </c>
      <c r="M17" s="309">
        <v>363</v>
      </c>
      <c r="N17" s="309"/>
      <c r="O17" s="305">
        <f t="shared" si="2"/>
        <v>13.794819524200166</v>
      </c>
      <c r="P17" s="305">
        <f t="shared" si="3"/>
        <v>73.271830065359481</v>
      </c>
      <c r="Q17" s="305">
        <f t="shared" si="4"/>
        <v>182.98495867768597</v>
      </c>
    </row>
    <row r="18" spans="1:18" ht="15.6" x14ac:dyDescent="0.3">
      <c r="B18" s="306" t="s">
        <v>348</v>
      </c>
      <c r="C18" s="306"/>
      <c r="D18" s="307" t="s">
        <v>360</v>
      </c>
      <c r="E18" s="308">
        <v>1410</v>
      </c>
      <c r="F18" s="309">
        <v>26.9</v>
      </c>
      <c r="G18" s="302">
        <f t="shared" si="0"/>
        <v>37929</v>
      </c>
      <c r="H18" s="310">
        <f>1190-1122</f>
        <v>68</v>
      </c>
      <c r="I18" s="302">
        <f t="shared" si="1"/>
        <v>37997</v>
      </c>
      <c r="J18" s="311"/>
      <c r="K18" s="309">
        <v>4683</v>
      </c>
      <c r="L18" s="309">
        <v>979</v>
      </c>
      <c r="M18" s="309">
        <v>552</v>
      </c>
      <c r="N18" s="309"/>
      <c r="O18" s="305">
        <f t="shared" si="2"/>
        <v>8.1138159299594275</v>
      </c>
      <c r="P18" s="305">
        <f t="shared" si="3"/>
        <v>38.8120531154239</v>
      </c>
      <c r="Q18" s="305">
        <f t="shared" si="4"/>
        <v>68.711956521739125</v>
      </c>
    </row>
    <row r="19" spans="1:18" ht="15.6" x14ac:dyDescent="0.3">
      <c r="E19" s="312"/>
    </row>
    <row r="20" spans="1:18" ht="15.6" x14ac:dyDescent="0.3">
      <c r="A20" s="282" t="s">
        <v>338</v>
      </c>
      <c r="B20" s="313" t="s">
        <v>340</v>
      </c>
      <c r="C20" s="313"/>
      <c r="D20" s="313"/>
      <c r="E20" s="313"/>
      <c r="F20" s="313"/>
      <c r="G20" s="313"/>
      <c r="H20" s="313"/>
      <c r="I20" s="313"/>
      <c r="J20" s="313"/>
      <c r="K20" s="313"/>
      <c r="L20" s="313"/>
      <c r="M20" s="313"/>
      <c r="N20" s="313"/>
      <c r="O20" s="314">
        <f>MAX(O14:O18)</f>
        <v>13.794819524200166</v>
      </c>
      <c r="P20" s="314">
        <f>MAX(P14:P18)</f>
        <v>73.271830065359481</v>
      </c>
      <c r="Q20" s="314">
        <f>MAX(Q14:Q18)</f>
        <v>182.98495867768597</v>
      </c>
    </row>
    <row r="21" spans="1:18" ht="15.6" x14ac:dyDescent="0.3">
      <c r="B21" s="313" t="s">
        <v>341</v>
      </c>
      <c r="C21" s="315"/>
      <c r="D21" s="315"/>
      <c r="E21" s="315"/>
      <c r="F21" s="315"/>
      <c r="G21" s="315"/>
      <c r="H21" s="315"/>
      <c r="I21" s="315"/>
      <c r="J21" s="315"/>
      <c r="K21" s="315"/>
      <c r="L21" s="315"/>
      <c r="M21" s="315"/>
      <c r="N21" s="315"/>
      <c r="O21" s="314">
        <f>QUARTILE(O14:O18,3)</f>
        <v>11.477961432506888</v>
      </c>
      <c r="P21" s="314">
        <f>QUARTILE(P14:P18,3)</f>
        <v>43.13891285591027</v>
      </c>
      <c r="Q21" s="314">
        <f>QUARTILE(Q14:Q18,3)</f>
        <v>68.711956521739125</v>
      </c>
    </row>
    <row r="22" spans="1:18" ht="15.6" x14ac:dyDescent="0.3">
      <c r="B22" s="315" t="s">
        <v>342</v>
      </c>
      <c r="C22" s="315"/>
      <c r="D22" s="315"/>
      <c r="E22" s="315"/>
      <c r="F22" s="315"/>
      <c r="G22" s="315"/>
      <c r="H22" s="315"/>
      <c r="I22" s="315"/>
      <c r="J22" s="315"/>
      <c r="K22" s="315"/>
      <c r="L22" s="315"/>
      <c r="M22" s="315"/>
      <c r="N22" s="315"/>
      <c r="O22" s="316">
        <f>AVERAGE(O14:O18)</f>
        <v>9.1816711129676953</v>
      </c>
      <c r="P22" s="316">
        <f>AVERAGE(P14:P18)</f>
        <v>44.348833322613658</v>
      </c>
      <c r="Q22" s="316">
        <f>AVERAGE(Q14:Q18)</f>
        <v>88.008217057616932</v>
      </c>
    </row>
    <row r="23" spans="1:18" ht="15.6" x14ac:dyDescent="0.3">
      <c r="B23" s="315" t="s">
        <v>64</v>
      </c>
      <c r="C23" s="315"/>
      <c r="D23" s="315"/>
      <c r="E23" s="315"/>
      <c r="F23" s="315"/>
      <c r="G23" s="315"/>
      <c r="H23" s="315"/>
      <c r="I23" s="315"/>
      <c r="J23" s="315"/>
      <c r="K23" s="315"/>
      <c r="L23" s="315"/>
      <c r="M23" s="315"/>
      <c r="N23" s="315"/>
      <c r="O23" s="316">
        <f>MEDIAN(O14:O18)</f>
        <v>8.1138159299594275</v>
      </c>
      <c r="P23" s="316">
        <f>MEDIAN(P14:P18)</f>
        <v>38.8120531154239</v>
      </c>
      <c r="Q23" s="316">
        <f>MEDIAN(Q14:Q18)</f>
        <v>66.712422786547705</v>
      </c>
    </row>
    <row r="24" spans="1:18" ht="15.6" x14ac:dyDescent="0.3">
      <c r="B24" s="313" t="s">
        <v>343</v>
      </c>
      <c r="C24" s="315"/>
      <c r="D24" s="315"/>
      <c r="E24" s="315"/>
      <c r="F24" s="315"/>
      <c r="G24" s="315"/>
      <c r="H24" s="315"/>
      <c r="I24" s="315"/>
      <c r="J24" s="315"/>
      <c r="K24" s="315"/>
      <c r="L24" s="315"/>
      <c r="M24" s="315"/>
      <c r="N24" s="315"/>
      <c r="O24" s="314">
        <f>QUARTILE(O14:O18,1)</f>
        <v>7.5156217126025666</v>
      </c>
      <c r="P24" s="314">
        <f>QUARTILE(P14:P18,1)</f>
        <v>33.525809479117783</v>
      </c>
      <c r="Q24" s="314">
        <f>QUARTILE(Q14:Q18,1)</f>
        <v>63.998598130841124</v>
      </c>
    </row>
    <row r="25" spans="1:18" ht="15.6" x14ac:dyDescent="0.3">
      <c r="B25" s="313" t="s">
        <v>344</v>
      </c>
      <c r="C25" s="313"/>
      <c r="D25" s="313"/>
      <c r="E25" s="313"/>
      <c r="F25" s="313"/>
      <c r="G25" s="313"/>
      <c r="H25" s="313"/>
      <c r="I25" s="313"/>
      <c r="J25" s="313"/>
      <c r="K25" s="313"/>
      <c r="L25" s="313"/>
      <c r="M25" s="313"/>
      <c r="N25" s="313"/>
      <c r="O25" s="314">
        <f>MIN(O14:O18)</f>
        <v>5.0061369655694294</v>
      </c>
      <c r="P25" s="314">
        <f>MIN(P14:P18)</f>
        <v>32.995561097256861</v>
      </c>
      <c r="Q25" s="314">
        <f>MIN(Q14:Q18)</f>
        <v>57.633149171270716</v>
      </c>
    </row>
    <row r="27" spans="1:18" ht="15.6" x14ac:dyDescent="0.3">
      <c r="A27" s="282" t="s">
        <v>338</v>
      </c>
      <c r="B27" s="317" t="s">
        <v>339</v>
      </c>
      <c r="C27" s="318"/>
      <c r="D27" s="318"/>
      <c r="E27" s="318"/>
      <c r="F27" s="318"/>
      <c r="G27" s="318"/>
      <c r="H27" s="318"/>
      <c r="I27" s="318"/>
      <c r="J27" s="318"/>
      <c r="K27" s="318"/>
      <c r="L27" s="318"/>
      <c r="M27" s="318"/>
      <c r="N27" s="318"/>
      <c r="O27" s="319" t="s">
        <v>336</v>
      </c>
      <c r="P27" s="319" t="s">
        <v>337</v>
      </c>
      <c r="Q27" s="319" t="s">
        <v>42</v>
      </c>
    </row>
    <row r="28" spans="1:18" ht="15.6" x14ac:dyDescent="0.3">
      <c r="B28" s="282" t="s">
        <v>345</v>
      </c>
      <c r="K28" s="320"/>
      <c r="O28" s="312">
        <f>K13*O23</f>
        <v>14767.144992526159</v>
      </c>
      <c r="P28" s="312">
        <f>L13*P23</f>
        <v>21286.082410623072</v>
      </c>
      <c r="Q28" s="312">
        <f>Q30-Q29</f>
        <v>17911.515511324622</v>
      </c>
    </row>
    <row r="29" spans="1:18" ht="15.6" x14ac:dyDescent="0.3">
      <c r="B29" s="282" t="s">
        <v>333</v>
      </c>
      <c r="H29" s="321"/>
      <c r="K29" s="320"/>
      <c r="O29" s="312">
        <f>H13</f>
        <v>870.7</v>
      </c>
      <c r="P29" s="312">
        <f>O29</f>
        <v>870.7</v>
      </c>
      <c r="Q29" s="312">
        <f>H13</f>
        <v>870.7</v>
      </c>
    </row>
    <row r="30" spans="1:18" ht="15.6" x14ac:dyDescent="0.3">
      <c r="B30" s="282" t="s">
        <v>346</v>
      </c>
      <c r="H30" s="321"/>
      <c r="K30" s="320"/>
      <c r="O30" s="312">
        <f>O28-O29</f>
        <v>13896.444992526158</v>
      </c>
      <c r="P30" s="312">
        <f>P28-P29</f>
        <v>20415.382410623071</v>
      </c>
      <c r="Q30" s="312">
        <f>M13*Q23</f>
        <v>18782.215511324623</v>
      </c>
    </row>
    <row r="31" spans="1:18" ht="15.6" x14ac:dyDescent="0.3">
      <c r="B31" s="282" t="s">
        <v>331</v>
      </c>
      <c r="H31" s="321"/>
      <c r="O31" s="312">
        <f>F13</f>
        <v>10.1559156</v>
      </c>
      <c r="P31" s="312">
        <f>O31</f>
        <v>10.1559156</v>
      </c>
      <c r="Q31" s="312">
        <f>P31</f>
        <v>10.1559156</v>
      </c>
    </row>
    <row r="32" spans="1:18" ht="15.6" x14ac:dyDescent="0.3">
      <c r="A32" s="282" t="s">
        <v>338</v>
      </c>
      <c r="B32" s="322" t="s">
        <v>347</v>
      </c>
      <c r="C32" s="322"/>
      <c r="D32" s="322"/>
      <c r="E32" s="323"/>
      <c r="F32" s="323"/>
      <c r="G32" s="322"/>
      <c r="H32" s="324"/>
      <c r="I32" s="322"/>
      <c r="J32" s="322"/>
      <c r="K32" s="322"/>
      <c r="L32" s="322"/>
      <c r="M32" s="322"/>
      <c r="N32" s="322"/>
      <c r="O32" s="325">
        <f>O30/O31</f>
        <v>1368.3104054671503</v>
      </c>
      <c r="P32" s="325">
        <f>P30/P31</f>
        <v>2010.1961472211399</v>
      </c>
      <c r="Q32" s="325">
        <f>Q30/Q31</f>
        <v>1849.3867270150042</v>
      </c>
      <c r="R32" s="326"/>
    </row>
    <row r="33" spans="2:17" ht="15.6" x14ac:dyDescent="0.3">
      <c r="G33" s="321"/>
      <c r="O33" s="30" t="str">
        <f>IF(E13&lt;O32,"Undervalued","Overvalued")</f>
        <v>Overvalued</v>
      </c>
      <c r="P33" s="30" t="str">
        <f>IF($D$7&lt;P32,"Undervalued","Overvalued")</f>
        <v>Undervalued</v>
      </c>
      <c r="Q33" s="30" t="str">
        <f>IF($D$7&lt;Q32,"Undervalued","Overvalued")</f>
        <v>Undervalued</v>
      </c>
    </row>
    <row r="35" spans="2:17" ht="17.399999999999999" x14ac:dyDescent="0.25">
      <c r="B35" s="32" t="s">
        <v>164</v>
      </c>
    </row>
    <row r="40" spans="2:17" ht="4.05" customHeight="1" x14ac:dyDescent="0.25">
      <c r="B40" s="194"/>
      <c r="C40" s="194"/>
      <c r="D40" s="194"/>
      <c r="E40" s="194"/>
      <c r="F40" s="194"/>
      <c r="G40" s="194"/>
      <c r="H40" s="194"/>
      <c r="I40" s="194"/>
      <c r="J40" s="194"/>
      <c r="K40" s="194"/>
      <c r="L40" s="194"/>
      <c r="M40" s="194"/>
      <c r="N40" s="194"/>
      <c r="O40" s="194"/>
      <c r="P40" s="194"/>
      <c r="Q40" s="194"/>
    </row>
  </sheetData>
  <mergeCells count="3">
    <mergeCell ref="E10:I10"/>
    <mergeCell ref="K10:M10"/>
    <mergeCell ref="O10:Q10"/>
  </mergeCells>
  <conditionalFormatting sqref="O33:Q33">
    <cfRule type="containsText" dxfId="2" priority="1" operator="containsText" text="Overvalued">
      <formula>NOT(ISERROR(SEARCH("Overvalued",O33)))</formula>
    </cfRule>
    <cfRule type="containsText" dxfId="1" priority="2" operator="containsText" text="Undervalued">
      <formula>NOT(ISERROR(SEARCH("Undervalued",O33)))</formula>
    </cfRule>
  </conditionalFormatting>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6191E-93D7-4499-B7F2-32947B683113}">
  <sheetPr codeName="Sheet13"/>
  <dimension ref="A1:K32"/>
  <sheetViews>
    <sheetView showGridLines="0" zoomScale="152" workbookViewId="0">
      <selection activeCell="L8" sqref="L8"/>
    </sheetView>
  </sheetViews>
  <sheetFormatPr defaultRowHeight="14.4" x14ac:dyDescent="0.3"/>
  <cols>
    <col min="2" max="2" width="11.109375" customWidth="1"/>
  </cols>
  <sheetData>
    <row r="1" spans="1:11" x14ac:dyDescent="0.3">
      <c r="A1" s="30"/>
    </row>
    <row r="3" spans="1:11" ht="4.05" customHeight="1" x14ac:dyDescent="0.3">
      <c r="B3" s="194"/>
      <c r="C3" s="194"/>
      <c r="D3" s="194"/>
      <c r="E3" s="194"/>
      <c r="F3" s="194"/>
      <c r="G3" s="194"/>
      <c r="H3" s="194"/>
      <c r="I3" s="194"/>
      <c r="J3" s="194"/>
      <c r="K3" s="194"/>
    </row>
    <row r="4" spans="1:11" ht="77.400000000000006" customHeight="1" x14ac:dyDescent="0.8">
      <c r="B4" s="82" t="s">
        <v>399</v>
      </c>
      <c r="C4" s="83" t="s">
        <v>400</v>
      </c>
      <c r="D4" s="30"/>
      <c r="E4" s="30"/>
      <c r="F4" s="30"/>
      <c r="G4" s="30"/>
      <c r="H4" s="30"/>
      <c r="I4" s="30"/>
      <c r="J4" s="30"/>
      <c r="K4" s="30"/>
    </row>
    <row r="5" spans="1:11" ht="4.05" customHeight="1" x14ac:dyDescent="0.3">
      <c r="B5" s="194"/>
      <c r="C5" s="194"/>
      <c r="D5" s="194"/>
      <c r="E5" s="194"/>
      <c r="F5" s="194"/>
      <c r="G5" s="194"/>
      <c r="H5" s="194"/>
      <c r="I5" s="194"/>
      <c r="J5" s="194"/>
      <c r="K5" s="194"/>
    </row>
    <row r="6" spans="1:11" x14ac:dyDescent="0.3">
      <c r="B6" s="30"/>
      <c r="C6" s="30"/>
      <c r="D6" s="30"/>
      <c r="E6" s="30"/>
      <c r="F6" s="30"/>
      <c r="G6" s="30"/>
      <c r="H6" s="30"/>
      <c r="I6" s="30"/>
      <c r="J6" s="30"/>
      <c r="K6" s="30"/>
    </row>
    <row r="25" spans="2:11" x14ac:dyDescent="0.3">
      <c r="B25" s="30"/>
      <c r="C25" s="30"/>
      <c r="D25" s="30"/>
      <c r="E25" s="30"/>
      <c r="F25" s="30"/>
      <c r="G25" s="30"/>
      <c r="H25" s="30"/>
      <c r="I25" s="30"/>
      <c r="J25" s="30"/>
      <c r="K25" s="30"/>
    </row>
    <row r="26" spans="2:11" ht="17.399999999999999" x14ac:dyDescent="0.3">
      <c r="B26" s="32"/>
      <c r="C26" s="30"/>
      <c r="D26" s="30"/>
      <c r="E26" s="30"/>
      <c r="F26" s="30"/>
      <c r="G26" s="30"/>
      <c r="H26" s="30"/>
      <c r="I26" s="30"/>
      <c r="J26" s="30"/>
      <c r="K26" s="30"/>
    </row>
    <row r="27" spans="2:11" x14ac:dyDescent="0.3">
      <c r="B27" s="30"/>
      <c r="C27" s="30"/>
      <c r="D27" s="30"/>
      <c r="E27" s="30"/>
      <c r="F27" s="30"/>
      <c r="G27" s="30"/>
      <c r="H27" s="30"/>
      <c r="I27" s="30"/>
      <c r="J27" s="30"/>
      <c r="K27" s="30"/>
    </row>
    <row r="28" spans="2:11" x14ac:dyDescent="0.3">
      <c r="B28" s="30"/>
      <c r="C28" s="30"/>
      <c r="D28" s="30"/>
      <c r="E28" s="30"/>
      <c r="F28" s="30"/>
      <c r="G28" s="30"/>
      <c r="H28" s="30"/>
      <c r="I28" s="30"/>
      <c r="J28" s="30"/>
      <c r="K28" s="30"/>
    </row>
    <row r="29" spans="2:11" x14ac:dyDescent="0.3">
      <c r="B29" s="30"/>
      <c r="C29" s="30"/>
      <c r="D29" s="30"/>
      <c r="E29" s="30"/>
      <c r="F29" s="30"/>
      <c r="G29" s="30"/>
      <c r="H29" s="30"/>
      <c r="I29" s="30"/>
      <c r="J29" s="30"/>
      <c r="K29" s="30"/>
    </row>
    <row r="30" spans="2:11" x14ac:dyDescent="0.3">
      <c r="B30" s="30"/>
      <c r="C30" s="30"/>
      <c r="D30" s="30"/>
      <c r="E30" s="30"/>
      <c r="F30" s="30"/>
      <c r="G30" s="30"/>
      <c r="H30" s="30"/>
      <c r="I30" s="30"/>
      <c r="J30" s="30"/>
      <c r="K30" s="30"/>
    </row>
    <row r="31" spans="2:11" x14ac:dyDescent="0.3">
      <c r="B31" s="30"/>
      <c r="C31" s="30"/>
      <c r="D31" s="30"/>
      <c r="E31" s="30"/>
      <c r="F31" s="30"/>
      <c r="G31" s="30"/>
      <c r="H31" s="30"/>
      <c r="I31" s="30"/>
      <c r="J31" s="30"/>
      <c r="K31" s="30"/>
    </row>
    <row r="32" spans="2:11" ht="4.05" customHeight="1" x14ac:dyDescent="0.3">
      <c r="B32" s="194"/>
      <c r="C32" s="194"/>
      <c r="D32" s="194"/>
      <c r="E32" s="194"/>
      <c r="F32" s="194"/>
      <c r="G32" s="194"/>
      <c r="H32" s="194"/>
      <c r="I32" s="194"/>
      <c r="J32" s="194"/>
      <c r="K32" s="194"/>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CCCDF-FB02-45D3-A441-3922A66DC4CE}">
  <dimension ref="A1:K55"/>
  <sheetViews>
    <sheetView showGridLines="0" topLeftCell="A26" workbookViewId="0">
      <selection activeCell="H41" sqref="H41"/>
    </sheetView>
  </sheetViews>
  <sheetFormatPr defaultRowHeight="14.4" x14ac:dyDescent="0.3"/>
  <cols>
    <col min="2" max="2" width="11.21875" customWidth="1"/>
  </cols>
  <sheetData>
    <row r="1" spans="1:11" x14ac:dyDescent="0.3">
      <c r="A1" s="30"/>
    </row>
    <row r="3" spans="1:11" ht="4.05" customHeight="1" x14ac:dyDescent="0.3">
      <c r="B3" s="194"/>
      <c r="C3" s="194"/>
      <c r="D3" s="194"/>
      <c r="E3" s="194"/>
      <c r="F3" s="194"/>
      <c r="G3" s="194"/>
      <c r="H3" s="194"/>
      <c r="I3" s="194"/>
    </row>
    <row r="4" spans="1:11" ht="77.400000000000006" customHeight="1" x14ac:dyDescent="0.8">
      <c r="B4" s="82" t="s">
        <v>399</v>
      </c>
      <c r="C4" s="83" t="s">
        <v>400</v>
      </c>
      <c r="D4" s="30"/>
      <c r="E4" s="30"/>
      <c r="F4" s="30"/>
      <c r="G4" s="30"/>
      <c r="H4" s="30"/>
      <c r="I4" s="30"/>
    </row>
    <row r="5" spans="1:11" ht="4.05" customHeight="1" x14ac:dyDescent="0.3">
      <c r="B5" s="194"/>
      <c r="C5" s="194"/>
      <c r="D5" s="194"/>
      <c r="E5" s="194"/>
      <c r="F5" s="194"/>
      <c r="G5" s="194"/>
      <c r="H5" s="194"/>
      <c r="I5" s="194"/>
    </row>
    <row r="6" spans="1:11" x14ac:dyDescent="0.3">
      <c r="B6" s="30"/>
      <c r="C6" s="30"/>
      <c r="D6" s="30"/>
      <c r="E6" s="30"/>
      <c r="F6" s="30"/>
      <c r="G6" s="30"/>
      <c r="H6" s="30"/>
      <c r="I6" s="30"/>
      <c r="J6" s="30"/>
      <c r="K6" s="30"/>
    </row>
    <row r="7" spans="1:11" ht="15.6" x14ac:dyDescent="0.3">
      <c r="B7" s="345" t="s">
        <v>401</v>
      </c>
      <c r="C7" s="345"/>
      <c r="D7" s="345"/>
      <c r="E7" s="345"/>
      <c r="F7" s="345"/>
      <c r="G7" s="345"/>
      <c r="H7" s="345"/>
      <c r="I7" s="345"/>
      <c r="J7" s="30"/>
      <c r="K7" s="30"/>
    </row>
    <row r="8" spans="1:11" x14ac:dyDescent="0.3">
      <c r="C8" s="343"/>
      <c r="D8" s="343"/>
      <c r="E8" s="343">
        <v>44651</v>
      </c>
      <c r="F8" s="343">
        <v>45016</v>
      </c>
      <c r="G8" s="343">
        <v>45382</v>
      </c>
      <c r="H8" s="343">
        <v>45747</v>
      </c>
      <c r="I8" s="343">
        <v>46112</v>
      </c>
      <c r="J8" s="30"/>
      <c r="K8" s="30"/>
    </row>
    <row r="9" spans="1:11" x14ac:dyDescent="0.3">
      <c r="B9" t="s">
        <v>159</v>
      </c>
      <c r="C9" s="344"/>
      <c r="D9" s="344"/>
      <c r="E9" s="344">
        <f>'H2'!E41</f>
        <v>138.68</v>
      </c>
      <c r="F9" s="344">
        <f>'H2'!F41</f>
        <v>212.37999999999997</v>
      </c>
      <c r="G9" s="344">
        <f>'H2'!G41</f>
        <v>218.29000000000011</v>
      </c>
      <c r="H9" s="344">
        <f>'H2'!H41</f>
        <v>244.21999999999989</v>
      </c>
      <c r="I9" s="344">
        <f>'H2'!I41</f>
        <v>281.53999999999974</v>
      </c>
      <c r="J9" s="30"/>
      <c r="K9" s="30"/>
    </row>
    <row r="10" spans="1:11" x14ac:dyDescent="0.3">
      <c r="B10" t="s">
        <v>402</v>
      </c>
      <c r="C10" s="344"/>
      <c r="D10" s="344"/>
      <c r="E10" s="344">
        <f>SUM('Balance Sheet'!U4:U5)</f>
        <v>592</v>
      </c>
      <c r="F10" s="344">
        <f>SUM('Balance Sheet'!V4:V5)</f>
        <v>1060</v>
      </c>
      <c r="G10" s="344">
        <f>SUM('Balance Sheet'!W4:W5)</f>
        <v>1259</v>
      </c>
      <c r="H10" s="344">
        <f>SUM('Balance Sheet'!X4:X5)</f>
        <v>1469</v>
      </c>
      <c r="I10" s="344">
        <f>SUM('Balance Sheet'!Y4:Y5)</f>
        <v>1649</v>
      </c>
      <c r="J10" s="30"/>
      <c r="K10" s="30"/>
    </row>
    <row r="11" spans="1:11" x14ac:dyDescent="0.3">
      <c r="B11" s="346" t="s">
        <v>20</v>
      </c>
      <c r="C11" s="347"/>
      <c r="D11" s="347"/>
      <c r="E11" s="347">
        <f t="shared" ref="E11:I11" si="0">E9/E10</f>
        <v>0.23425675675675678</v>
      </c>
      <c r="F11" s="347">
        <f t="shared" si="0"/>
        <v>0.20035849056603772</v>
      </c>
      <c r="G11" s="347">
        <f t="shared" si="0"/>
        <v>0.17338363780778404</v>
      </c>
      <c r="H11" s="347">
        <f t="shared" si="0"/>
        <v>0.16624914908100741</v>
      </c>
      <c r="I11" s="347">
        <f t="shared" si="0"/>
        <v>0.17073377804730122</v>
      </c>
      <c r="J11" s="30"/>
      <c r="K11" s="30"/>
    </row>
    <row r="12" spans="1:11" x14ac:dyDescent="0.3">
      <c r="J12" s="30"/>
      <c r="K12" s="30"/>
    </row>
    <row r="13" spans="1:11" ht="15.6" x14ac:dyDescent="0.3">
      <c r="B13" s="345" t="s">
        <v>403</v>
      </c>
      <c r="C13" s="345"/>
      <c r="D13" s="345"/>
      <c r="E13" s="345"/>
      <c r="F13" s="345"/>
      <c r="G13" s="345"/>
      <c r="H13" s="345"/>
      <c r="I13" s="345"/>
      <c r="J13" s="30"/>
      <c r="K13" s="30"/>
    </row>
    <row r="14" spans="1:11" x14ac:dyDescent="0.3">
      <c r="C14" s="343"/>
      <c r="D14" s="343"/>
      <c r="E14" s="343">
        <f t="shared" ref="E14:I14" si="1">E8</f>
        <v>44651</v>
      </c>
      <c r="F14" s="343">
        <f t="shared" si="1"/>
        <v>45016</v>
      </c>
      <c r="G14" s="343">
        <f t="shared" si="1"/>
        <v>45382</v>
      </c>
      <c r="H14" s="343">
        <f t="shared" si="1"/>
        <v>45747</v>
      </c>
      <c r="I14" s="343">
        <f t="shared" si="1"/>
        <v>46112</v>
      </c>
      <c r="J14" s="30"/>
      <c r="K14" s="30"/>
    </row>
    <row r="15" spans="1:11" x14ac:dyDescent="0.3">
      <c r="B15" t="str">
        <f>B9</f>
        <v>Net Profit</v>
      </c>
      <c r="C15" s="344"/>
      <c r="D15" s="344"/>
      <c r="E15" s="344">
        <f t="shared" ref="E15:I15" si="2">E9</f>
        <v>138.68</v>
      </c>
      <c r="F15" s="344">
        <f t="shared" si="2"/>
        <v>212.37999999999997</v>
      </c>
      <c r="G15" s="344">
        <f t="shared" si="2"/>
        <v>218.29000000000011</v>
      </c>
      <c r="H15" s="344">
        <f t="shared" si="2"/>
        <v>244.21999999999989</v>
      </c>
      <c r="I15" s="344">
        <f t="shared" si="2"/>
        <v>281.53999999999974</v>
      </c>
      <c r="J15" s="30"/>
      <c r="K15" s="30"/>
    </row>
    <row r="16" spans="1:11" x14ac:dyDescent="0.3">
      <c r="B16" t="s">
        <v>95</v>
      </c>
      <c r="C16" s="344"/>
      <c r="D16" s="344"/>
      <c r="E16" s="344">
        <f>'H2'!E9</f>
        <v>973.76</v>
      </c>
      <c r="F16" s="344">
        <f>'H2'!F9</f>
        <v>1173.57</v>
      </c>
      <c r="G16" s="344">
        <f>'H2'!G9</f>
        <v>1296.9000000000001</v>
      </c>
      <c r="H16" s="344">
        <f>'H2'!H9</f>
        <v>1515.87</v>
      </c>
      <c r="I16" s="344">
        <f>'H2'!I9</f>
        <v>1703.08</v>
      </c>
      <c r="J16" s="30"/>
      <c r="K16" s="30"/>
    </row>
    <row r="17" spans="2:11" x14ac:dyDescent="0.3">
      <c r="B17" s="346" t="s">
        <v>73</v>
      </c>
      <c r="C17" s="347"/>
      <c r="D17" s="347"/>
      <c r="E17" s="347">
        <f t="shared" ref="E17:H17" si="3">E15/E16</f>
        <v>0.14241702267499179</v>
      </c>
      <c r="F17" s="347">
        <f t="shared" si="3"/>
        <v>0.18096917951208702</v>
      </c>
      <c r="G17" s="347">
        <f t="shared" si="3"/>
        <v>0.16831675533965618</v>
      </c>
      <c r="H17" s="347">
        <f t="shared" si="3"/>
        <v>0.16110880220599386</v>
      </c>
      <c r="I17" s="347">
        <f>I15/I16</f>
        <v>0.16531225779176537</v>
      </c>
      <c r="J17" s="30"/>
      <c r="K17" s="30"/>
    </row>
    <row r="18" spans="2:11" x14ac:dyDescent="0.3">
      <c r="J18" s="30"/>
      <c r="K18" s="30"/>
    </row>
    <row r="19" spans="2:11" x14ac:dyDescent="0.3">
      <c r="B19" t="s">
        <v>95</v>
      </c>
      <c r="C19" s="344"/>
      <c r="D19" s="344"/>
      <c r="E19" s="344">
        <f t="shared" ref="E19:I19" si="4">E16</f>
        <v>973.76</v>
      </c>
      <c r="F19" s="344">
        <f t="shared" si="4"/>
        <v>1173.57</v>
      </c>
      <c r="G19" s="344">
        <f t="shared" si="4"/>
        <v>1296.9000000000001</v>
      </c>
      <c r="H19" s="344">
        <f t="shared" si="4"/>
        <v>1515.87</v>
      </c>
      <c r="I19" s="344">
        <f t="shared" si="4"/>
        <v>1703.08</v>
      </c>
      <c r="J19" s="30"/>
      <c r="K19" s="30"/>
    </row>
    <row r="20" spans="2:11" x14ac:dyDescent="0.3">
      <c r="B20" t="s">
        <v>405</v>
      </c>
      <c r="C20" s="344"/>
      <c r="D20" s="344"/>
      <c r="E20" s="344" cm="1">
        <f t="array" ref="E20">SUM('Balance Sheet'!T38:U380/2)</f>
        <v>1188.5</v>
      </c>
      <c r="F20" s="344" cm="1">
        <f t="array" ref="F20">SUM('Balance Sheet'!U38:V380/2)</f>
        <v>1533.5</v>
      </c>
      <c r="G20" s="344" cm="1">
        <f t="array" ref="G20">SUM('Balance Sheet'!V38:W380/2)</f>
        <v>1970.5</v>
      </c>
      <c r="H20" s="344" cm="1">
        <f t="array" ref="H20">SUM('Balance Sheet'!W38:X380/2)</f>
        <v>2273.5</v>
      </c>
      <c r="I20" s="344" cm="1">
        <f t="array" ref="I20">SUM('Balance Sheet'!X38:Y380/2)</f>
        <v>2576</v>
      </c>
      <c r="J20" s="30"/>
      <c r="K20" s="30"/>
    </row>
    <row r="21" spans="2:11" x14ac:dyDescent="0.3">
      <c r="B21" s="346" t="s">
        <v>412</v>
      </c>
      <c r="C21" s="348"/>
      <c r="D21" s="348"/>
      <c r="E21" s="348">
        <f t="shared" ref="E21:H21" si="5">E19/E20</f>
        <v>0.8193184686579722</v>
      </c>
      <c r="F21" s="348">
        <f t="shared" si="5"/>
        <v>0.76528855559178344</v>
      </c>
      <c r="G21" s="348">
        <f t="shared" si="5"/>
        <v>0.65815782796244615</v>
      </c>
      <c r="H21" s="348">
        <f t="shared" si="5"/>
        <v>0.66675610292500542</v>
      </c>
      <c r="I21" s="348">
        <f>I19/I20</f>
        <v>0.6611335403726708</v>
      </c>
      <c r="J21" s="30"/>
      <c r="K21" s="30"/>
    </row>
    <row r="22" spans="2:11" x14ac:dyDescent="0.3">
      <c r="J22" s="30"/>
      <c r="K22" s="30"/>
    </row>
    <row r="23" spans="2:11" x14ac:dyDescent="0.3">
      <c r="B23" t="str">
        <f>B20</f>
        <v>Average Total Asset</v>
      </c>
      <c r="C23" s="344"/>
      <c r="D23" s="344"/>
      <c r="E23" s="344">
        <f t="shared" ref="E23:I23" si="6">E20</f>
        <v>1188.5</v>
      </c>
      <c r="F23" s="344">
        <f t="shared" si="6"/>
        <v>1533.5</v>
      </c>
      <c r="G23" s="344">
        <f t="shared" si="6"/>
        <v>1970.5</v>
      </c>
      <c r="H23" s="344">
        <f t="shared" si="6"/>
        <v>2273.5</v>
      </c>
      <c r="I23" s="344">
        <f t="shared" si="6"/>
        <v>2576</v>
      </c>
      <c r="J23" s="30"/>
      <c r="K23" s="30"/>
    </row>
    <row r="24" spans="2:11" x14ac:dyDescent="0.3">
      <c r="B24" t="str">
        <f>B10</f>
        <v>Average Shareholder Equity</v>
      </c>
      <c r="C24" s="344"/>
      <c r="D24" s="344"/>
      <c r="E24" s="344">
        <f t="shared" ref="E24:I24" si="7">E10</f>
        <v>592</v>
      </c>
      <c r="F24" s="344">
        <f t="shared" si="7"/>
        <v>1060</v>
      </c>
      <c r="G24" s="344">
        <f t="shared" si="7"/>
        <v>1259</v>
      </c>
      <c r="H24" s="344">
        <f t="shared" si="7"/>
        <v>1469</v>
      </c>
      <c r="I24" s="344">
        <f t="shared" si="7"/>
        <v>1649</v>
      </c>
      <c r="J24" s="30"/>
      <c r="K24" s="30"/>
    </row>
    <row r="25" spans="2:11" x14ac:dyDescent="0.3">
      <c r="B25" s="346" t="s">
        <v>407</v>
      </c>
      <c r="C25" s="349"/>
      <c r="D25" s="349"/>
      <c r="E25" s="349">
        <f t="shared" ref="E25:H25" si="8">E23/E24</f>
        <v>2.0076013513513513</v>
      </c>
      <c r="F25" s="349">
        <f t="shared" si="8"/>
        <v>1.4466981132075472</v>
      </c>
      <c r="G25" s="349">
        <f t="shared" si="8"/>
        <v>1.5651310563939635</v>
      </c>
      <c r="H25" s="349">
        <f t="shared" si="8"/>
        <v>1.5476514635806671</v>
      </c>
      <c r="I25" s="349">
        <f>I23/I24</f>
        <v>1.5621588841722256</v>
      </c>
      <c r="J25" s="30"/>
      <c r="K25" s="30"/>
    </row>
    <row r="26" spans="2:11" x14ac:dyDescent="0.3">
      <c r="J26" s="30"/>
      <c r="K26" s="30"/>
    </row>
    <row r="27" spans="2:11" x14ac:dyDescent="0.3">
      <c r="B27" s="346" t="s">
        <v>408</v>
      </c>
      <c r="C27" s="347"/>
      <c r="D27" s="347"/>
      <c r="E27" s="347">
        <f t="shared" ref="E27:H27" si="9">E25*E21*E17</f>
        <v>0.23425675675675675</v>
      </c>
      <c r="F27" s="347">
        <f t="shared" si="9"/>
        <v>0.20035849056603766</v>
      </c>
      <c r="G27" s="347">
        <f t="shared" si="9"/>
        <v>0.17338363780778407</v>
      </c>
      <c r="H27" s="347">
        <f t="shared" si="9"/>
        <v>0.16624914908100738</v>
      </c>
      <c r="I27" s="347">
        <f>I25*I21*I17</f>
        <v>0.17073377804730125</v>
      </c>
      <c r="J27" s="30"/>
      <c r="K27" s="30"/>
    </row>
    <row r="28" spans="2:11" x14ac:dyDescent="0.3">
      <c r="J28" s="30"/>
      <c r="K28" s="30"/>
    </row>
    <row r="29" spans="2:11" ht="15.6" x14ac:dyDescent="0.3">
      <c r="B29" s="345" t="s">
        <v>409</v>
      </c>
      <c r="C29" s="345"/>
      <c r="D29" s="345"/>
      <c r="E29" s="345"/>
      <c r="F29" s="345"/>
      <c r="G29" s="345"/>
      <c r="H29" s="345"/>
      <c r="I29" s="345"/>
      <c r="J29" s="30"/>
      <c r="K29" s="30"/>
    </row>
    <row r="30" spans="2:11" x14ac:dyDescent="0.3">
      <c r="C30" s="343"/>
      <c r="D30" s="343"/>
      <c r="E30" s="343">
        <f t="shared" ref="E30:H31" si="10">E14</f>
        <v>44651</v>
      </c>
      <c r="F30" s="343">
        <f t="shared" si="10"/>
        <v>45016</v>
      </c>
      <c r="G30" s="343">
        <f t="shared" si="10"/>
        <v>45382</v>
      </c>
      <c r="H30" s="343">
        <f t="shared" si="10"/>
        <v>45747</v>
      </c>
      <c r="I30" s="343">
        <f>I14</f>
        <v>46112</v>
      </c>
      <c r="J30" s="30"/>
      <c r="K30" s="30"/>
    </row>
    <row r="31" spans="2:11" x14ac:dyDescent="0.3">
      <c r="B31" t="s">
        <v>159</v>
      </c>
      <c r="C31" s="344"/>
      <c r="D31" s="344"/>
      <c r="E31" s="344">
        <f t="shared" si="10"/>
        <v>138.68</v>
      </c>
      <c r="F31" s="344">
        <f t="shared" si="10"/>
        <v>212.37999999999997</v>
      </c>
      <c r="G31" s="344">
        <f t="shared" si="10"/>
        <v>218.29000000000011</v>
      </c>
      <c r="H31" s="344">
        <f t="shared" si="10"/>
        <v>244.21999999999989</v>
      </c>
      <c r="I31" s="344">
        <f>I15</f>
        <v>281.53999999999974</v>
      </c>
    </row>
    <row r="32" spans="2:11" x14ac:dyDescent="0.3">
      <c r="B32" t="str">
        <f>B23</f>
        <v>Average Total Asset</v>
      </c>
      <c r="C32" s="344"/>
      <c r="D32" s="344"/>
      <c r="E32" s="344">
        <f t="shared" ref="E32:H32" si="11">E20</f>
        <v>1188.5</v>
      </c>
      <c r="F32" s="344">
        <f t="shared" si="11"/>
        <v>1533.5</v>
      </c>
      <c r="G32" s="344">
        <f t="shared" si="11"/>
        <v>1970.5</v>
      </c>
      <c r="H32" s="344">
        <f t="shared" si="11"/>
        <v>2273.5</v>
      </c>
      <c r="I32" s="344">
        <f>I20</f>
        <v>2576</v>
      </c>
    </row>
    <row r="33" spans="2:11" x14ac:dyDescent="0.3">
      <c r="B33" s="346" t="s">
        <v>409</v>
      </c>
      <c r="C33" s="347"/>
      <c r="D33" s="347"/>
      <c r="E33" s="347">
        <f t="shared" ref="E33:I33" si="12">E31/E32</f>
        <v>0.11668489692890198</v>
      </c>
      <c r="F33" s="347">
        <f t="shared" si="12"/>
        <v>0.13849364199543526</v>
      </c>
      <c r="G33" s="347">
        <f t="shared" si="12"/>
        <v>0.11077899010403457</v>
      </c>
      <c r="H33" s="347">
        <f t="shared" si="12"/>
        <v>0.10742027710578399</v>
      </c>
      <c r="I33" s="347">
        <f t="shared" si="12"/>
        <v>0.10929347826086946</v>
      </c>
    </row>
    <row r="35" spans="2:11" ht="15.6" x14ac:dyDescent="0.3">
      <c r="B35" s="345" t="s">
        <v>410</v>
      </c>
      <c r="C35" s="345"/>
      <c r="D35" s="345"/>
      <c r="E35" s="345"/>
      <c r="F35" s="345"/>
      <c r="G35" s="345"/>
      <c r="H35" s="345"/>
      <c r="I35" s="345"/>
    </row>
    <row r="36" spans="2:11" x14ac:dyDescent="0.3">
      <c r="C36" s="343"/>
      <c r="D36" s="343"/>
      <c r="E36" s="343">
        <f t="shared" ref="E36:I36" si="13">E30</f>
        <v>44651</v>
      </c>
      <c r="F36" s="343">
        <f t="shared" si="13"/>
        <v>45016</v>
      </c>
      <c r="G36" s="343">
        <f t="shared" si="13"/>
        <v>45382</v>
      </c>
      <c r="H36" s="343">
        <f t="shared" si="13"/>
        <v>45747</v>
      </c>
      <c r="I36" s="343">
        <f t="shared" si="13"/>
        <v>46112</v>
      </c>
    </row>
    <row r="37" spans="2:11" x14ac:dyDescent="0.3">
      <c r="B37" t="str">
        <f>B31</f>
        <v>Net Profit</v>
      </c>
      <c r="C37" s="344"/>
      <c r="D37" s="344"/>
      <c r="E37" s="344">
        <f t="shared" ref="E37:H37" si="14">E31</f>
        <v>138.68</v>
      </c>
      <c r="F37" s="344">
        <f t="shared" si="14"/>
        <v>212.37999999999997</v>
      </c>
      <c r="G37" s="344">
        <f t="shared" si="14"/>
        <v>218.29000000000011</v>
      </c>
      <c r="H37" s="344">
        <f t="shared" si="14"/>
        <v>244.21999999999989</v>
      </c>
      <c r="I37" s="344">
        <f>I31</f>
        <v>281.53999999999974</v>
      </c>
    </row>
    <row r="38" spans="2:11" x14ac:dyDescent="0.3">
      <c r="B38" t="s">
        <v>95</v>
      </c>
      <c r="C38" s="344"/>
      <c r="D38" s="344"/>
      <c r="E38" s="344">
        <f t="shared" ref="E38:H38" si="15">E19</f>
        <v>973.76</v>
      </c>
      <c r="F38" s="344">
        <f t="shared" si="15"/>
        <v>1173.57</v>
      </c>
      <c r="G38" s="344">
        <f t="shared" si="15"/>
        <v>1296.9000000000001</v>
      </c>
      <c r="H38" s="344">
        <f t="shared" si="15"/>
        <v>1515.87</v>
      </c>
      <c r="I38" s="344">
        <f>I19</f>
        <v>1703.08</v>
      </c>
    </row>
    <row r="39" spans="2:11" x14ac:dyDescent="0.3">
      <c r="B39" s="346" t="s">
        <v>404</v>
      </c>
      <c r="C39" s="347"/>
      <c r="D39" s="347"/>
      <c r="E39" s="347">
        <f t="shared" ref="E39:H39" si="16">E37/E38</f>
        <v>0.14241702267499179</v>
      </c>
      <c r="F39" s="347">
        <f t="shared" si="16"/>
        <v>0.18096917951208702</v>
      </c>
      <c r="G39" s="347">
        <f t="shared" si="16"/>
        <v>0.16831675533965618</v>
      </c>
      <c r="H39" s="347">
        <f t="shared" si="16"/>
        <v>0.16110880220599386</v>
      </c>
      <c r="I39" s="347">
        <f>I37/I38</f>
        <v>0.16531225779176537</v>
      </c>
    </row>
    <row r="41" spans="2:11" x14ac:dyDescent="0.3">
      <c r="B41" t="s">
        <v>95</v>
      </c>
      <c r="C41" s="344"/>
      <c r="D41" s="344"/>
      <c r="E41" s="344">
        <f t="shared" ref="E41:H41" si="17">E38</f>
        <v>973.76</v>
      </c>
      <c r="F41" s="344">
        <f t="shared" si="17"/>
        <v>1173.57</v>
      </c>
      <c r="G41" s="344">
        <f t="shared" si="17"/>
        <v>1296.9000000000001</v>
      </c>
      <c r="H41" s="344">
        <f t="shared" si="17"/>
        <v>1515.87</v>
      </c>
      <c r="I41" s="344">
        <f>I38</f>
        <v>1703.08</v>
      </c>
    </row>
    <row r="42" spans="2:11" x14ac:dyDescent="0.3">
      <c r="B42" t="s">
        <v>405</v>
      </c>
      <c r="C42" s="344"/>
      <c r="D42" s="344"/>
      <c r="E42" s="344">
        <f t="shared" ref="E42:H42" si="18">E32</f>
        <v>1188.5</v>
      </c>
      <c r="F42" s="344">
        <f t="shared" si="18"/>
        <v>1533.5</v>
      </c>
      <c r="G42" s="344">
        <f t="shared" si="18"/>
        <v>1970.5</v>
      </c>
      <c r="H42" s="344">
        <f t="shared" si="18"/>
        <v>2273.5</v>
      </c>
      <c r="I42" s="344">
        <f>I32</f>
        <v>2576</v>
      </c>
    </row>
    <row r="43" spans="2:11" x14ac:dyDescent="0.3">
      <c r="B43" s="346" t="s">
        <v>406</v>
      </c>
      <c r="C43" s="348"/>
      <c r="D43" s="348"/>
      <c r="E43" s="348">
        <f t="shared" ref="E43:H43" si="19">E41/E42</f>
        <v>0.8193184686579722</v>
      </c>
      <c r="F43" s="348">
        <f t="shared" si="19"/>
        <v>0.76528855559178344</v>
      </c>
      <c r="G43" s="348">
        <f t="shared" si="19"/>
        <v>0.65815782796244615</v>
      </c>
      <c r="H43" s="348">
        <f t="shared" si="19"/>
        <v>0.66675610292500542</v>
      </c>
      <c r="I43" s="348">
        <f>I41/I42</f>
        <v>0.6611335403726708</v>
      </c>
    </row>
    <row r="45" spans="2:11" x14ac:dyDescent="0.3">
      <c r="B45" s="346" t="s">
        <v>411</v>
      </c>
      <c r="C45" s="347"/>
      <c r="D45" s="347"/>
      <c r="E45" s="347">
        <f t="shared" ref="E45:I45" si="20">E43*E39</f>
        <v>0.11668489692890198</v>
      </c>
      <c r="F45" s="347">
        <f t="shared" si="20"/>
        <v>0.13849364199543523</v>
      </c>
      <c r="G45" s="347">
        <f t="shared" si="20"/>
        <v>0.11077899010403457</v>
      </c>
      <c r="H45" s="347">
        <f t="shared" si="20"/>
        <v>0.10742027710578399</v>
      </c>
      <c r="I45" s="347">
        <f t="shared" si="20"/>
        <v>0.10929347826086946</v>
      </c>
    </row>
    <row r="47" spans="2:11" ht="17.399999999999999" x14ac:dyDescent="0.3">
      <c r="B47" s="32" t="s">
        <v>164</v>
      </c>
      <c r="C47" s="30"/>
      <c r="D47" s="30"/>
      <c r="E47" s="30"/>
      <c r="F47" s="30"/>
      <c r="G47" s="30"/>
      <c r="H47" s="30"/>
      <c r="I47" s="30"/>
      <c r="J47" s="30"/>
      <c r="K47" s="30"/>
    </row>
    <row r="48" spans="2:11" x14ac:dyDescent="0.3">
      <c r="B48" s="30"/>
      <c r="C48" s="30"/>
      <c r="D48" s="30"/>
      <c r="E48" s="30"/>
      <c r="F48" s="30"/>
      <c r="G48" s="30"/>
      <c r="H48" s="30"/>
      <c r="I48" s="30"/>
      <c r="J48" s="30"/>
      <c r="K48" s="30"/>
    </row>
    <row r="49" spans="2:11" x14ac:dyDescent="0.3">
      <c r="B49" s="30"/>
      <c r="C49" s="30"/>
      <c r="D49" s="30"/>
      <c r="E49" s="30"/>
      <c r="F49" s="30"/>
      <c r="G49" s="30"/>
      <c r="H49" s="30"/>
      <c r="I49" s="30"/>
      <c r="J49" s="30"/>
      <c r="K49" s="30"/>
    </row>
    <row r="50" spans="2:11" x14ac:dyDescent="0.3">
      <c r="B50" s="30"/>
      <c r="C50" s="30"/>
      <c r="D50" s="30"/>
      <c r="E50" s="30"/>
      <c r="F50" s="30"/>
      <c r="G50" s="30"/>
      <c r="H50" s="30"/>
      <c r="I50" s="30"/>
      <c r="J50" s="30"/>
      <c r="K50" s="30"/>
    </row>
    <row r="51" spans="2:11" x14ac:dyDescent="0.3">
      <c r="B51" s="30"/>
      <c r="C51" s="30"/>
      <c r="D51" s="30"/>
      <c r="E51" s="30"/>
      <c r="F51" s="30"/>
      <c r="G51" s="30"/>
      <c r="H51" s="30"/>
      <c r="I51" s="30"/>
      <c r="J51" s="30"/>
      <c r="K51" s="30"/>
    </row>
    <row r="52" spans="2:11" x14ac:dyDescent="0.3">
      <c r="B52" s="30"/>
      <c r="C52" s="30"/>
      <c r="D52" s="30"/>
      <c r="E52" s="30"/>
      <c r="F52" s="30"/>
      <c r="G52" s="30"/>
      <c r="H52" s="30"/>
      <c r="I52" s="30"/>
      <c r="J52" s="30"/>
      <c r="K52" s="30"/>
    </row>
    <row r="53" spans="2:11" x14ac:dyDescent="0.3">
      <c r="B53" s="30"/>
      <c r="C53" s="30"/>
      <c r="D53" s="30"/>
      <c r="E53" s="30"/>
      <c r="F53" s="30"/>
      <c r="G53" s="30"/>
      <c r="H53" s="30"/>
      <c r="I53" s="30"/>
      <c r="J53" s="30"/>
      <c r="K53" s="30"/>
    </row>
    <row r="54" spans="2:11" x14ac:dyDescent="0.3">
      <c r="B54" s="30"/>
      <c r="C54" s="30"/>
      <c r="D54" s="30"/>
      <c r="E54" s="30"/>
      <c r="F54" s="30"/>
      <c r="G54" s="30"/>
      <c r="H54" s="30"/>
      <c r="I54" s="30"/>
      <c r="J54" s="30"/>
      <c r="K54" s="30"/>
    </row>
    <row r="55" spans="2:11" ht="4.05" customHeight="1" x14ac:dyDescent="0.3">
      <c r="B55" s="194"/>
      <c r="C55" s="194"/>
      <c r="D55" s="194"/>
      <c r="E55" s="194"/>
      <c r="F55" s="194"/>
      <c r="G55" s="194"/>
      <c r="H55" s="194"/>
      <c r="I55" s="194"/>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4C4A-34B6-4EA8-A370-4401D4A14B14}">
  <dimension ref="B3:I46"/>
  <sheetViews>
    <sheetView showGridLines="0" topLeftCell="A22" workbookViewId="0">
      <selection activeCell="C3" sqref="C3"/>
    </sheetView>
  </sheetViews>
  <sheetFormatPr defaultRowHeight="13.8" x14ac:dyDescent="0.25"/>
  <cols>
    <col min="1" max="1" width="8.88671875" style="30"/>
    <col min="2" max="2" width="10.77734375" style="30" customWidth="1"/>
    <col min="3" max="3" width="8.88671875" style="30"/>
    <col min="4" max="4" width="13.33203125" style="30" customWidth="1"/>
    <col min="5" max="16384" width="8.88671875" style="30"/>
  </cols>
  <sheetData>
    <row r="3" spans="2:9" ht="4.05" customHeight="1" x14ac:dyDescent="0.25">
      <c r="B3" s="194"/>
      <c r="C3" s="194"/>
      <c r="D3" s="194"/>
      <c r="E3" s="194"/>
      <c r="F3" s="194"/>
      <c r="G3" s="194"/>
      <c r="H3" s="194"/>
      <c r="I3" s="194"/>
    </row>
    <row r="4" spans="2:9" ht="77.400000000000006" customHeight="1" x14ac:dyDescent="0.8">
      <c r="B4" s="82" t="s">
        <v>399</v>
      </c>
      <c r="C4" s="83" t="s">
        <v>400</v>
      </c>
    </row>
    <row r="5" spans="2:9" ht="4.05" customHeight="1" x14ac:dyDescent="0.25">
      <c r="B5" s="194"/>
      <c r="C5" s="194"/>
      <c r="D5" s="194"/>
      <c r="E5" s="194"/>
      <c r="F5" s="194"/>
      <c r="G5" s="194"/>
      <c r="H5" s="194"/>
      <c r="I5" s="194"/>
    </row>
    <row r="7" spans="2:9" ht="15.6" x14ac:dyDescent="0.3">
      <c r="B7" s="350" t="s">
        <v>413</v>
      </c>
      <c r="C7" s="350"/>
      <c r="D7" s="350"/>
      <c r="E7" s="350"/>
      <c r="F7" s="350"/>
      <c r="G7" s="350"/>
      <c r="H7" s="350"/>
      <c r="I7" s="350"/>
    </row>
    <row r="8" spans="2:9" x14ac:dyDescent="0.25">
      <c r="E8" s="351">
        <v>44651</v>
      </c>
      <c r="F8" s="351">
        <v>45016</v>
      </c>
      <c r="G8" s="351">
        <v>45382</v>
      </c>
      <c r="H8" s="351">
        <v>45747</v>
      </c>
      <c r="I8" s="351">
        <v>46112</v>
      </c>
    </row>
    <row r="9" spans="2:9" x14ac:dyDescent="0.25">
      <c r="B9" s="30" t="s">
        <v>143</v>
      </c>
      <c r="E9" s="352">
        <f>'Data Sheet'!G65-'Data Sheet'!G60</f>
        <v>297.40999999999997</v>
      </c>
      <c r="F9" s="352">
        <f>SUM('Balance Sheet'!V32-'Balance Sheet'!V12)</f>
        <v>619</v>
      </c>
      <c r="G9" s="352">
        <f>SUM('Balance Sheet'!W32-'Balance Sheet'!W12)</f>
        <v>444</v>
      </c>
      <c r="H9" s="352">
        <f>SUM('Balance Sheet'!X32-'Balance Sheet'!X12)</f>
        <v>235</v>
      </c>
      <c r="I9" s="352">
        <f>SUM('Balance Sheet'!Y32-'Balance Sheet'!Y12)</f>
        <v>299</v>
      </c>
    </row>
    <row r="10" spans="2:9" x14ac:dyDescent="0.25">
      <c r="B10" s="30" t="s">
        <v>245</v>
      </c>
      <c r="E10" s="352">
        <f>'Balance Sheet'!U38</f>
        <v>1296</v>
      </c>
      <c r="F10" s="352">
        <f>'Balance Sheet'!V38</f>
        <v>1771</v>
      </c>
      <c r="G10" s="352">
        <f>'Balance Sheet'!W38</f>
        <v>2170</v>
      </c>
      <c r="H10" s="352">
        <f>'Balance Sheet'!X38</f>
        <v>2377</v>
      </c>
      <c r="I10" s="352">
        <f>'Balance Sheet'!Y38</f>
        <v>2775</v>
      </c>
    </row>
    <row r="11" spans="2:9" x14ac:dyDescent="0.25">
      <c r="B11" s="353" t="s">
        <v>414</v>
      </c>
      <c r="C11" s="353"/>
      <c r="D11" s="353"/>
      <c r="E11" s="354">
        <f t="shared" ref="E11:I11" si="0">E9/E10</f>
        <v>0.22948302469135801</v>
      </c>
      <c r="F11" s="354">
        <f t="shared" si="0"/>
        <v>0.34952004517221907</v>
      </c>
      <c r="G11" s="354">
        <f t="shared" si="0"/>
        <v>0.20460829493087557</v>
      </c>
      <c r="H11" s="354">
        <f t="shared" si="0"/>
        <v>9.8864114429953728E-2</v>
      </c>
      <c r="I11" s="354">
        <f t="shared" si="0"/>
        <v>0.10774774774774774</v>
      </c>
    </row>
    <row r="13" spans="2:9" ht="15.6" x14ac:dyDescent="0.3">
      <c r="B13" s="355" t="s">
        <v>415</v>
      </c>
      <c r="C13" s="355"/>
      <c r="D13" s="355"/>
      <c r="E13" s="355"/>
      <c r="F13" s="355"/>
      <c r="G13" s="355"/>
      <c r="H13" s="355"/>
      <c r="I13" s="355"/>
    </row>
    <row r="14" spans="2:9" x14ac:dyDescent="0.25">
      <c r="E14" s="351">
        <f t="shared" ref="E14:I14" si="1">E8</f>
        <v>44651</v>
      </c>
      <c r="F14" s="351">
        <f t="shared" si="1"/>
        <v>45016</v>
      </c>
      <c r="G14" s="351">
        <f t="shared" si="1"/>
        <v>45382</v>
      </c>
      <c r="H14" s="351">
        <f t="shared" si="1"/>
        <v>45747</v>
      </c>
      <c r="I14" s="351">
        <f t="shared" si="1"/>
        <v>46112</v>
      </c>
    </row>
    <row r="15" spans="2:9" x14ac:dyDescent="0.25">
      <c r="B15" s="30" t="s">
        <v>322</v>
      </c>
      <c r="E15" s="172">
        <f>'H2'!E52</f>
        <v>0.86436400346120568</v>
      </c>
      <c r="F15" s="172">
        <f>'H2'!F52</f>
        <v>0.85662491760052739</v>
      </c>
      <c r="G15" s="172">
        <f>'H2'!G52</f>
        <v>0.86050666544505017</v>
      </c>
      <c r="H15" s="172">
        <f>'H2'!H52</f>
        <v>0.87527639014003755</v>
      </c>
      <c r="I15" s="172">
        <f>'H2'!I52</f>
        <v>0.87373019819563813</v>
      </c>
    </row>
    <row r="16" spans="2:9" x14ac:dyDescent="0.25">
      <c r="B16" s="30" t="s">
        <v>245</v>
      </c>
      <c r="E16" s="352">
        <f>E10</f>
        <v>1296</v>
      </c>
      <c r="F16" s="352">
        <f t="shared" ref="F16:I16" si="2">F10</f>
        <v>1771</v>
      </c>
      <c r="G16" s="352">
        <f t="shared" si="2"/>
        <v>2170</v>
      </c>
      <c r="H16" s="352">
        <f t="shared" si="2"/>
        <v>2377</v>
      </c>
      <c r="I16" s="352">
        <f t="shared" si="2"/>
        <v>2775</v>
      </c>
    </row>
    <row r="17" spans="2:9" x14ac:dyDescent="0.25">
      <c r="B17" s="353" t="s">
        <v>416</v>
      </c>
      <c r="C17" s="353"/>
      <c r="D17" s="353"/>
      <c r="E17" s="354">
        <f t="shared" ref="E17:H17" si="3">E15/E16</f>
        <v>6.6694753353488097E-4</v>
      </c>
      <c r="F17" s="354">
        <f t="shared" si="3"/>
        <v>4.836956056468252E-4</v>
      </c>
      <c r="G17" s="354">
        <f t="shared" si="3"/>
        <v>3.9654685043550696E-4</v>
      </c>
      <c r="H17" s="354">
        <f t="shared" si="3"/>
        <v>3.6822734124528295E-4</v>
      </c>
      <c r="I17" s="354">
        <f>I15/I16</f>
        <v>3.1485772907950926E-4</v>
      </c>
    </row>
    <row r="19" spans="2:9" ht="15.6" x14ac:dyDescent="0.3">
      <c r="B19" s="355" t="s">
        <v>417</v>
      </c>
      <c r="C19" s="355"/>
      <c r="D19" s="355"/>
      <c r="E19" s="355"/>
      <c r="F19" s="355"/>
      <c r="G19" s="355"/>
      <c r="H19" s="355"/>
      <c r="I19" s="355"/>
    </row>
    <row r="20" spans="2:9" x14ac:dyDescent="0.25">
      <c r="B20" s="30" t="s">
        <v>98</v>
      </c>
      <c r="E20" s="352">
        <f>'H2'!E32</f>
        <v>224.67000000000002</v>
      </c>
      <c r="F20" s="352">
        <f>'H2'!F32</f>
        <v>309.29999999999995</v>
      </c>
      <c r="G20" s="352">
        <f>'H2'!G32</f>
        <v>320.29000000000013</v>
      </c>
      <c r="H20" s="352">
        <f>'H2'!H32</f>
        <v>355.7999999999999</v>
      </c>
      <c r="I20" s="352">
        <f>'H2'!I32</f>
        <v>397.86999999999972</v>
      </c>
    </row>
    <row r="21" spans="2:9" x14ac:dyDescent="0.25">
      <c r="B21" s="30" t="s">
        <v>245</v>
      </c>
      <c r="E21" s="352">
        <f>E16</f>
        <v>1296</v>
      </c>
      <c r="F21" s="352">
        <f t="shared" ref="F21:I21" si="4">F16</f>
        <v>1771</v>
      </c>
      <c r="G21" s="352">
        <f t="shared" si="4"/>
        <v>2170</v>
      </c>
      <c r="H21" s="352">
        <f t="shared" si="4"/>
        <v>2377</v>
      </c>
      <c r="I21" s="352">
        <f t="shared" si="4"/>
        <v>2775</v>
      </c>
    </row>
    <row r="22" spans="2:9" x14ac:dyDescent="0.25">
      <c r="B22" s="353" t="s">
        <v>418</v>
      </c>
      <c r="C22" s="353"/>
      <c r="D22" s="353"/>
      <c r="E22" s="354">
        <f t="shared" ref="E22:H22" si="5">E20/E21</f>
        <v>0.1733564814814815</v>
      </c>
      <c r="F22" s="354">
        <f t="shared" si="5"/>
        <v>0.17464709203839637</v>
      </c>
      <c r="G22" s="354">
        <f t="shared" si="5"/>
        <v>0.14759907834101388</v>
      </c>
      <c r="H22" s="354">
        <f t="shared" si="5"/>
        <v>0.14968447623054265</v>
      </c>
      <c r="I22" s="354">
        <f>I20/I21</f>
        <v>0.14337657657657649</v>
      </c>
    </row>
    <row r="24" spans="2:9" ht="15.6" x14ac:dyDescent="0.3">
      <c r="B24" s="355" t="s">
        <v>426</v>
      </c>
      <c r="C24" s="355"/>
      <c r="D24" s="355"/>
      <c r="E24" s="355"/>
      <c r="F24" s="355"/>
      <c r="G24" s="355"/>
      <c r="H24" s="355"/>
      <c r="I24" s="355"/>
    </row>
    <row r="25" spans="2:9" x14ac:dyDescent="0.25">
      <c r="B25" s="30" t="s">
        <v>39</v>
      </c>
      <c r="E25" s="352">
        <f>450.2*'Data Sheet'!G93</f>
        <v>4236.3819999999996</v>
      </c>
      <c r="F25" s="352">
        <f>'Data Sheet'!H90*'Data Sheet'!H93</f>
        <v>7414.5749999999998</v>
      </c>
      <c r="G25" s="352">
        <f>'Data Sheet'!I90*'Data Sheet'!I93</f>
        <v>13170.1325</v>
      </c>
      <c r="H25" s="352">
        <f>'Data Sheet'!J90*'Data Sheet'!J93</f>
        <v>14241.272000000001</v>
      </c>
      <c r="I25" s="352">
        <f>Profile!C43*('Data Sheet'!K70/10000000)</f>
        <v>14622.487280879999</v>
      </c>
    </row>
    <row r="26" spans="2:9" x14ac:dyDescent="0.25">
      <c r="B26" s="30" t="s">
        <v>419</v>
      </c>
      <c r="E26" s="352">
        <f>'Balance Sheet'!U6</f>
        <v>592</v>
      </c>
      <c r="F26" s="352">
        <f>'Balance Sheet'!V6</f>
        <v>570</v>
      </c>
      <c r="G26" s="352">
        <f>'Balance Sheet'!W6</f>
        <v>765</v>
      </c>
      <c r="H26" s="352">
        <f>'Balance Sheet'!X6</f>
        <v>764</v>
      </c>
      <c r="I26" s="352">
        <f>'Balance Sheet'!Y6</f>
        <v>891</v>
      </c>
    </row>
    <row r="27" spans="2:9" x14ac:dyDescent="0.25">
      <c r="B27" s="353" t="s">
        <v>425</v>
      </c>
      <c r="C27" s="353"/>
      <c r="D27" s="353"/>
      <c r="E27" s="356">
        <f t="shared" ref="E27:H27" si="6">E25/E26</f>
        <v>7.156050675675675</v>
      </c>
      <c r="F27" s="356">
        <f>IFERROR(F25/F26,0)</f>
        <v>13.008026315789474</v>
      </c>
      <c r="G27" s="356">
        <f t="shared" si="6"/>
        <v>17.215859477124184</v>
      </c>
      <c r="H27" s="356">
        <f t="shared" si="6"/>
        <v>18.64040837696335</v>
      </c>
      <c r="I27" s="356">
        <f>I25/I26</f>
        <v>16.411321302895622</v>
      </c>
    </row>
    <row r="29" spans="2:9" ht="15.6" x14ac:dyDescent="0.3">
      <c r="B29" s="355" t="s">
        <v>420</v>
      </c>
      <c r="C29" s="355"/>
      <c r="D29" s="355"/>
      <c r="E29" s="355"/>
      <c r="F29" s="355"/>
      <c r="G29" s="355"/>
      <c r="H29" s="355"/>
      <c r="I29" s="355"/>
    </row>
    <row r="30" spans="2:9" x14ac:dyDescent="0.25">
      <c r="E30" s="351">
        <f t="shared" ref="E30:I30" si="7">E14</f>
        <v>44651</v>
      </c>
      <c r="F30" s="351">
        <f t="shared" si="7"/>
        <v>45016</v>
      </c>
      <c r="G30" s="351">
        <f t="shared" si="7"/>
        <v>45382</v>
      </c>
      <c r="H30" s="351">
        <f t="shared" si="7"/>
        <v>45747</v>
      </c>
      <c r="I30" s="351">
        <f t="shared" si="7"/>
        <v>46112</v>
      </c>
    </row>
    <row r="31" spans="2:9" x14ac:dyDescent="0.25">
      <c r="B31" s="30" t="s">
        <v>9</v>
      </c>
      <c r="E31" s="352">
        <f>'H2'!E9</f>
        <v>973.76</v>
      </c>
      <c r="F31" s="352">
        <f>'H2'!F9</f>
        <v>1173.57</v>
      </c>
      <c r="G31" s="352">
        <f>'H2'!G9</f>
        <v>1296.9000000000001</v>
      </c>
      <c r="H31" s="352">
        <f>'H2'!H9</f>
        <v>1515.87</v>
      </c>
      <c r="I31" s="352">
        <f>'H2'!I9</f>
        <v>1703.08</v>
      </c>
    </row>
    <row r="32" spans="2:9" x14ac:dyDescent="0.25">
      <c r="B32" s="30" t="s">
        <v>245</v>
      </c>
      <c r="E32" s="352">
        <f t="shared" ref="E32:I32" si="8">E10</f>
        <v>1296</v>
      </c>
      <c r="F32" s="352">
        <f t="shared" si="8"/>
        <v>1771</v>
      </c>
      <c r="G32" s="352">
        <f t="shared" si="8"/>
        <v>2170</v>
      </c>
      <c r="H32" s="352">
        <f t="shared" si="8"/>
        <v>2377</v>
      </c>
      <c r="I32" s="352">
        <f t="shared" si="8"/>
        <v>2775</v>
      </c>
    </row>
    <row r="33" spans="2:9" x14ac:dyDescent="0.25">
      <c r="B33" s="353" t="s">
        <v>421</v>
      </c>
      <c r="C33" s="353"/>
      <c r="D33" s="353"/>
      <c r="E33" s="356">
        <f t="shared" ref="E33:I33" si="9">E31/E32</f>
        <v>0.75135802469135804</v>
      </c>
      <c r="F33" s="356">
        <f t="shared" si="9"/>
        <v>0.66265951439864479</v>
      </c>
      <c r="G33" s="356">
        <f t="shared" si="9"/>
        <v>0.59764976958525351</v>
      </c>
      <c r="H33" s="356">
        <f t="shared" si="9"/>
        <v>0.63772402187631461</v>
      </c>
      <c r="I33" s="356">
        <f t="shared" si="9"/>
        <v>0.61372252252252246</v>
      </c>
    </row>
    <row r="35" spans="2:9" ht="15.6" x14ac:dyDescent="0.3">
      <c r="B35" s="355" t="s">
        <v>422</v>
      </c>
      <c r="C35" s="355"/>
      <c r="D35" s="355"/>
      <c r="E35" s="355"/>
      <c r="F35" s="355"/>
      <c r="G35" s="355"/>
      <c r="H35" s="355"/>
      <c r="I35" s="355"/>
    </row>
    <row r="36" spans="2:9" x14ac:dyDescent="0.25">
      <c r="E36" s="351">
        <f t="shared" ref="E36:I36" si="10">E30</f>
        <v>44651</v>
      </c>
      <c r="F36" s="351">
        <f t="shared" si="10"/>
        <v>45016</v>
      </c>
      <c r="G36" s="351">
        <f t="shared" si="10"/>
        <v>45382</v>
      </c>
      <c r="H36" s="351">
        <f t="shared" si="10"/>
        <v>45747</v>
      </c>
      <c r="I36" s="351">
        <f t="shared" si="10"/>
        <v>46112</v>
      </c>
    </row>
    <row r="37" spans="2:9" x14ac:dyDescent="0.25">
      <c r="B37" s="353" t="s">
        <v>423</v>
      </c>
      <c r="C37" s="353"/>
      <c r="D37" s="353"/>
      <c r="E37" s="357">
        <f>(E11*1.2)+(E17*1.4)+(E22*3.3)+(E27*0.6)+(E33*1)</f>
        <v>5.8933781751622298</v>
      </c>
      <c r="F37" s="357">
        <f t="shared" ref="F37:I37" si="11">(F11*1.2)+(F17*1.4)+(F22*3.3)+(F27*0.6)+(F33*1)</f>
        <v>9.4639119356536057</v>
      </c>
      <c r="G37" s="357">
        <f t="shared" si="11"/>
        <v>11.660327533892769</v>
      </c>
      <c r="H37" s="357">
        <f t="shared" si="11"/>
        <v>12.435080275208803</v>
      </c>
      <c r="I37" s="357">
        <f t="shared" si="11"/>
        <v>11.063396105080606</v>
      </c>
    </row>
    <row r="38" spans="2:9" ht="14.4" x14ac:dyDescent="0.3">
      <c r="B38" s="180" t="s">
        <v>424</v>
      </c>
      <c r="C38" s="180"/>
      <c r="D38" s="180"/>
      <c r="E38" s="358" t="str">
        <f t="shared" ref="E38:I38" si="12">IF(E37&lt;1.81," Distressed",IF(E37&gt;3,"Strong","Grey Zone"))</f>
        <v>Strong</v>
      </c>
      <c r="F38" s="358" t="str">
        <f t="shared" si="12"/>
        <v>Strong</v>
      </c>
      <c r="G38" s="358" t="str">
        <f t="shared" si="12"/>
        <v>Strong</v>
      </c>
      <c r="H38" s="358" t="str">
        <f t="shared" si="12"/>
        <v>Strong</v>
      </c>
      <c r="I38" s="358" t="str">
        <f t="shared" si="12"/>
        <v>Strong</v>
      </c>
    </row>
    <row r="40" spans="2:9" ht="17.399999999999999" x14ac:dyDescent="0.25">
      <c r="B40" s="32" t="s">
        <v>164</v>
      </c>
    </row>
    <row r="45" spans="2:9" ht="16.2" customHeight="1" x14ac:dyDescent="0.25"/>
    <row r="46" spans="2:9" ht="4.05" customHeight="1" x14ac:dyDescent="0.25">
      <c r="B46" s="194"/>
      <c r="C46" s="194"/>
      <c r="D46" s="194"/>
      <c r="E46" s="194"/>
      <c r="F46" s="194"/>
      <c r="G46" s="194"/>
      <c r="H46" s="194"/>
      <c r="I46" s="194"/>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C6A8-5078-4302-8607-602D7115D9F8}">
  <dimension ref="B3:N50009"/>
  <sheetViews>
    <sheetView showGridLines="0" zoomScale="109" workbookViewId="0">
      <selection activeCell="S8" sqref="S8"/>
    </sheetView>
  </sheetViews>
  <sheetFormatPr defaultRowHeight="13.8" x14ac:dyDescent="0.25"/>
  <cols>
    <col min="1" max="1" width="8.88671875" style="30"/>
    <col min="2" max="2" width="11.77734375" style="30" customWidth="1"/>
    <col min="3" max="12" width="8.88671875" style="30"/>
    <col min="13" max="13" width="10.77734375" style="30" bestFit="1" customWidth="1"/>
    <col min="14" max="14" width="10.88671875" style="30" bestFit="1" customWidth="1"/>
    <col min="15" max="16384" width="8.88671875" style="30"/>
  </cols>
  <sheetData>
    <row r="3" spans="2:14" ht="4.05" customHeight="1" x14ac:dyDescent="0.25">
      <c r="B3" s="194"/>
      <c r="C3" s="194"/>
      <c r="D3" s="194"/>
      <c r="E3" s="194"/>
      <c r="F3" s="194"/>
      <c r="G3" s="194"/>
      <c r="H3" s="194"/>
      <c r="I3" s="194"/>
      <c r="J3" s="194"/>
      <c r="K3" s="194"/>
      <c r="L3" s="194"/>
      <c r="M3" s="194"/>
      <c r="N3" s="194"/>
    </row>
    <row r="4" spans="2:14" ht="77.400000000000006" customHeight="1" x14ac:dyDescent="0.8">
      <c r="B4" s="82" t="s">
        <v>399</v>
      </c>
      <c r="C4" s="83" t="s">
        <v>400</v>
      </c>
    </row>
    <row r="5" spans="2:14" ht="4.05" customHeight="1" x14ac:dyDescent="0.25">
      <c r="B5" s="194"/>
      <c r="C5" s="194"/>
      <c r="D5" s="194"/>
      <c r="E5" s="194"/>
      <c r="F5" s="194"/>
      <c r="G5" s="194"/>
      <c r="H5" s="194"/>
      <c r="I5" s="194"/>
      <c r="J5" s="194"/>
      <c r="K5" s="194"/>
      <c r="L5" s="194"/>
      <c r="M5" s="194"/>
      <c r="N5" s="194"/>
    </row>
    <row r="7" spans="2:14" x14ac:dyDescent="0.25">
      <c r="B7" s="382" t="s">
        <v>429</v>
      </c>
      <c r="C7" s="382" t="s">
        <v>293</v>
      </c>
      <c r="D7" s="382" t="s">
        <v>439</v>
      </c>
      <c r="E7" s="382" t="s">
        <v>440</v>
      </c>
      <c r="F7" s="382"/>
      <c r="G7" s="382" t="s">
        <v>441</v>
      </c>
      <c r="H7" s="382" t="s">
        <v>442</v>
      </c>
      <c r="I7" s="382"/>
      <c r="J7" s="382" t="s">
        <v>443</v>
      </c>
      <c r="K7" s="382"/>
      <c r="L7" s="382"/>
      <c r="M7" s="382"/>
      <c r="N7" s="382"/>
    </row>
    <row r="8" spans="2:14" x14ac:dyDescent="0.25">
      <c r="B8" s="367">
        <v>44712</v>
      </c>
      <c r="C8" s="30">
        <f>Closing!Q2</f>
        <v>490.58236694335938</v>
      </c>
      <c r="D8" s="368"/>
      <c r="E8" s="200"/>
      <c r="J8" s="369"/>
      <c r="K8" s="369"/>
      <c r="L8" s="369"/>
      <c r="M8" s="369"/>
      <c r="N8" s="369"/>
    </row>
    <row r="9" spans="2:14" x14ac:dyDescent="0.25">
      <c r="B9" s="367">
        <v>44742</v>
      </c>
      <c r="C9" s="30">
        <f>Closing!Q3</f>
        <v>459.74826049804688</v>
      </c>
      <c r="D9" s="200">
        <f t="shared" ref="D9:D40" si="0">C9/C8-1</f>
        <v>-6.2852047939326972E-2</v>
      </c>
      <c r="E9" s="200">
        <v>0.25014223640106659</v>
      </c>
      <c r="G9" s="30">
        <v>1</v>
      </c>
      <c r="H9" s="200">
        <f ca="1">NORMINV(RAND(),N$10,N$11)</f>
        <v>0.10881664783624669</v>
      </c>
      <c r="J9" s="370" t="s">
        <v>431</v>
      </c>
      <c r="K9" s="370"/>
      <c r="L9" s="370"/>
      <c r="M9" s="370"/>
      <c r="N9" s="370"/>
    </row>
    <row r="10" spans="2:14" x14ac:dyDescent="0.25">
      <c r="B10" s="367">
        <v>44773</v>
      </c>
      <c r="C10" s="30">
        <f>Closing!Q4</f>
        <v>482.49148559570313</v>
      </c>
      <c r="D10" s="200">
        <f t="shared" si="0"/>
        <v>4.9468866011626478E-2</v>
      </c>
      <c r="E10" s="200">
        <v>0.24887533624481439</v>
      </c>
      <c r="G10" s="30">
        <v>2</v>
      </c>
      <c r="H10" s="200">
        <f t="shared" ref="H10:H73" ca="1" si="1">NORMINV(RAND(),N$10,N$11)</f>
        <v>-7.8434445957989068E-2</v>
      </c>
      <c r="J10" s="90" t="s">
        <v>63</v>
      </c>
      <c r="K10" s="90"/>
      <c r="L10" s="90"/>
      <c r="M10" s="90"/>
      <c r="N10" s="91">
        <f>AVERAGE(E9:E59)</f>
        <v>2.4543064427205479E-2</v>
      </c>
    </row>
    <row r="11" spans="2:14" x14ac:dyDescent="0.25">
      <c r="B11" s="367">
        <v>44804</v>
      </c>
      <c r="C11" s="30">
        <f>Closing!Q5</f>
        <v>602.57171630859375</v>
      </c>
      <c r="D11" s="200">
        <f t="shared" si="0"/>
        <v>0.24887533624481439</v>
      </c>
      <c r="E11" s="30">
        <v>0.15312363974906096</v>
      </c>
      <c r="G11" s="30">
        <v>3</v>
      </c>
      <c r="H11" s="200">
        <f t="shared" ca="1" si="1"/>
        <v>-1.4068852770403279E-2</v>
      </c>
      <c r="J11" s="371" t="s">
        <v>432</v>
      </c>
      <c r="K11" s="371"/>
      <c r="L11" s="371"/>
      <c r="M11" s="371"/>
      <c r="N11" s="372">
        <f>STDEV(E9:E59)</f>
        <v>8.290607706777621E-2</v>
      </c>
    </row>
    <row r="12" spans="2:14" x14ac:dyDescent="0.25">
      <c r="B12" s="367">
        <v>44834</v>
      </c>
      <c r="C12" s="30">
        <f>Closing!Q6</f>
        <v>624.55133056640625</v>
      </c>
      <c r="D12" s="200">
        <f t="shared" si="0"/>
        <v>3.647634574098757E-2</v>
      </c>
      <c r="E12" s="200">
        <v>0.14868374285673003</v>
      </c>
      <c r="G12" s="30">
        <v>4</v>
      </c>
      <c r="H12" s="200">
        <f t="shared" ca="1" si="1"/>
        <v>0.10522255046383759</v>
      </c>
      <c r="J12" s="371" t="s">
        <v>433</v>
      </c>
      <c r="K12" s="371"/>
      <c r="L12" s="371"/>
      <c r="M12" s="371"/>
      <c r="N12" s="372">
        <f>MIN(E9:E59)</f>
        <v>-0.13780304517635111</v>
      </c>
    </row>
    <row r="13" spans="2:14" x14ac:dyDescent="0.25">
      <c r="B13" s="367">
        <v>44865</v>
      </c>
      <c r="C13" s="30">
        <f>Closing!Q7</f>
        <v>682.1702880859375</v>
      </c>
      <c r="D13" s="200">
        <f t="shared" si="0"/>
        <v>9.2256560349133432E-2</v>
      </c>
      <c r="E13" s="30">
        <v>0.13076800208093431</v>
      </c>
      <c r="G13" s="30">
        <v>5</v>
      </c>
      <c r="H13" s="200">
        <f t="shared" ca="1" si="1"/>
        <v>3.8140484259637647E-2</v>
      </c>
      <c r="J13" s="371" t="s">
        <v>351</v>
      </c>
      <c r="K13" s="371"/>
      <c r="L13" s="371"/>
      <c r="M13" s="371"/>
      <c r="N13" s="372">
        <f>MAX(E9:E59)</f>
        <v>0.25014223640106659</v>
      </c>
    </row>
    <row r="14" spans="2:14" x14ac:dyDescent="0.25">
      <c r="B14" s="367">
        <v>44895</v>
      </c>
      <c r="C14" s="30">
        <f>Closing!Q8</f>
        <v>738.10614013671875</v>
      </c>
      <c r="D14" s="200">
        <f t="shared" si="0"/>
        <v>8.1996904625864619E-2</v>
      </c>
      <c r="E14" s="30">
        <v>0.11594412190344983</v>
      </c>
      <c r="G14" s="30">
        <v>6</v>
      </c>
      <c r="H14" s="200">
        <f t="shared" ca="1" si="1"/>
        <v>-2.1834800705664643E-2</v>
      </c>
      <c r="J14" s="371" t="s">
        <v>38</v>
      </c>
      <c r="K14" s="371"/>
      <c r="L14" s="371"/>
      <c r="M14" s="371"/>
      <c r="N14" s="373">
        <f>Profile!C43</f>
        <v>1439.8</v>
      </c>
    </row>
    <row r="15" spans="2:14" x14ac:dyDescent="0.25">
      <c r="B15" s="367">
        <v>44926</v>
      </c>
      <c r="C15" s="30">
        <f>Closing!Q9</f>
        <v>731.81951904296875</v>
      </c>
      <c r="D15" s="200">
        <f t="shared" si="0"/>
        <v>-8.517231807048109E-3</v>
      </c>
      <c r="E15" s="30">
        <v>0.11465184080961111</v>
      </c>
      <c r="G15" s="30">
        <v>7</v>
      </c>
      <c r="H15" s="200">
        <f t="shared" ca="1" si="1"/>
        <v>-5.3175722971774697E-2</v>
      </c>
      <c r="N15" s="374"/>
    </row>
    <row r="16" spans="2:14" x14ac:dyDescent="0.25">
      <c r="B16" s="367">
        <v>44957</v>
      </c>
      <c r="C16" s="30">
        <f>Closing!Q10</f>
        <v>759.29254150390625</v>
      </c>
      <c r="D16" s="200">
        <f t="shared" si="0"/>
        <v>3.754070743680793E-2</v>
      </c>
      <c r="E16" s="30">
        <v>0.11157166628242488</v>
      </c>
      <c r="G16" s="30">
        <v>8</v>
      </c>
      <c r="H16" s="200">
        <f t="shared" ca="1" si="1"/>
        <v>7.2727492025417978E-2</v>
      </c>
      <c r="J16" s="370" t="s">
        <v>434</v>
      </c>
      <c r="K16" s="370"/>
      <c r="L16" s="370"/>
      <c r="M16" s="370"/>
      <c r="N16" s="370"/>
    </row>
    <row r="17" spans="2:14" x14ac:dyDescent="0.25">
      <c r="B17" s="367">
        <v>44985</v>
      </c>
      <c r="C17" s="30">
        <f>Closing!Q11</f>
        <v>733.15606689453125</v>
      </c>
      <c r="D17" s="200">
        <f t="shared" si="0"/>
        <v>-3.4422140585771199E-2</v>
      </c>
      <c r="E17" s="30">
        <v>0.10441805720084929</v>
      </c>
      <c r="G17" s="30">
        <v>9</v>
      </c>
      <c r="H17" s="200">
        <f t="shared" ca="1" si="1"/>
        <v>-4.7793079732739607E-2</v>
      </c>
      <c r="J17" s="90" t="s">
        <v>63</v>
      </c>
      <c r="K17" s="90"/>
      <c r="L17" s="90"/>
      <c r="M17" s="90"/>
      <c r="N17" s="91">
        <f ca="1">AVERAGE(H9:H213)</f>
        <v>3.1976675386379376E-2</v>
      </c>
    </row>
    <row r="18" spans="2:14" x14ac:dyDescent="0.25">
      <c r="B18" s="367">
        <v>45016</v>
      </c>
      <c r="C18" s="30">
        <f>Closing!Q12</f>
        <v>723.2064208984375</v>
      </c>
      <c r="D18" s="200">
        <f t="shared" si="0"/>
        <v>-1.357097955724218E-2</v>
      </c>
      <c r="E18" s="30">
        <v>0.10221195744198175</v>
      </c>
      <c r="G18" s="30">
        <v>10</v>
      </c>
      <c r="H18" s="200">
        <f t="shared" ca="1" si="1"/>
        <v>7.626608191781406E-2</v>
      </c>
      <c r="J18" s="371" t="s">
        <v>432</v>
      </c>
      <c r="K18" s="371"/>
      <c r="L18" s="371"/>
      <c r="M18" s="371"/>
      <c r="N18" s="372">
        <f ca="1">STDEV(H9:H213)</f>
        <v>7.9829111054707358E-2</v>
      </c>
    </row>
    <row r="19" spans="2:14" x14ac:dyDescent="0.25">
      <c r="B19" s="367">
        <v>45046</v>
      </c>
      <c r="C19" s="30">
        <f>Closing!Q13</f>
        <v>783.44879150390625</v>
      </c>
      <c r="D19" s="200">
        <f t="shared" si="0"/>
        <v>8.3298998549584002E-2</v>
      </c>
      <c r="E19" s="200">
        <v>9.2256560349133432E-2</v>
      </c>
      <c r="G19" s="30">
        <v>11</v>
      </c>
      <c r="H19" s="200">
        <f t="shared" ca="1" si="1"/>
        <v>-6.6359209725992158E-2</v>
      </c>
      <c r="J19" s="371" t="s">
        <v>433</v>
      </c>
      <c r="K19" s="371"/>
      <c r="L19" s="371"/>
      <c r="M19" s="371"/>
      <c r="N19" s="372">
        <f ca="1">MIN(H9:H213)</f>
        <v>-0.14279935656110102</v>
      </c>
    </row>
    <row r="20" spans="2:14" x14ac:dyDescent="0.25">
      <c r="B20" s="367">
        <v>45077</v>
      </c>
      <c r="C20" s="30">
        <f>Closing!Q14</f>
        <v>979.42242431640625</v>
      </c>
      <c r="D20" s="200">
        <f t="shared" si="0"/>
        <v>0.25014223640106659</v>
      </c>
      <c r="E20" s="200">
        <v>8.3298998549584002E-2</v>
      </c>
      <c r="G20" s="30">
        <v>12</v>
      </c>
      <c r="H20" s="200">
        <f t="shared" ca="1" si="1"/>
        <v>0.11563031725066429</v>
      </c>
      <c r="J20" s="371" t="s">
        <v>351</v>
      </c>
      <c r="K20" s="371"/>
      <c r="L20" s="371"/>
      <c r="M20" s="371"/>
      <c r="N20" s="372">
        <f ca="1">MAX(H9:H213)</f>
        <v>0.23239673631452748</v>
      </c>
    </row>
    <row r="21" spans="2:14" x14ac:dyDescent="0.25">
      <c r="B21" s="367">
        <v>45107</v>
      </c>
      <c r="C21" s="30">
        <f>Closing!Q15</f>
        <v>954.4339599609375</v>
      </c>
      <c r="D21" s="200">
        <f t="shared" si="0"/>
        <v>-2.55134697093643E-2</v>
      </c>
      <c r="E21" s="200">
        <v>8.1996904625864619E-2</v>
      </c>
      <c r="G21" s="30">
        <v>13</v>
      </c>
      <c r="H21" s="200">
        <f t="shared" ca="1" si="1"/>
        <v>6.6149041922852148E-2</v>
      </c>
      <c r="J21" s="371" t="s">
        <v>38</v>
      </c>
      <c r="K21" s="371"/>
      <c r="L21" s="371"/>
      <c r="M21" s="371"/>
      <c r="N21" s="373">
        <f>N14</f>
        <v>1439.8</v>
      </c>
    </row>
    <row r="22" spans="2:14" x14ac:dyDescent="0.25">
      <c r="B22" s="367">
        <v>45138</v>
      </c>
      <c r="C22" s="30">
        <f>Closing!Q16</f>
        <v>1096.3427734375</v>
      </c>
      <c r="D22" s="200">
        <f t="shared" si="0"/>
        <v>0.14868374285673003</v>
      </c>
      <c r="E22" s="30">
        <v>8.1166874344714923E-2</v>
      </c>
      <c r="G22" s="30">
        <v>14</v>
      </c>
      <c r="H22" s="200">
        <f t="shared" ca="1" si="1"/>
        <v>0.15472471587359771</v>
      </c>
      <c r="N22" s="374"/>
    </row>
    <row r="23" spans="2:14" x14ac:dyDescent="0.25">
      <c r="B23" s="367">
        <v>45169</v>
      </c>
      <c r="C23" s="30">
        <f>Closing!Q17</f>
        <v>1052.101684570312</v>
      </c>
      <c r="D23" s="200">
        <f t="shared" si="0"/>
        <v>-4.0353336510326354E-2</v>
      </c>
      <c r="E23" s="30">
        <v>7.6691646587629281E-2</v>
      </c>
      <c r="G23" s="30">
        <v>15</v>
      </c>
      <c r="H23" s="200">
        <f t="shared" ca="1" si="1"/>
        <v>3.422968289065665E-2</v>
      </c>
      <c r="J23" s="375" t="s">
        <v>435</v>
      </c>
      <c r="K23" s="376"/>
      <c r="L23" s="377" t="s">
        <v>436</v>
      </c>
      <c r="M23" s="377" t="s">
        <v>437</v>
      </c>
      <c r="N23" s="377" t="s">
        <v>438</v>
      </c>
    </row>
    <row r="24" spans="2:14" x14ac:dyDescent="0.25">
      <c r="B24" s="367">
        <v>45199</v>
      </c>
      <c r="C24" s="30">
        <f>Closing!Q18</f>
        <v>1021.217529296875</v>
      </c>
      <c r="D24" s="200">
        <f t="shared" si="0"/>
        <v>-2.9354724668129828E-2</v>
      </c>
      <c r="E24" s="30">
        <v>7.0026492913505267E-2</v>
      </c>
      <c r="G24" s="30">
        <v>16</v>
      </c>
      <c r="H24" s="200">
        <f t="shared" ca="1" si="1"/>
        <v>0.1157687127571304</v>
      </c>
      <c r="J24" s="378">
        <v>0.05</v>
      </c>
      <c r="K24" s="90"/>
      <c r="L24" s="91">
        <f ca="1">PERCENTILE($H$9:$H$50008,J24)</f>
        <v>-0.10261675596712737</v>
      </c>
      <c r="M24" s="379">
        <f ca="1">L24*(1-$N$21)</f>
        <v>147.64498848550286</v>
      </c>
      <c r="N24" s="379">
        <f ca="1">$N$21-M24</f>
        <v>1292.1550115144971</v>
      </c>
    </row>
    <row r="25" spans="2:14" x14ac:dyDescent="0.25">
      <c r="B25" s="367">
        <v>45230</v>
      </c>
      <c r="C25" s="30">
        <f>Closing!Q19</f>
        <v>1055.776123046875</v>
      </c>
      <c r="D25" s="200">
        <f t="shared" si="0"/>
        <v>3.3840580247182173E-2</v>
      </c>
      <c r="E25" s="30">
        <v>5.98434643455934E-2</v>
      </c>
      <c r="G25" s="30">
        <v>17</v>
      </c>
      <c r="H25" s="200">
        <f t="shared" ca="1" si="1"/>
        <v>-5.7811614420619148E-3</v>
      </c>
      <c r="J25" s="380">
        <v>0.01</v>
      </c>
      <c r="K25" s="371"/>
      <c r="L25" s="91">
        <f t="shared" ref="L25:L26" ca="1" si="2">PERCENTILE($H$9:$H$50008,J25)</f>
        <v>-0.14024925156362497</v>
      </c>
      <c r="M25" s="379">
        <f t="shared" ref="M25:M26" ca="1" si="3">L25*(1-$N$21)</f>
        <v>201.7906231497436</v>
      </c>
      <c r="N25" s="379">
        <f t="shared" ref="N25:N26" ca="1" si="4">$N$21-M25</f>
        <v>1238.0093768502563</v>
      </c>
    </row>
    <row r="26" spans="2:14" x14ac:dyDescent="0.25">
      <c r="B26" s="367">
        <v>45260</v>
      </c>
      <c r="C26" s="30">
        <f>Closing!Q20</f>
        <v>1065.855834960938</v>
      </c>
      <c r="D26" s="200">
        <f t="shared" si="0"/>
        <v>9.5472057892100892E-3</v>
      </c>
      <c r="E26" s="200">
        <v>4.9468866011626478E-2</v>
      </c>
      <c r="G26" s="30">
        <v>18</v>
      </c>
      <c r="H26" s="200">
        <f t="shared" ca="1" si="1"/>
        <v>-8.3587351441765115E-2</v>
      </c>
      <c r="J26" s="381">
        <v>5.0000000000000001E-3</v>
      </c>
      <c r="K26" s="371"/>
      <c r="L26" s="91">
        <f t="shared" ca="1" si="2"/>
        <v>-0.1514239296898536</v>
      </c>
      <c r="M26" s="379">
        <f t="shared" ca="1" si="3"/>
        <v>217.86875003776134</v>
      </c>
      <c r="N26" s="379">
        <f t="shared" ca="1" si="4"/>
        <v>1221.9312499622386</v>
      </c>
    </row>
    <row r="27" spans="2:14" x14ac:dyDescent="0.25">
      <c r="B27" s="367">
        <v>45291</v>
      </c>
      <c r="C27" s="30">
        <f>Closing!Q21</f>
        <v>1184.775146484375</v>
      </c>
      <c r="D27" s="200">
        <f t="shared" si="0"/>
        <v>0.11157166628242488</v>
      </c>
      <c r="E27" s="30">
        <v>4.5338747257416268E-2</v>
      </c>
      <c r="G27" s="30">
        <v>19</v>
      </c>
      <c r="H27" s="200">
        <f t="shared" ca="1" si="1"/>
        <v>-2.7215075121953782E-2</v>
      </c>
    </row>
    <row r="28" spans="2:14" x14ac:dyDescent="0.25">
      <c r="B28" s="367">
        <v>45322</v>
      </c>
      <c r="C28" s="30">
        <f>Closing!Q22</f>
        <v>1209.154907226562</v>
      </c>
      <c r="D28" s="200">
        <f t="shared" si="0"/>
        <v>2.0577542341709387E-2</v>
      </c>
      <c r="E28" s="200">
        <v>3.754070743680793E-2</v>
      </c>
      <c r="G28" s="30">
        <v>20</v>
      </c>
      <c r="H28" s="200">
        <f t="shared" ca="1" si="1"/>
        <v>0.18465262594071993</v>
      </c>
    </row>
    <row r="29" spans="2:14" x14ac:dyDescent="0.25">
      <c r="B29" s="367">
        <v>45351</v>
      </c>
      <c r="C29" s="30">
        <f>Closing!Q23</f>
        <v>1347.786743164062</v>
      </c>
      <c r="D29" s="200">
        <f t="shared" si="0"/>
        <v>0.11465184080961111</v>
      </c>
      <c r="E29" s="200">
        <v>3.647634574098757E-2</v>
      </c>
      <c r="G29" s="30">
        <v>21</v>
      </c>
      <c r="H29" s="200">
        <f t="shared" ca="1" si="1"/>
        <v>-7.7555706192707033E-2</v>
      </c>
    </row>
    <row r="30" spans="2:14" x14ac:dyDescent="0.25">
      <c r="B30" s="367">
        <v>45382</v>
      </c>
      <c r="C30" s="30">
        <f>Closing!Q24</f>
        <v>1288.550537109375</v>
      </c>
      <c r="D30" s="200">
        <f t="shared" si="0"/>
        <v>-4.395072614798412E-2</v>
      </c>
      <c r="E30" s="200">
        <v>3.3840580247182173E-2</v>
      </c>
      <c r="G30" s="30">
        <v>22</v>
      </c>
      <c r="H30" s="200">
        <f t="shared" ca="1" si="1"/>
        <v>-6.3189085251869545E-2</v>
      </c>
    </row>
    <row r="31" spans="2:14" x14ac:dyDescent="0.25">
      <c r="B31" s="367">
        <v>45412</v>
      </c>
      <c r="C31" s="30">
        <f>Closing!Q25</f>
        <v>1365.661865234375</v>
      </c>
      <c r="D31" s="200">
        <f t="shared" si="0"/>
        <v>5.98434643455934E-2</v>
      </c>
      <c r="E31" s="30">
        <v>2.4559746927948378E-2</v>
      </c>
      <c r="G31" s="30">
        <v>23</v>
      </c>
      <c r="H31" s="200">
        <f t="shared" ca="1" si="1"/>
        <v>0.11118775921415799</v>
      </c>
    </row>
    <row r="32" spans="2:14" x14ac:dyDescent="0.25">
      <c r="B32" s="367">
        <v>45443</v>
      </c>
      <c r="C32" s="30">
        <f>Closing!Q26</f>
        <v>1291.678588867188</v>
      </c>
      <c r="D32" s="200">
        <f t="shared" si="0"/>
        <v>-5.4173934449352146E-2</v>
      </c>
      <c r="E32" s="30">
        <v>2.0577542341709387E-2</v>
      </c>
      <c r="G32" s="30">
        <v>24</v>
      </c>
      <c r="H32" s="200">
        <f t="shared" ca="1" si="1"/>
        <v>0.11713608346205925</v>
      </c>
    </row>
    <row r="33" spans="2:8" x14ac:dyDescent="0.25">
      <c r="B33" s="367">
        <v>45473</v>
      </c>
      <c r="C33" s="30">
        <f>Closing!Q27</f>
        <v>1237.209106445312</v>
      </c>
      <c r="D33" s="200">
        <f t="shared" si="0"/>
        <v>-4.2169532646388452E-2</v>
      </c>
      <c r="E33" s="30">
        <v>1.5053919342062683E-2</v>
      </c>
      <c r="G33" s="30">
        <v>25</v>
      </c>
      <c r="H33" s="200">
        <f t="shared" ca="1" si="1"/>
        <v>-5.1286227610382526E-2</v>
      </c>
    </row>
    <row r="34" spans="2:8" x14ac:dyDescent="0.25">
      <c r="B34" s="367">
        <v>45504</v>
      </c>
      <c r="C34" s="30">
        <f>Closing!Q28</f>
        <v>1179.422485351562</v>
      </c>
      <c r="D34" s="200">
        <f t="shared" si="0"/>
        <v>-4.670723873006366E-2</v>
      </c>
      <c r="E34" s="30">
        <v>9.8819748501639548E-3</v>
      </c>
      <c r="G34" s="30">
        <v>26</v>
      </c>
      <c r="H34" s="200">
        <f t="shared" ca="1" si="1"/>
        <v>3.4811798406962566E-3</v>
      </c>
    </row>
    <row r="35" spans="2:8" x14ac:dyDescent="0.25">
      <c r="B35" s="367">
        <v>45535</v>
      </c>
      <c r="C35" s="30">
        <f>Closing!Q29</f>
        <v>1262.013305664062</v>
      </c>
      <c r="D35" s="200">
        <f t="shared" si="0"/>
        <v>7.0026492913505267E-2</v>
      </c>
      <c r="E35" s="200">
        <v>9.5472057892100892E-3</v>
      </c>
      <c r="G35" s="30">
        <v>27</v>
      </c>
      <c r="H35" s="200">
        <f t="shared" ca="1" si="1"/>
        <v>6.2572531157242664E-2</v>
      </c>
    </row>
    <row r="36" spans="2:8" x14ac:dyDescent="0.25">
      <c r="B36" s="367">
        <v>45565</v>
      </c>
      <c r="C36" s="30">
        <f>Closing!Q30</f>
        <v>1393.790283203125</v>
      </c>
      <c r="D36" s="200">
        <f t="shared" si="0"/>
        <v>0.10441805720084929</v>
      </c>
      <c r="E36" s="200">
        <v>-8.517231807048109E-3</v>
      </c>
      <c r="G36" s="30">
        <v>28</v>
      </c>
      <c r="H36" s="200">
        <f t="shared" ca="1" si="1"/>
        <v>-2.9283679081080202E-2</v>
      </c>
    </row>
    <row r="37" spans="2:8" x14ac:dyDescent="0.25">
      <c r="B37" s="367">
        <v>45596</v>
      </c>
      <c r="C37" s="30">
        <f>Closing!Q31</f>
        <v>1607.212524414062</v>
      </c>
      <c r="D37" s="200">
        <f t="shared" si="0"/>
        <v>0.15312363974906096</v>
      </c>
      <c r="E37" s="30">
        <v>-1.3217428381136043E-2</v>
      </c>
      <c r="G37" s="30">
        <v>29</v>
      </c>
      <c r="H37" s="200">
        <f t="shared" ca="1" si="1"/>
        <v>2.1725812386455674E-2</v>
      </c>
    </row>
    <row r="38" spans="2:8" x14ac:dyDescent="0.25">
      <c r="B38" s="367">
        <v>45626</v>
      </c>
      <c r="C38" s="30">
        <f>Closing!Q32</f>
        <v>1582.519897460938</v>
      </c>
      <c r="D38" s="200">
        <f t="shared" si="0"/>
        <v>-1.5363635224362238E-2</v>
      </c>
      <c r="E38" s="200">
        <v>-1.357097955724218E-2</v>
      </c>
      <c r="G38" s="30">
        <v>30</v>
      </c>
      <c r="H38" s="200">
        <f t="shared" ca="1" si="1"/>
        <v>-9.2671454142922147E-2</v>
      </c>
    </row>
    <row r="39" spans="2:8" x14ac:dyDescent="0.25">
      <c r="B39" s="367">
        <v>45657</v>
      </c>
      <c r="C39" s="30">
        <f>Closing!Q33</f>
        <v>1493.058837890625</v>
      </c>
      <c r="D39" s="200">
        <f t="shared" si="0"/>
        <v>-5.6530764456009686E-2</v>
      </c>
      <c r="E39" s="30">
        <v>-1.4268408521983189E-2</v>
      </c>
      <c r="G39" s="30">
        <v>31</v>
      </c>
      <c r="H39" s="200">
        <f t="shared" ca="1" si="1"/>
        <v>0.1422213660864689</v>
      </c>
    </row>
    <row r="40" spans="2:8" x14ac:dyDescent="0.25">
      <c r="B40" s="367">
        <v>45688</v>
      </c>
      <c r="C40" s="30">
        <f>Closing!Q34</f>
        <v>1417.5869140625</v>
      </c>
      <c r="D40" s="200">
        <f t="shared" si="0"/>
        <v>-5.0548526228712309E-2</v>
      </c>
      <c r="E40" s="30">
        <v>-1.462869491875296E-2</v>
      </c>
      <c r="G40" s="30">
        <v>32</v>
      </c>
      <c r="H40" s="200">
        <f t="shared" ca="1" si="1"/>
        <v>-3.6590440707099575E-2</v>
      </c>
    </row>
    <row r="41" spans="2:8" x14ac:dyDescent="0.25">
      <c r="B41" s="367">
        <v>45716</v>
      </c>
      <c r="C41" s="30">
        <f>Closing!Q35</f>
        <v>1234.234008789062</v>
      </c>
      <c r="D41" s="200">
        <f t="shared" ref="D41:D59" si="5">C41/C40-1</f>
        <v>-0.12934156167397726</v>
      </c>
      <c r="E41" s="30">
        <v>-1.5363635224362238E-2</v>
      </c>
      <c r="G41" s="30">
        <v>33</v>
      </c>
      <c r="H41" s="200">
        <f t="shared" ca="1" si="1"/>
        <v>-0.12408959500883053</v>
      </c>
    </row>
    <row r="42" spans="2:8" x14ac:dyDescent="0.25">
      <c r="B42" s="367">
        <v>45747</v>
      </c>
      <c r="C42" s="30">
        <f>Closing!Q36</f>
        <v>1395.63232421875</v>
      </c>
      <c r="D42" s="200">
        <f t="shared" si="5"/>
        <v>0.13076800208093431</v>
      </c>
      <c r="E42" s="30">
        <v>-2.2358565586263923E-2</v>
      </c>
      <c r="G42" s="30">
        <v>34</v>
      </c>
      <c r="H42" s="200">
        <f t="shared" ca="1" si="1"/>
        <v>7.2275655140575962E-2</v>
      </c>
    </row>
    <row r="43" spans="2:8" x14ac:dyDescent="0.25">
      <c r="B43" s="367">
        <v>45777</v>
      </c>
      <c r="C43" s="30">
        <f>Closing!Q37</f>
        <v>1375.718872070312</v>
      </c>
      <c r="D43" s="200">
        <f t="shared" si="5"/>
        <v>-1.4268408521983189E-2</v>
      </c>
      <c r="E43" s="30">
        <v>-2.3162949783894327E-2</v>
      </c>
      <c r="G43" s="30">
        <v>35</v>
      </c>
      <c r="H43" s="200">
        <f t="shared" ca="1" si="1"/>
        <v>2.8957678783702402E-2</v>
      </c>
    </row>
    <row r="44" spans="2:8" x14ac:dyDescent="0.25">
      <c r="B44" s="367">
        <v>45808</v>
      </c>
      <c r="C44" s="30">
        <f>Closing!Q38</f>
        <v>1396.428833007812</v>
      </c>
      <c r="D44" s="200">
        <f t="shared" si="5"/>
        <v>1.5053919342062683E-2</v>
      </c>
      <c r="E44" s="30">
        <v>-2.4071719855398799E-2</v>
      </c>
      <c r="G44" s="30">
        <v>36</v>
      </c>
      <c r="H44" s="200">
        <f t="shared" ca="1" si="1"/>
        <v>9.0925261236997498E-2</v>
      </c>
    </row>
    <row r="45" spans="2:8" x14ac:dyDescent="0.25">
      <c r="B45" s="367">
        <v>45838</v>
      </c>
      <c r="C45" s="30">
        <f>Closing!Q39</f>
        <v>1558.336547851562</v>
      </c>
      <c r="D45" s="200">
        <f t="shared" si="5"/>
        <v>0.11594412190344983</v>
      </c>
      <c r="E45" s="200">
        <v>-2.55134697093643E-2</v>
      </c>
      <c r="G45" s="30">
        <v>37</v>
      </c>
      <c r="H45" s="200">
        <f t="shared" ca="1" si="1"/>
        <v>0.19799262534792639</v>
      </c>
    </row>
    <row r="46" spans="2:8" x14ac:dyDescent="0.25">
      <c r="B46" s="367">
        <v>45869</v>
      </c>
      <c r="C46" s="30">
        <f>Closing!Q40</f>
        <v>1520.82470703125</v>
      </c>
      <c r="D46" s="200">
        <f t="shared" si="5"/>
        <v>-2.4071719855398799E-2</v>
      </c>
      <c r="E46" s="200">
        <v>-2.9354724668129828E-2</v>
      </c>
      <c r="G46" s="30">
        <v>38</v>
      </c>
      <c r="H46" s="200">
        <f t="shared" ca="1" si="1"/>
        <v>0.1206041793597537</v>
      </c>
    </row>
    <row r="47" spans="2:8" x14ac:dyDescent="0.25">
      <c r="B47" s="367">
        <v>45900</v>
      </c>
      <c r="C47" s="30">
        <f>Closing!Q41</f>
        <v>1498.577026367188</v>
      </c>
      <c r="D47" s="200">
        <f t="shared" si="5"/>
        <v>-1.462869491875296E-2</v>
      </c>
      <c r="E47" s="200">
        <v>-3.4422140585771199E-2</v>
      </c>
      <c r="G47" s="30">
        <v>39</v>
      </c>
      <c r="H47" s="200">
        <f t="shared" ca="1" si="1"/>
        <v>-1.1232035136377837E-2</v>
      </c>
    </row>
    <row r="48" spans="2:8" x14ac:dyDescent="0.25">
      <c r="B48" s="367">
        <v>45930</v>
      </c>
      <c r="C48" s="30">
        <f>Closing!Q42</f>
        <v>1352.819702148438</v>
      </c>
      <c r="D48" s="200">
        <f t="shared" si="5"/>
        <v>-9.7263818712135963E-2</v>
      </c>
      <c r="E48" s="200">
        <v>-4.0353336510326354E-2</v>
      </c>
      <c r="G48" s="30">
        <v>40</v>
      </c>
      <c r="H48" s="200">
        <f t="shared" ca="1" si="1"/>
        <v>-3.7570969213093053E-2</v>
      </c>
    </row>
    <row r="49" spans="2:8" x14ac:dyDescent="0.25">
      <c r="B49" s="367">
        <v>45961</v>
      </c>
      <c r="C49" s="30">
        <f>Closing!Q43</f>
        <v>1366.188232421875</v>
      </c>
      <c r="D49" s="200">
        <f t="shared" si="5"/>
        <v>9.8819748501639548E-3</v>
      </c>
      <c r="E49" s="30">
        <v>-4.2169532646388452E-2</v>
      </c>
      <c r="G49" s="30">
        <v>41</v>
      </c>
      <c r="H49" s="200">
        <f t="shared" ca="1" si="1"/>
        <v>-1.4606230163869516E-2</v>
      </c>
    </row>
    <row r="50" spans="2:8" x14ac:dyDescent="0.25">
      <c r="B50" s="367">
        <v>45991</v>
      </c>
      <c r="C50" s="30">
        <f>Closing!Q44</f>
        <v>1348.130737304688</v>
      </c>
      <c r="D50" s="200">
        <f t="shared" si="5"/>
        <v>-1.3217428381136043E-2</v>
      </c>
      <c r="E50" s="30">
        <v>-4.395072614798412E-2</v>
      </c>
      <c r="G50" s="30">
        <v>42</v>
      </c>
      <c r="H50" s="200">
        <f t="shared" ca="1" si="1"/>
        <v>0.1230249673474484</v>
      </c>
    </row>
    <row r="51" spans="2:8" x14ac:dyDescent="0.25">
      <c r="B51" s="367">
        <v>46022</v>
      </c>
      <c r="C51" s="30">
        <f>Closing!Q45</f>
        <v>1316.904052734375</v>
      </c>
      <c r="D51" s="200">
        <f t="shared" si="5"/>
        <v>-2.3162949783894327E-2</v>
      </c>
      <c r="E51" s="30">
        <v>-4.670723873006366E-2</v>
      </c>
      <c r="G51" s="30">
        <v>43</v>
      </c>
      <c r="H51" s="200">
        <f t="shared" ca="1" si="1"/>
        <v>-8.8989736415249182E-2</v>
      </c>
    </row>
    <row r="52" spans="2:8" x14ac:dyDescent="0.25">
      <c r="B52" s="367">
        <v>46053</v>
      </c>
      <c r="C52" s="30">
        <f>Closing!Q46</f>
        <v>1135.4306640625</v>
      </c>
      <c r="D52" s="200">
        <f t="shared" si="5"/>
        <v>-0.13780304517635111</v>
      </c>
      <c r="E52" s="30">
        <v>-5.0548526228712309E-2</v>
      </c>
      <c r="G52" s="30">
        <v>44</v>
      </c>
      <c r="H52" s="200">
        <f t="shared" ca="1" si="1"/>
        <v>-2.1815796482023409E-2</v>
      </c>
    </row>
    <row r="53" spans="2:8" x14ac:dyDescent="0.25">
      <c r="B53" s="367">
        <v>46081</v>
      </c>
      <c r="C53" s="30">
        <f>Closing!Q47</f>
        <v>1186.90966796875</v>
      </c>
      <c r="D53" s="200">
        <f t="shared" si="5"/>
        <v>4.5338747257416268E-2</v>
      </c>
      <c r="E53" s="30">
        <v>-5.4173934449352146E-2</v>
      </c>
      <c r="G53" s="30">
        <v>45</v>
      </c>
      <c r="H53" s="200">
        <f t="shared" ca="1" si="1"/>
        <v>0.1387446741886971</v>
      </c>
    </row>
    <row r="54" spans="2:8" x14ac:dyDescent="0.25">
      <c r="B54" s="367">
        <v>46112</v>
      </c>
      <c r="C54" s="30">
        <f>Closing!Q48</f>
        <v>1160.3720703125</v>
      </c>
      <c r="D54" s="200">
        <f t="shared" si="5"/>
        <v>-2.2358565586263923E-2</v>
      </c>
      <c r="E54" s="30">
        <v>-5.6116411574608338E-2</v>
      </c>
      <c r="G54" s="30">
        <v>46</v>
      </c>
      <c r="H54" s="200">
        <f t="shared" ca="1" si="1"/>
        <v>2.8346324612656092E-2</v>
      </c>
    </row>
    <row r="55" spans="2:8" x14ac:dyDescent="0.25">
      <c r="B55" s="367">
        <v>46142</v>
      </c>
      <c r="C55" s="30">
        <f>Closing!Q49</f>
        <v>1249.362915039062</v>
      </c>
      <c r="D55" s="200">
        <f t="shared" si="5"/>
        <v>7.6691646587629281E-2</v>
      </c>
      <c r="E55" s="30">
        <v>-5.6530764456009686E-2</v>
      </c>
      <c r="G55" s="30">
        <v>47</v>
      </c>
      <c r="H55" s="200">
        <f t="shared" ca="1" si="1"/>
        <v>0.16089726711255797</v>
      </c>
    </row>
    <row r="56" spans="2:8" x14ac:dyDescent="0.25">
      <c r="B56" s="367">
        <v>46173</v>
      </c>
      <c r="C56" s="30">
        <f>Closing!Q50</f>
        <v>1377.062744140625</v>
      </c>
      <c r="D56" s="200">
        <f t="shared" si="5"/>
        <v>0.10221195744198175</v>
      </c>
      <c r="E56" s="200">
        <v>-6.2852047939326972E-2</v>
      </c>
      <c r="G56" s="30">
        <v>48</v>
      </c>
      <c r="H56" s="200">
        <f t="shared" ca="1" si="1"/>
        <v>2.1936367571356571E-2</v>
      </c>
    </row>
    <row r="57" spans="2:8" x14ac:dyDescent="0.25">
      <c r="B57" s="367">
        <v>46203</v>
      </c>
      <c r="C57" s="30">
        <f>Closing!Q51</f>
        <v>1410.883056640625</v>
      </c>
      <c r="D57" s="200">
        <f t="shared" si="5"/>
        <v>2.4559746927948378E-2</v>
      </c>
      <c r="E57" s="30">
        <v>-9.7263818712135963E-2</v>
      </c>
      <c r="G57" s="30">
        <v>49</v>
      </c>
      <c r="H57" s="200">
        <f t="shared" ca="1" si="1"/>
        <v>2.0411992886522977E-2</v>
      </c>
    </row>
    <row r="58" spans="2:8" x14ac:dyDescent="0.25">
      <c r="B58" s="367">
        <v>46234</v>
      </c>
      <c r="C58" s="30">
        <f>Closing!Q52</f>
        <v>1525.400024414062</v>
      </c>
      <c r="D58" s="200">
        <f t="shared" si="5"/>
        <v>8.1166874344714923E-2</v>
      </c>
      <c r="E58" s="30">
        <v>-0.12934156167397726</v>
      </c>
      <c r="G58" s="30">
        <v>50</v>
      </c>
      <c r="H58" s="200">
        <f t="shared" ca="1" si="1"/>
        <v>5.2364848862895427E-2</v>
      </c>
    </row>
    <row r="59" spans="2:8" x14ac:dyDescent="0.25">
      <c r="B59" s="367">
        <v>46265</v>
      </c>
      <c r="C59" s="30">
        <f>Closing!Q53</f>
        <v>1439.800048828125</v>
      </c>
      <c r="D59" s="200">
        <f t="shared" si="5"/>
        <v>-5.6116411574608338E-2</v>
      </c>
      <c r="E59" s="30">
        <v>-0.13780304517635111</v>
      </c>
      <c r="G59" s="30">
        <v>51</v>
      </c>
      <c r="H59" s="200">
        <f t="shared" ca="1" si="1"/>
        <v>-2.7875322422121294E-2</v>
      </c>
    </row>
    <row r="60" spans="2:8" x14ac:dyDescent="0.25">
      <c r="B60" s="30" t="s">
        <v>140</v>
      </c>
      <c r="C60" s="30" t="s">
        <v>140</v>
      </c>
      <c r="D60" s="30" t="s">
        <v>140</v>
      </c>
      <c r="E60" s="30" t="s">
        <v>140</v>
      </c>
      <c r="F60" s="30" t="s">
        <v>140</v>
      </c>
      <c r="G60" s="30">
        <v>52</v>
      </c>
      <c r="H60" s="200">
        <f t="shared" ca="1" si="1"/>
        <v>-2.3030346467680183E-2</v>
      </c>
    </row>
    <row r="61" spans="2:8" x14ac:dyDescent="0.25">
      <c r="G61" s="30">
        <v>53</v>
      </c>
      <c r="H61" s="200">
        <f t="shared" ca="1" si="1"/>
        <v>0.12076543510292088</v>
      </c>
    </row>
    <row r="62" spans="2:8" x14ac:dyDescent="0.25">
      <c r="G62" s="30">
        <v>54</v>
      </c>
      <c r="H62" s="200">
        <f t="shared" ca="1" si="1"/>
        <v>0.13255204121447331</v>
      </c>
    </row>
    <row r="63" spans="2:8" x14ac:dyDescent="0.25">
      <c r="G63" s="30">
        <v>55</v>
      </c>
      <c r="H63" s="200">
        <f t="shared" ca="1" si="1"/>
        <v>5.40151491227467E-2</v>
      </c>
    </row>
    <row r="64" spans="2:8" x14ac:dyDescent="0.25">
      <c r="G64" s="30">
        <v>56</v>
      </c>
      <c r="H64" s="200">
        <f t="shared" ca="1" si="1"/>
        <v>7.2558479521489042E-2</v>
      </c>
    </row>
    <row r="65" spans="7:8" x14ac:dyDescent="0.25">
      <c r="G65" s="30">
        <v>57</v>
      </c>
      <c r="H65" s="200">
        <f t="shared" ca="1" si="1"/>
        <v>-3.8546161757774547E-2</v>
      </c>
    </row>
    <row r="66" spans="7:8" x14ac:dyDescent="0.25">
      <c r="G66" s="30">
        <v>58</v>
      </c>
      <c r="H66" s="200">
        <f t="shared" ca="1" si="1"/>
        <v>4.743327543367247E-2</v>
      </c>
    </row>
    <row r="67" spans="7:8" x14ac:dyDescent="0.25">
      <c r="G67" s="30">
        <v>59</v>
      </c>
      <c r="H67" s="200">
        <f t="shared" ca="1" si="1"/>
        <v>3.1503104137491501E-2</v>
      </c>
    </row>
    <row r="68" spans="7:8" x14ac:dyDescent="0.25">
      <c r="G68" s="30">
        <v>60</v>
      </c>
      <c r="H68" s="200">
        <f t="shared" ca="1" si="1"/>
        <v>-0.10148280295093111</v>
      </c>
    </row>
    <row r="69" spans="7:8" x14ac:dyDescent="0.25">
      <c r="G69" s="30">
        <v>61</v>
      </c>
      <c r="H69" s="200">
        <f t="shared" ca="1" si="1"/>
        <v>9.9664708245906578E-3</v>
      </c>
    </row>
    <row r="70" spans="7:8" x14ac:dyDescent="0.25">
      <c r="G70" s="30">
        <v>62</v>
      </c>
      <c r="H70" s="200">
        <f t="shared" ca="1" si="1"/>
        <v>-0.11517666886983687</v>
      </c>
    </row>
    <row r="71" spans="7:8" x14ac:dyDescent="0.25">
      <c r="G71" s="30">
        <v>63</v>
      </c>
      <c r="H71" s="200">
        <f t="shared" ca="1" si="1"/>
        <v>6.5010667706060843E-2</v>
      </c>
    </row>
    <row r="72" spans="7:8" x14ac:dyDescent="0.25">
      <c r="G72" s="30">
        <v>64</v>
      </c>
      <c r="H72" s="200">
        <f t="shared" ca="1" si="1"/>
        <v>1.0399430650497716E-2</v>
      </c>
    </row>
    <row r="73" spans="7:8" x14ac:dyDescent="0.25">
      <c r="G73" s="30">
        <v>65</v>
      </c>
      <c r="H73" s="200">
        <f t="shared" ca="1" si="1"/>
        <v>2.3010738127687159E-2</v>
      </c>
    </row>
    <row r="74" spans="7:8" x14ac:dyDescent="0.25">
      <c r="G74" s="30">
        <v>66</v>
      </c>
      <c r="H74" s="200">
        <f t="shared" ref="H74:H137" ca="1" si="6">NORMINV(RAND(),N$10,N$11)</f>
        <v>-2.0214021040298045E-2</v>
      </c>
    </row>
    <row r="75" spans="7:8" x14ac:dyDescent="0.25">
      <c r="G75" s="30">
        <v>67</v>
      </c>
      <c r="H75" s="200">
        <f t="shared" ca="1" si="6"/>
        <v>8.5092839686280522E-2</v>
      </c>
    </row>
    <row r="76" spans="7:8" x14ac:dyDescent="0.25">
      <c r="G76" s="30">
        <v>68</v>
      </c>
      <c r="H76" s="200">
        <f t="shared" ca="1" si="6"/>
        <v>1.9588322442802258E-2</v>
      </c>
    </row>
    <row r="77" spans="7:8" x14ac:dyDescent="0.25">
      <c r="G77" s="30">
        <v>69</v>
      </c>
      <c r="H77" s="200">
        <f t="shared" ca="1" si="6"/>
        <v>1.5720263301782389E-2</v>
      </c>
    </row>
    <row r="78" spans="7:8" x14ac:dyDescent="0.25">
      <c r="G78" s="30">
        <v>70</v>
      </c>
      <c r="H78" s="200">
        <f t="shared" ca="1" si="6"/>
        <v>-2.0225914753293422E-2</v>
      </c>
    </row>
    <row r="79" spans="7:8" x14ac:dyDescent="0.25">
      <c r="G79" s="30">
        <v>71</v>
      </c>
      <c r="H79" s="200">
        <f t="shared" ca="1" si="6"/>
        <v>-1.6830200832451386E-2</v>
      </c>
    </row>
    <row r="80" spans="7:8" x14ac:dyDescent="0.25">
      <c r="G80" s="30">
        <v>72</v>
      </c>
      <c r="H80" s="200">
        <f t="shared" ca="1" si="6"/>
        <v>2.2550367444785887E-2</v>
      </c>
    </row>
    <row r="81" spans="7:8" x14ac:dyDescent="0.25">
      <c r="G81" s="30">
        <v>73</v>
      </c>
      <c r="H81" s="200">
        <f t="shared" ca="1" si="6"/>
        <v>5.2236940161630219E-2</v>
      </c>
    </row>
    <row r="82" spans="7:8" x14ac:dyDescent="0.25">
      <c r="G82" s="30">
        <v>74</v>
      </c>
      <c r="H82" s="200">
        <f t="shared" ca="1" si="6"/>
        <v>0.12652474769523803</v>
      </c>
    </row>
    <row r="83" spans="7:8" x14ac:dyDescent="0.25">
      <c r="G83" s="30">
        <v>75</v>
      </c>
      <c r="H83" s="200">
        <f t="shared" ca="1" si="6"/>
        <v>0.10327673602122579</v>
      </c>
    </row>
    <row r="84" spans="7:8" x14ac:dyDescent="0.25">
      <c r="G84" s="30">
        <v>76</v>
      </c>
      <c r="H84" s="200">
        <f t="shared" ca="1" si="6"/>
        <v>0.16849831247813743</v>
      </c>
    </row>
    <row r="85" spans="7:8" x14ac:dyDescent="0.25">
      <c r="G85" s="30">
        <v>77</v>
      </c>
      <c r="H85" s="200">
        <f t="shared" ca="1" si="6"/>
        <v>6.5337618970060754E-2</v>
      </c>
    </row>
    <row r="86" spans="7:8" x14ac:dyDescent="0.25">
      <c r="G86" s="30">
        <v>78</v>
      </c>
      <c r="H86" s="200">
        <f t="shared" ca="1" si="6"/>
        <v>5.7688886326521041E-2</v>
      </c>
    </row>
    <row r="87" spans="7:8" x14ac:dyDescent="0.25">
      <c r="G87" s="30">
        <v>79</v>
      </c>
      <c r="H87" s="200">
        <f t="shared" ca="1" si="6"/>
        <v>2.2271097290130826E-2</v>
      </c>
    </row>
    <row r="88" spans="7:8" x14ac:dyDescent="0.25">
      <c r="G88" s="30">
        <v>80</v>
      </c>
      <c r="H88" s="200">
        <f t="shared" ca="1" si="6"/>
        <v>-9.0143149224046829E-4</v>
      </c>
    </row>
    <row r="89" spans="7:8" x14ac:dyDescent="0.25">
      <c r="G89" s="30">
        <v>81</v>
      </c>
      <c r="H89" s="200">
        <f t="shared" ca="1" si="6"/>
        <v>-2.2536313047846795E-2</v>
      </c>
    </row>
    <row r="90" spans="7:8" x14ac:dyDescent="0.25">
      <c r="G90" s="30">
        <v>82</v>
      </c>
      <c r="H90" s="200">
        <f t="shared" ca="1" si="6"/>
        <v>3.3818535580101318E-2</v>
      </c>
    </row>
    <row r="91" spans="7:8" x14ac:dyDescent="0.25">
      <c r="G91" s="30">
        <v>83</v>
      </c>
      <c r="H91" s="200">
        <f t="shared" ca="1" si="6"/>
        <v>3.5413475751489717E-2</v>
      </c>
    </row>
    <row r="92" spans="7:8" x14ac:dyDescent="0.25">
      <c r="G92" s="30">
        <v>84</v>
      </c>
      <c r="H92" s="200">
        <f t="shared" ca="1" si="6"/>
        <v>7.3398592489448883E-2</v>
      </c>
    </row>
    <row r="93" spans="7:8" x14ac:dyDescent="0.25">
      <c r="G93" s="30">
        <v>85</v>
      </c>
      <c r="H93" s="200">
        <f t="shared" ca="1" si="6"/>
        <v>6.5344838847269326E-2</v>
      </c>
    </row>
    <row r="94" spans="7:8" x14ac:dyDescent="0.25">
      <c r="G94" s="30">
        <v>86</v>
      </c>
      <c r="H94" s="200">
        <f t="shared" ca="1" si="6"/>
        <v>9.0647322243584145E-3</v>
      </c>
    </row>
    <row r="95" spans="7:8" x14ac:dyDescent="0.25">
      <c r="G95" s="30">
        <v>87</v>
      </c>
      <c r="H95" s="200">
        <f t="shared" ca="1" si="6"/>
        <v>2.9813312322588836E-2</v>
      </c>
    </row>
    <row r="96" spans="7:8" x14ac:dyDescent="0.25">
      <c r="G96" s="30">
        <v>88</v>
      </c>
      <c r="H96" s="200">
        <f t="shared" ca="1" si="6"/>
        <v>-2.5424642193265037E-2</v>
      </c>
    </row>
    <row r="97" spans="7:8" x14ac:dyDescent="0.25">
      <c r="G97" s="30">
        <v>89</v>
      </c>
      <c r="H97" s="200">
        <f t="shared" ca="1" si="6"/>
        <v>-9.5110193798999806E-2</v>
      </c>
    </row>
    <row r="98" spans="7:8" x14ac:dyDescent="0.25">
      <c r="G98" s="30">
        <v>90</v>
      </c>
      <c r="H98" s="200">
        <f t="shared" ca="1" si="6"/>
        <v>-2.8881675152781564E-2</v>
      </c>
    </row>
    <row r="99" spans="7:8" x14ac:dyDescent="0.25">
      <c r="G99" s="30">
        <v>91</v>
      </c>
      <c r="H99" s="200">
        <f t="shared" ca="1" si="6"/>
        <v>-8.0891485764679472E-2</v>
      </c>
    </row>
    <row r="100" spans="7:8" x14ac:dyDescent="0.25">
      <c r="G100" s="30">
        <v>92</v>
      </c>
      <c r="H100" s="200">
        <f t="shared" ca="1" si="6"/>
        <v>-3.4453299878179314E-2</v>
      </c>
    </row>
    <row r="101" spans="7:8" x14ac:dyDescent="0.25">
      <c r="G101" s="30">
        <v>93</v>
      </c>
      <c r="H101" s="200">
        <f t="shared" ca="1" si="6"/>
        <v>1.0033821543322139E-2</v>
      </c>
    </row>
    <row r="102" spans="7:8" x14ac:dyDescent="0.25">
      <c r="G102" s="30">
        <v>94</v>
      </c>
      <c r="H102" s="200">
        <f t="shared" ca="1" si="6"/>
        <v>0.10499901728429641</v>
      </c>
    </row>
    <row r="103" spans="7:8" x14ac:dyDescent="0.25">
      <c r="G103" s="30">
        <v>95</v>
      </c>
      <c r="H103" s="200">
        <f t="shared" ca="1" si="6"/>
        <v>2.7604823758935287E-2</v>
      </c>
    </row>
    <row r="104" spans="7:8" x14ac:dyDescent="0.25">
      <c r="G104" s="30">
        <v>96</v>
      </c>
      <c r="H104" s="200">
        <f t="shared" ca="1" si="6"/>
        <v>9.6467285037519473E-2</v>
      </c>
    </row>
    <row r="105" spans="7:8" x14ac:dyDescent="0.25">
      <c r="G105" s="30">
        <v>97</v>
      </c>
      <c r="H105" s="200">
        <f t="shared" ca="1" si="6"/>
        <v>-0.12310895021456349</v>
      </c>
    </row>
    <row r="106" spans="7:8" x14ac:dyDescent="0.25">
      <c r="G106" s="30">
        <v>98</v>
      </c>
      <c r="H106" s="200">
        <f t="shared" ca="1" si="6"/>
        <v>-2.3536339366399438E-2</v>
      </c>
    </row>
    <row r="107" spans="7:8" x14ac:dyDescent="0.25">
      <c r="G107" s="30">
        <v>99</v>
      </c>
      <c r="H107" s="200">
        <f t="shared" ca="1" si="6"/>
        <v>0.14723788782587954</v>
      </c>
    </row>
    <row r="108" spans="7:8" x14ac:dyDescent="0.25">
      <c r="G108" s="30">
        <v>100</v>
      </c>
      <c r="H108" s="200">
        <f t="shared" ca="1" si="6"/>
        <v>-2.983435729825817E-2</v>
      </c>
    </row>
    <row r="109" spans="7:8" x14ac:dyDescent="0.25">
      <c r="G109" s="30">
        <v>101</v>
      </c>
      <c r="H109" s="200">
        <f t="shared" ca="1" si="6"/>
        <v>-2.4472849053760928E-2</v>
      </c>
    </row>
    <row r="110" spans="7:8" x14ac:dyDescent="0.25">
      <c r="G110" s="30">
        <v>102</v>
      </c>
      <c r="H110" s="200">
        <f t="shared" ca="1" si="6"/>
        <v>0.16078395047080807</v>
      </c>
    </row>
    <row r="111" spans="7:8" x14ac:dyDescent="0.25">
      <c r="G111" s="30">
        <v>103</v>
      </c>
      <c r="H111" s="200">
        <f t="shared" ca="1" si="6"/>
        <v>0.2275940567883836</v>
      </c>
    </row>
    <row r="112" spans="7:8" x14ac:dyDescent="0.25">
      <c r="G112" s="30">
        <v>104</v>
      </c>
      <c r="H112" s="200">
        <f t="shared" ca="1" si="6"/>
        <v>0.16958077810988811</v>
      </c>
    </row>
    <row r="113" spans="7:8" x14ac:dyDescent="0.25">
      <c r="G113" s="30">
        <v>105</v>
      </c>
      <c r="H113" s="200">
        <f t="shared" ca="1" si="6"/>
        <v>0.15154062237414254</v>
      </c>
    </row>
    <row r="114" spans="7:8" x14ac:dyDescent="0.25">
      <c r="G114" s="30">
        <v>106</v>
      </c>
      <c r="H114" s="200">
        <f t="shared" ca="1" si="6"/>
        <v>-8.6373646603961379E-2</v>
      </c>
    </row>
    <row r="115" spans="7:8" x14ac:dyDescent="0.25">
      <c r="G115" s="30">
        <v>107</v>
      </c>
      <c r="H115" s="200">
        <f t="shared" ca="1" si="6"/>
        <v>1.3273542049803303E-2</v>
      </c>
    </row>
    <row r="116" spans="7:8" x14ac:dyDescent="0.25">
      <c r="G116" s="30">
        <v>108</v>
      </c>
      <c r="H116" s="200">
        <f t="shared" ca="1" si="6"/>
        <v>-0.1136779789661181</v>
      </c>
    </row>
    <row r="117" spans="7:8" x14ac:dyDescent="0.25">
      <c r="G117" s="30">
        <v>109</v>
      </c>
      <c r="H117" s="200">
        <f t="shared" ca="1" si="6"/>
        <v>-0.14279935656110102</v>
      </c>
    </row>
    <row r="118" spans="7:8" x14ac:dyDescent="0.25">
      <c r="G118" s="30">
        <v>110</v>
      </c>
      <c r="H118" s="200">
        <f t="shared" ca="1" si="6"/>
        <v>6.7254070971201882E-2</v>
      </c>
    </row>
    <row r="119" spans="7:8" x14ac:dyDescent="0.25">
      <c r="G119" s="30">
        <v>111</v>
      </c>
      <c r="H119" s="200">
        <f t="shared" ca="1" si="6"/>
        <v>-2.0204187214326024E-2</v>
      </c>
    </row>
    <row r="120" spans="7:8" x14ac:dyDescent="0.25">
      <c r="G120" s="30">
        <v>112</v>
      </c>
      <c r="H120" s="200">
        <f t="shared" ca="1" si="6"/>
        <v>-3.7596262064324315E-2</v>
      </c>
    </row>
    <row r="121" spans="7:8" x14ac:dyDescent="0.25">
      <c r="G121" s="30">
        <v>113</v>
      </c>
      <c r="H121" s="200">
        <f t="shared" ca="1" si="6"/>
        <v>-3.8345903541764648E-2</v>
      </c>
    </row>
    <row r="122" spans="7:8" x14ac:dyDescent="0.25">
      <c r="G122" s="30">
        <v>114</v>
      </c>
      <c r="H122" s="200">
        <f t="shared" ca="1" si="6"/>
        <v>0.18914241110818317</v>
      </c>
    </row>
    <row r="123" spans="7:8" x14ac:dyDescent="0.25">
      <c r="G123" s="30">
        <v>115</v>
      </c>
      <c r="H123" s="200">
        <f t="shared" ca="1" si="6"/>
        <v>0.1130174442376039</v>
      </c>
    </row>
    <row r="124" spans="7:8" x14ac:dyDescent="0.25">
      <c r="G124" s="30">
        <v>116</v>
      </c>
      <c r="H124" s="200">
        <f t="shared" ca="1" si="6"/>
        <v>0.16549839899340363</v>
      </c>
    </row>
    <row r="125" spans="7:8" x14ac:dyDescent="0.25">
      <c r="G125" s="30">
        <v>117</v>
      </c>
      <c r="H125" s="200">
        <f t="shared" ca="1" si="6"/>
        <v>5.5266786591071579E-2</v>
      </c>
    </row>
    <row r="126" spans="7:8" x14ac:dyDescent="0.25">
      <c r="G126" s="30">
        <v>118</v>
      </c>
      <c r="H126" s="200">
        <f t="shared" ca="1" si="6"/>
        <v>-3.5255075770975669E-2</v>
      </c>
    </row>
    <row r="127" spans="7:8" x14ac:dyDescent="0.25">
      <c r="G127" s="30">
        <v>119</v>
      </c>
      <c r="H127" s="200">
        <f t="shared" ca="1" si="6"/>
        <v>4.2531702098824564E-2</v>
      </c>
    </row>
    <row r="128" spans="7:8" x14ac:dyDescent="0.25">
      <c r="G128" s="30">
        <v>120</v>
      </c>
      <c r="H128" s="200">
        <f t="shared" ca="1" si="6"/>
        <v>0.12584156558621107</v>
      </c>
    </row>
    <row r="129" spans="7:8" x14ac:dyDescent="0.25">
      <c r="G129" s="30">
        <v>121</v>
      </c>
      <c r="H129" s="200">
        <f t="shared" ca="1" si="6"/>
        <v>0.140074045175867</v>
      </c>
    </row>
    <row r="130" spans="7:8" x14ac:dyDescent="0.25">
      <c r="G130" s="30">
        <v>122</v>
      </c>
      <c r="H130" s="200">
        <f t="shared" ca="1" si="6"/>
        <v>2.5802308658668567E-2</v>
      </c>
    </row>
    <row r="131" spans="7:8" x14ac:dyDescent="0.25">
      <c r="G131" s="30">
        <v>123</v>
      </c>
      <c r="H131" s="200">
        <f t="shared" ca="1" si="6"/>
        <v>5.5007511434259818E-2</v>
      </c>
    </row>
    <row r="132" spans="7:8" x14ac:dyDescent="0.25">
      <c r="G132" s="30">
        <v>124</v>
      </c>
      <c r="H132" s="200">
        <f t="shared" ca="1" si="6"/>
        <v>1.7412838008136668E-2</v>
      </c>
    </row>
    <row r="133" spans="7:8" x14ac:dyDescent="0.25">
      <c r="G133" s="30">
        <v>125</v>
      </c>
      <c r="H133" s="200">
        <f t="shared" ca="1" si="6"/>
        <v>3.4332534299753595E-2</v>
      </c>
    </row>
    <row r="134" spans="7:8" x14ac:dyDescent="0.25">
      <c r="G134" s="30">
        <v>126</v>
      </c>
      <c r="H134" s="200">
        <f t="shared" ca="1" si="6"/>
        <v>-5.5013315505624549E-2</v>
      </c>
    </row>
    <row r="135" spans="7:8" x14ac:dyDescent="0.25">
      <c r="G135" s="30">
        <v>127</v>
      </c>
      <c r="H135" s="200">
        <f t="shared" ca="1" si="6"/>
        <v>-2.3939025722906637E-2</v>
      </c>
    </row>
    <row r="136" spans="7:8" x14ac:dyDescent="0.25">
      <c r="G136" s="30">
        <v>128</v>
      </c>
      <c r="H136" s="200">
        <f t="shared" ca="1" si="6"/>
        <v>-8.2017090021603602E-3</v>
      </c>
    </row>
    <row r="137" spans="7:8" x14ac:dyDescent="0.25">
      <c r="G137" s="30">
        <v>129</v>
      </c>
      <c r="H137" s="200">
        <f t="shared" ca="1" si="6"/>
        <v>3.7619324804730785E-2</v>
      </c>
    </row>
    <row r="138" spans="7:8" x14ac:dyDescent="0.25">
      <c r="G138" s="30">
        <v>130</v>
      </c>
      <c r="H138" s="200">
        <f t="shared" ref="H138:H201" ca="1" si="7">NORMINV(RAND(),N$10,N$11)</f>
        <v>-5.4650835538811227E-2</v>
      </c>
    </row>
    <row r="139" spans="7:8" x14ac:dyDescent="0.25">
      <c r="G139" s="30">
        <v>131</v>
      </c>
      <c r="H139" s="200">
        <f t="shared" ca="1" si="7"/>
        <v>8.3653671191271511E-2</v>
      </c>
    </row>
    <row r="140" spans="7:8" x14ac:dyDescent="0.25">
      <c r="G140" s="30">
        <v>132</v>
      </c>
      <c r="H140" s="200">
        <f t="shared" ca="1" si="7"/>
        <v>8.8647571866933034E-2</v>
      </c>
    </row>
    <row r="141" spans="7:8" x14ac:dyDescent="0.25">
      <c r="G141" s="30">
        <v>133</v>
      </c>
      <c r="H141" s="200">
        <f t="shared" ca="1" si="7"/>
        <v>1.9868035433991786E-3</v>
      </c>
    </row>
    <row r="142" spans="7:8" x14ac:dyDescent="0.25">
      <c r="G142" s="30">
        <v>134</v>
      </c>
      <c r="H142" s="200">
        <f t="shared" ca="1" si="7"/>
        <v>2.9000034936537515E-2</v>
      </c>
    </row>
    <row r="143" spans="7:8" x14ac:dyDescent="0.25">
      <c r="G143" s="30">
        <v>135</v>
      </c>
      <c r="H143" s="200">
        <f t="shared" ca="1" si="7"/>
        <v>3.9794756307139252E-3</v>
      </c>
    </row>
    <row r="144" spans="7:8" x14ac:dyDescent="0.25">
      <c r="G144" s="30">
        <v>136</v>
      </c>
      <c r="H144" s="200">
        <f t="shared" ca="1" si="7"/>
        <v>3.5302028759595004E-2</v>
      </c>
    </row>
    <row r="145" spans="2:14" x14ac:dyDescent="0.25">
      <c r="G145" s="30">
        <v>137</v>
      </c>
      <c r="H145" s="200">
        <f t="shared" ca="1" si="7"/>
        <v>-6.4360753880542132E-2</v>
      </c>
    </row>
    <row r="146" spans="2:14" x14ac:dyDescent="0.25">
      <c r="G146" s="30">
        <v>138</v>
      </c>
      <c r="H146" s="200">
        <f t="shared" ca="1" si="7"/>
        <v>2.9914035971957569E-2</v>
      </c>
    </row>
    <row r="147" spans="2:14" x14ac:dyDescent="0.25">
      <c r="G147" s="30">
        <v>139</v>
      </c>
      <c r="H147" s="200">
        <f t="shared" ca="1" si="7"/>
        <v>2.8257566507410965E-2</v>
      </c>
    </row>
    <row r="148" spans="2:14" x14ac:dyDescent="0.25">
      <c r="G148" s="30">
        <v>140</v>
      </c>
      <c r="H148" s="200">
        <f t="shared" ca="1" si="7"/>
        <v>6.8230511411093195E-2</v>
      </c>
    </row>
    <row r="149" spans="2:14" x14ac:dyDescent="0.25">
      <c r="G149" s="30">
        <v>141</v>
      </c>
      <c r="H149" s="200">
        <f t="shared" ca="1" si="7"/>
        <v>-7.6665126549148005E-2</v>
      </c>
    </row>
    <row r="150" spans="2:14" ht="4.05" customHeight="1" x14ac:dyDescent="0.25">
      <c r="B150" s="194"/>
      <c r="C150" s="194"/>
      <c r="D150" s="194"/>
      <c r="E150" s="194"/>
      <c r="F150" s="194"/>
      <c r="G150" s="30">
        <v>142</v>
      </c>
      <c r="H150" s="200">
        <f t="shared" ca="1" si="7"/>
        <v>0.14320177136778542</v>
      </c>
      <c r="I150" s="194"/>
      <c r="J150" s="194"/>
      <c r="K150" s="194"/>
      <c r="L150" s="194"/>
      <c r="M150" s="194"/>
      <c r="N150" s="194"/>
    </row>
    <row r="151" spans="2:14" x14ac:dyDescent="0.25">
      <c r="G151" s="30">
        <v>143</v>
      </c>
      <c r="H151" s="200">
        <f t="shared" ca="1" si="7"/>
        <v>-5.4457250653100905E-2</v>
      </c>
    </row>
    <row r="152" spans="2:14" x14ac:dyDescent="0.25">
      <c r="G152" s="30">
        <v>144</v>
      </c>
      <c r="H152" s="200">
        <f t="shared" ca="1" si="7"/>
        <v>4.8157243715696366E-2</v>
      </c>
    </row>
    <row r="153" spans="2:14" x14ac:dyDescent="0.25">
      <c r="G153" s="30">
        <v>145</v>
      </c>
      <c r="H153" s="200">
        <f t="shared" ca="1" si="7"/>
        <v>-9.4405348191131333E-2</v>
      </c>
    </row>
    <row r="154" spans="2:14" x14ac:dyDescent="0.25">
      <c r="G154" s="30">
        <v>146</v>
      </c>
      <c r="H154" s="200">
        <f t="shared" ca="1" si="7"/>
        <v>-4.5387181678796268E-2</v>
      </c>
    </row>
    <row r="155" spans="2:14" x14ac:dyDescent="0.25">
      <c r="G155" s="30">
        <v>147</v>
      </c>
      <c r="H155" s="200">
        <f t="shared" ca="1" si="7"/>
        <v>-6.6535580461508134E-2</v>
      </c>
    </row>
    <row r="156" spans="2:14" x14ac:dyDescent="0.25">
      <c r="G156" s="30">
        <v>148</v>
      </c>
      <c r="H156" s="200">
        <f t="shared" ca="1" si="7"/>
        <v>5.6714051065456864E-3</v>
      </c>
    </row>
    <row r="157" spans="2:14" x14ac:dyDescent="0.25">
      <c r="G157" s="30">
        <v>149</v>
      </c>
      <c r="H157" s="200">
        <f t="shared" ca="1" si="7"/>
        <v>0.14139834270245666</v>
      </c>
    </row>
    <row r="158" spans="2:14" x14ac:dyDescent="0.25">
      <c r="G158" s="30">
        <v>150</v>
      </c>
      <c r="H158" s="200">
        <f t="shared" ca="1" si="7"/>
        <v>4.3027897140249155E-2</v>
      </c>
    </row>
    <row r="159" spans="2:14" x14ac:dyDescent="0.25">
      <c r="G159" s="30">
        <v>151</v>
      </c>
      <c r="H159" s="200">
        <f t="shared" ca="1" si="7"/>
        <v>6.2911179858521245E-3</v>
      </c>
    </row>
    <row r="160" spans="2:14" x14ac:dyDescent="0.25">
      <c r="G160" s="30">
        <v>152</v>
      </c>
      <c r="H160" s="200">
        <f t="shared" ca="1" si="7"/>
        <v>-7.9286093049012893E-2</v>
      </c>
    </row>
    <row r="161" spans="7:8" x14ac:dyDescent="0.25">
      <c r="G161" s="30">
        <v>153</v>
      </c>
      <c r="H161" s="200">
        <f t="shared" ca="1" si="7"/>
        <v>-3.5809228554159592E-2</v>
      </c>
    </row>
    <row r="162" spans="7:8" x14ac:dyDescent="0.25">
      <c r="G162" s="30">
        <v>154</v>
      </c>
      <c r="H162" s="200">
        <f t="shared" ca="1" si="7"/>
        <v>-1.6655319417919246E-2</v>
      </c>
    </row>
    <row r="163" spans="7:8" x14ac:dyDescent="0.25">
      <c r="G163" s="30">
        <v>155</v>
      </c>
      <c r="H163" s="200">
        <f t="shared" ca="1" si="7"/>
        <v>-3.0271889792029761E-2</v>
      </c>
    </row>
    <row r="164" spans="7:8" x14ac:dyDescent="0.25">
      <c r="G164" s="30">
        <v>156</v>
      </c>
      <c r="H164" s="200">
        <f t="shared" ca="1" si="7"/>
        <v>-6.6109773290238413E-2</v>
      </c>
    </row>
    <row r="165" spans="7:8" x14ac:dyDescent="0.25">
      <c r="G165" s="30">
        <v>157</v>
      </c>
      <c r="H165" s="200">
        <f t="shared" ca="1" si="7"/>
        <v>-8.291583015046454E-2</v>
      </c>
    </row>
    <row r="166" spans="7:8" x14ac:dyDescent="0.25">
      <c r="G166" s="30">
        <v>158</v>
      </c>
      <c r="H166" s="200">
        <f t="shared" ca="1" si="7"/>
        <v>4.9171454445840194E-2</v>
      </c>
    </row>
    <row r="167" spans="7:8" x14ac:dyDescent="0.25">
      <c r="G167" s="30">
        <v>159</v>
      </c>
      <c r="H167" s="200">
        <f t="shared" ca="1" si="7"/>
        <v>0.11997647933084518</v>
      </c>
    </row>
    <row r="168" spans="7:8" x14ac:dyDescent="0.25">
      <c r="G168" s="30">
        <v>160</v>
      </c>
      <c r="H168" s="200">
        <f t="shared" ca="1" si="7"/>
        <v>0.12477934849516487</v>
      </c>
    </row>
    <row r="169" spans="7:8" x14ac:dyDescent="0.25">
      <c r="G169" s="30">
        <v>161</v>
      </c>
      <c r="H169" s="200">
        <f t="shared" ca="1" si="7"/>
        <v>3.8710717129664195E-2</v>
      </c>
    </row>
    <row r="170" spans="7:8" x14ac:dyDescent="0.25">
      <c r="G170" s="30">
        <v>162</v>
      </c>
      <c r="H170" s="200">
        <f t="shared" ca="1" si="7"/>
        <v>0.11600619520256433</v>
      </c>
    </row>
    <row r="171" spans="7:8" x14ac:dyDescent="0.25">
      <c r="G171" s="30">
        <v>163</v>
      </c>
      <c r="H171" s="200">
        <f t="shared" ca="1" si="7"/>
        <v>-3.4357475743001312E-2</v>
      </c>
    </row>
    <row r="172" spans="7:8" x14ac:dyDescent="0.25">
      <c r="G172" s="30">
        <v>164</v>
      </c>
      <c r="H172" s="200">
        <f t="shared" ca="1" si="7"/>
        <v>9.6882440852544841E-2</v>
      </c>
    </row>
    <row r="173" spans="7:8" x14ac:dyDescent="0.25">
      <c r="G173" s="30">
        <v>165</v>
      </c>
      <c r="H173" s="200">
        <f t="shared" ca="1" si="7"/>
        <v>0.19264398791900705</v>
      </c>
    </row>
    <row r="174" spans="7:8" x14ac:dyDescent="0.25">
      <c r="G174" s="30">
        <v>166</v>
      </c>
      <c r="H174" s="200">
        <f t="shared" ca="1" si="7"/>
        <v>8.1762989827400476E-2</v>
      </c>
    </row>
    <row r="175" spans="7:8" x14ac:dyDescent="0.25">
      <c r="G175" s="30">
        <v>167</v>
      </c>
      <c r="H175" s="200">
        <f t="shared" ca="1" si="7"/>
        <v>-2.9830214252429644E-2</v>
      </c>
    </row>
    <row r="176" spans="7:8" x14ac:dyDescent="0.25">
      <c r="G176" s="30">
        <v>168</v>
      </c>
      <c r="H176" s="200">
        <f t="shared" ca="1" si="7"/>
        <v>3.2967243234914574E-2</v>
      </c>
    </row>
    <row r="177" spans="7:8" x14ac:dyDescent="0.25">
      <c r="G177" s="30">
        <v>169</v>
      </c>
      <c r="H177" s="200">
        <f t="shared" ca="1" si="7"/>
        <v>6.5074153737663641E-3</v>
      </c>
    </row>
    <row r="178" spans="7:8" x14ac:dyDescent="0.25">
      <c r="G178" s="30">
        <v>170</v>
      </c>
      <c r="H178" s="200">
        <f t="shared" ca="1" si="7"/>
        <v>-5.207294014742421E-2</v>
      </c>
    </row>
    <row r="179" spans="7:8" x14ac:dyDescent="0.25">
      <c r="G179" s="30">
        <v>171</v>
      </c>
      <c r="H179" s="200">
        <f t="shared" ca="1" si="7"/>
        <v>1.8558980748210101E-2</v>
      </c>
    </row>
    <row r="180" spans="7:8" x14ac:dyDescent="0.25">
      <c r="G180" s="30">
        <v>172</v>
      </c>
      <c r="H180" s="200">
        <f t="shared" ca="1" si="7"/>
        <v>5.0319433649365697E-2</v>
      </c>
    </row>
    <row r="181" spans="7:8" x14ac:dyDescent="0.25">
      <c r="G181" s="30">
        <v>173</v>
      </c>
      <c r="H181" s="200">
        <f t="shared" ca="1" si="7"/>
        <v>2.6802762126325971E-2</v>
      </c>
    </row>
    <row r="182" spans="7:8" x14ac:dyDescent="0.25">
      <c r="G182" s="30">
        <v>174</v>
      </c>
      <c r="H182" s="200">
        <f t="shared" ca="1" si="7"/>
        <v>0.12435584976243802</v>
      </c>
    </row>
    <row r="183" spans="7:8" x14ac:dyDescent="0.25">
      <c r="G183" s="30">
        <v>175</v>
      </c>
      <c r="H183" s="200">
        <f t="shared" ca="1" si="7"/>
        <v>-4.0078888672119131E-2</v>
      </c>
    </row>
    <row r="184" spans="7:8" x14ac:dyDescent="0.25">
      <c r="G184" s="30">
        <v>176</v>
      </c>
      <c r="H184" s="200">
        <f t="shared" ca="1" si="7"/>
        <v>4.0518728752719405E-2</v>
      </c>
    </row>
    <row r="185" spans="7:8" x14ac:dyDescent="0.25">
      <c r="G185" s="30">
        <v>177</v>
      </c>
      <c r="H185" s="200">
        <f t="shared" ca="1" si="7"/>
        <v>0.15359530096859275</v>
      </c>
    </row>
    <row r="186" spans="7:8" x14ac:dyDescent="0.25">
      <c r="G186" s="30">
        <v>178</v>
      </c>
      <c r="H186" s="200">
        <f t="shared" ca="1" si="7"/>
        <v>3.2307600612914815E-2</v>
      </c>
    </row>
    <row r="187" spans="7:8" x14ac:dyDescent="0.25">
      <c r="G187" s="30">
        <v>179</v>
      </c>
      <c r="H187" s="200">
        <f t="shared" ca="1" si="7"/>
        <v>0.17993009919469613</v>
      </c>
    </row>
    <row r="188" spans="7:8" x14ac:dyDescent="0.25">
      <c r="G188" s="30">
        <v>180</v>
      </c>
      <c r="H188" s="200">
        <f t="shared" ca="1" si="7"/>
        <v>8.7968300556832024E-2</v>
      </c>
    </row>
    <row r="189" spans="7:8" x14ac:dyDescent="0.25">
      <c r="G189" s="30">
        <v>181</v>
      </c>
      <c r="H189" s="200">
        <f t="shared" ca="1" si="7"/>
        <v>8.5473742895227398E-2</v>
      </c>
    </row>
    <row r="190" spans="7:8" x14ac:dyDescent="0.25">
      <c r="G190" s="30">
        <v>182</v>
      </c>
      <c r="H190" s="200">
        <f t="shared" ca="1" si="7"/>
        <v>-7.7118656768979985E-2</v>
      </c>
    </row>
    <row r="191" spans="7:8" x14ac:dyDescent="0.25">
      <c r="G191" s="30">
        <v>183</v>
      </c>
      <c r="H191" s="200">
        <f t="shared" ca="1" si="7"/>
        <v>5.6460727754850532E-2</v>
      </c>
    </row>
    <row r="192" spans="7:8" x14ac:dyDescent="0.25">
      <c r="G192" s="30">
        <v>184</v>
      </c>
      <c r="H192" s="200">
        <f t="shared" ca="1" si="7"/>
        <v>-1.2914541002867302E-2</v>
      </c>
    </row>
    <row r="193" spans="7:8" x14ac:dyDescent="0.25">
      <c r="G193" s="30">
        <v>185</v>
      </c>
      <c r="H193" s="200">
        <f t="shared" ca="1" si="7"/>
        <v>-1.9579427261275442E-3</v>
      </c>
    </row>
    <row r="194" spans="7:8" x14ac:dyDescent="0.25">
      <c r="G194" s="30">
        <v>186</v>
      </c>
      <c r="H194" s="200">
        <f t="shared" ca="1" si="7"/>
        <v>4.2138463062026024E-2</v>
      </c>
    </row>
    <row r="195" spans="7:8" x14ac:dyDescent="0.25">
      <c r="G195" s="30">
        <v>187</v>
      </c>
      <c r="H195" s="200">
        <f t="shared" ca="1" si="7"/>
        <v>5.8746453195615805E-2</v>
      </c>
    </row>
    <row r="196" spans="7:8" x14ac:dyDescent="0.25">
      <c r="G196" s="30">
        <v>188</v>
      </c>
      <c r="H196" s="200">
        <f t="shared" ca="1" si="7"/>
        <v>-0.10021589046732754</v>
      </c>
    </row>
    <row r="197" spans="7:8" x14ac:dyDescent="0.25">
      <c r="G197" s="30">
        <v>189</v>
      </c>
      <c r="H197" s="200">
        <f t="shared" ca="1" si="7"/>
        <v>9.7972784117348624E-2</v>
      </c>
    </row>
    <row r="198" spans="7:8" x14ac:dyDescent="0.25">
      <c r="G198" s="30">
        <v>190</v>
      </c>
      <c r="H198" s="200">
        <f t="shared" ca="1" si="7"/>
        <v>5.4541802973904416E-2</v>
      </c>
    </row>
    <row r="199" spans="7:8" x14ac:dyDescent="0.25">
      <c r="G199" s="30">
        <v>191</v>
      </c>
      <c r="H199" s="200">
        <f t="shared" ca="1" si="7"/>
        <v>3.2710691201027833E-2</v>
      </c>
    </row>
    <row r="200" spans="7:8" x14ac:dyDescent="0.25">
      <c r="G200" s="30">
        <v>192</v>
      </c>
      <c r="H200" s="200">
        <f t="shared" ca="1" si="7"/>
        <v>2.7834555628326676E-2</v>
      </c>
    </row>
    <row r="201" spans="7:8" x14ac:dyDescent="0.25">
      <c r="G201" s="30">
        <v>193</v>
      </c>
      <c r="H201" s="200">
        <f t="shared" ca="1" si="7"/>
        <v>4.9890370690432131E-2</v>
      </c>
    </row>
    <row r="202" spans="7:8" x14ac:dyDescent="0.25">
      <c r="G202" s="30">
        <v>194</v>
      </c>
      <c r="H202" s="200">
        <f t="shared" ref="H202:H265" ca="1" si="8">NORMINV(RAND(),N$10,N$11)</f>
        <v>0.21523438388015786</v>
      </c>
    </row>
    <row r="203" spans="7:8" x14ac:dyDescent="0.25">
      <c r="G203" s="30">
        <v>195</v>
      </c>
      <c r="H203" s="200">
        <f t="shared" ca="1" si="8"/>
        <v>0.12120956702385861</v>
      </c>
    </row>
    <row r="204" spans="7:8" x14ac:dyDescent="0.25">
      <c r="G204" s="30">
        <v>196</v>
      </c>
      <c r="H204" s="200">
        <f t="shared" ca="1" si="8"/>
        <v>0.13626478540435899</v>
      </c>
    </row>
    <row r="205" spans="7:8" x14ac:dyDescent="0.25">
      <c r="G205" s="30">
        <v>197</v>
      </c>
      <c r="H205" s="200">
        <f t="shared" ca="1" si="8"/>
        <v>5.4007900196545222E-2</v>
      </c>
    </row>
    <row r="206" spans="7:8" x14ac:dyDescent="0.25">
      <c r="G206" s="30">
        <v>198</v>
      </c>
      <c r="H206" s="200">
        <f t="shared" ca="1" si="8"/>
        <v>0.11663601303034535</v>
      </c>
    </row>
    <row r="207" spans="7:8" x14ac:dyDescent="0.25">
      <c r="G207" s="30">
        <v>199</v>
      </c>
      <c r="H207" s="200">
        <f t="shared" ca="1" si="8"/>
        <v>-9.9981982201707842E-2</v>
      </c>
    </row>
    <row r="208" spans="7:8" x14ac:dyDescent="0.25">
      <c r="G208" s="30">
        <v>200</v>
      </c>
      <c r="H208" s="200">
        <f t="shared" ca="1" si="8"/>
        <v>0.23239673631452748</v>
      </c>
    </row>
    <row r="209" spans="7:8" x14ac:dyDescent="0.25">
      <c r="G209" s="30">
        <v>201</v>
      </c>
      <c r="H209" s="200">
        <f t="shared" ca="1" si="8"/>
        <v>0.10336637398889426</v>
      </c>
    </row>
    <row r="210" spans="7:8" x14ac:dyDescent="0.25">
      <c r="G210" s="30">
        <v>202</v>
      </c>
      <c r="H210" s="200">
        <f t="shared" ca="1" si="8"/>
        <v>0.13064898522428761</v>
      </c>
    </row>
    <row r="211" spans="7:8" x14ac:dyDescent="0.25">
      <c r="G211" s="30">
        <v>203</v>
      </c>
      <c r="H211" s="200">
        <f t="shared" ca="1" si="8"/>
        <v>-5.9008026925835802E-2</v>
      </c>
    </row>
    <row r="212" spans="7:8" x14ac:dyDescent="0.25">
      <c r="G212" s="30">
        <v>204</v>
      </c>
      <c r="H212" s="200">
        <f t="shared" ca="1" si="8"/>
        <v>-9.9827626301145514E-2</v>
      </c>
    </row>
    <row r="213" spans="7:8" x14ac:dyDescent="0.25">
      <c r="G213" s="30">
        <v>205</v>
      </c>
      <c r="H213" s="200">
        <f t="shared" ca="1" si="8"/>
        <v>0.12723773478191633</v>
      </c>
    </row>
    <row r="214" spans="7:8" x14ac:dyDescent="0.25">
      <c r="G214" s="30">
        <v>206</v>
      </c>
      <c r="H214" s="200">
        <f t="shared" ca="1" si="8"/>
        <v>-1.6674174903769486E-2</v>
      </c>
    </row>
    <row r="215" spans="7:8" x14ac:dyDescent="0.25">
      <c r="G215" s="30">
        <v>207</v>
      </c>
      <c r="H215" s="200">
        <f t="shared" ca="1" si="8"/>
        <v>-3.3690482927257945E-2</v>
      </c>
    </row>
    <row r="216" spans="7:8" x14ac:dyDescent="0.25">
      <c r="G216" s="30">
        <v>208</v>
      </c>
      <c r="H216" s="200">
        <f t="shared" ca="1" si="8"/>
        <v>-3.696319807723969E-2</v>
      </c>
    </row>
    <row r="217" spans="7:8" x14ac:dyDescent="0.25">
      <c r="G217" s="30">
        <v>209</v>
      </c>
      <c r="H217" s="200">
        <f t="shared" ca="1" si="8"/>
        <v>-1.5479550952723412E-2</v>
      </c>
    </row>
    <row r="218" spans="7:8" x14ac:dyDescent="0.25">
      <c r="G218" s="30">
        <v>210</v>
      </c>
      <c r="H218" s="200">
        <f t="shared" ca="1" si="8"/>
        <v>1.5080158249215204E-2</v>
      </c>
    </row>
    <row r="219" spans="7:8" x14ac:dyDescent="0.25">
      <c r="G219" s="30">
        <v>211</v>
      </c>
      <c r="H219" s="200">
        <f t="shared" ca="1" si="8"/>
        <v>-0.14163282285831463</v>
      </c>
    </row>
    <row r="220" spans="7:8" x14ac:dyDescent="0.25">
      <c r="G220" s="30">
        <v>212</v>
      </c>
      <c r="H220" s="200">
        <f t="shared" ca="1" si="8"/>
        <v>4.9815260582343937E-2</v>
      </c>
    </row>
    <row r="221" spans="7:8" x14ac:dyDescent="0.25">
      <c r="G221" s="30">
        <v>213</v>
      </c>
      <c r="H221" s="200">
        <f t="shared" ca="1" si="8"/>
        <v>-0.14023527609600184</v>
      </c>
    </row>
    <row r="222" spans="7:8" x14ac:dyDescent="0.25">
      <c r="G222" s="30">
        <v>214</v>
      </c>
      <c r="H222" s="200">
        <f t="shared" ca="1" si="8"/>
        <v>-2.260218643607426E-2</v>
      </c>
    </row>
    <row r="223" spans="7:8" x14ac:dyDescent="0.25">
      <c r="G223" s="30">
        <v>215</v>
      </c>
      <c r="H223" s="200">
        <f t="shared" ca="1" si="8"/>
        <v>-1.5994882451130243E-2</v>
      </c>
    </row>
    <row r="224" spans="7:8" x14ac:dyDescent="0.25">
      <c r="G224" s="30">
        <v>216</v>
      </c>
      <c r="H224" s="200">
        <f t="shared" ca="1" si="8"/>
        <v>2.0440857328716325E-3</v>
      </c>
    </row>
    <row r="225" spans="7:8" x14ac:dyDescent="0.25">
      <c r="G225" s="30">
        <v>217</v>
      </c>
      <c r="H225" s="200">
        <f t="shared" ca="1" si="8"/>
        <v>-0.11670473845842176</v>
      </c>
    </row>
    <row r="226" spans="7:8" x14ac:dyDescent="0.25">
      <c r="G226" s="30">
        <v>218</v>
      </c>
      <c r="H226" s="200">
        <f t="shared" ca="1" si="8"/>
        <v>-7.5811403478995253E-3</v>
      </c>
    </row>
    <row r="227" spans="7:8" x14ac:dyDescent="0.25">
      <c r="G227" s="30">
        <v>219</v>
      </c>
      <c r="H227" s="200">
        <f t="shared" ca="1" si="8"/>
        <v>2.3408416517170093E-2</v>
      </c>
    </row>
    <row r="228" spans="7:8" x14ac:dyDescent="0.25">
      <c r="G228" s="30">
        <v>220</v>
      </c>
      <c r="H228" s="200">
        <f t="shared" ca="1" si="8"/>
        <v>9.4187168601757194E-3</v>
      </c>
    </row>
    <row r="229" spans="7:8" x14ac:dyDescent="0.25">
      <c r="G229" s="30">
        <v>221</v>
      </c>
      <c r="H229" s="200">
        <f t="shared" ca="1" si="8"/>
        <v>-8.1656374977904969E-2</v>
      </c>
    </row>
    <row r="230" spans="7:8" x14ac:dyDescent="0.25">
      <c r="G230" s="30">
        <v>222</v>
      </c>
      <c r="H230" s="200">
        <f t="shared" ca="1" si="8"/>
        <v>0.16964583597055971</v>
      </c>
    </row>
    <row r="231" spans="7:8" x14ac:dyDescent="0.25">
      <c r="G231" s="30">
        <v>223</v>
      </c>
      <c r="H231" s="200">
        <f t="shared" ca="1" si="8"/>
        <v>-9.7044186124146031E-2</v>
      </c>
    </row>
    <row r="232" spans="7:8" x14ac:dyDescent="0.25">
      <c r="G232" s="30">
        <v>224</v>
      </c>
      <c r="H232" s="200">
        <f t="shared" ca="1" si="8"/>
        <v>3.8016248112311801E-2</v>
      </c>
    </row>
    <row r="233" spans="7:8" x14ac:dyDescent="0.25">
      <c r="G233" s="30">
        <v>225</v>
      </c>
      <c r="H233" s="200">
        <f t="shared" ca="1" si="8"/>
        <v>-0.12357511477208051</v>
      </c>
    </row>
    <row r="234" spans="7:8" x14ac:dyDescent="0.25">
      <c r="G234" s="30">
        <v>226</v>
      </c>
      <c r="H234" s="200">
        <f t="shared" ca="1" si="8"/>
        <v>-9.6850172144219052E-2</v>
      </c>
    </row>
    <row r="235" spans="7:8" x14ac:dyDescent="0.25">
      <c r="G235" s="30">
        <v>227</v>
      </c>
      <c r="H235" s="200">
        <f t="shared" ca="1" si="8"/>
        <v>0.15371169213732383</v>
      </c>
    </row>
    <row r="236" spans="7:8" x14ac:dyDescent="0.25">
      <c r="G236" s="30">
        <v>228</v>
      </c>
      <c r="H236" s="200">
        <f t="shared" ca="1" si="8"/>
        <v>8.5610590362511618E-2</v>
      </c>
    </row>
    <row r="237" spans="7:8" x14ac:dyDescent="0.25">
      <c r="G237" s="30">
        <v>229</v>
      </c>
      <c r="H237" s="200">
        <f t="shared" ca="1" si="8"/>
        <v>6.1303349340077556E-2</v>
      </c>
    </row>
    <row r="238" spans="7:8" x14ac:dyDescent="0.25">
      <c r="G238" s="30">
        <v>230</v>
      </c>
      <c r="H238" s="200">
        <f t="shared" ca="1" si="8"/>
        <v>0.10638347383450603</v>
      </c>
    </row>
    <row r="239" spans="7:8" x14ac:dyDescent="0.25">
      <c r="G239" s="30">
        <v>231</v>
      </c>
      <c r="H239" s="200">
        <f t="shared" ca="1" si="8"/>
        <v>-7.5561481473468611E-2</v>
      </c>
    </row>
    <row r="240" spans="7:8" x14ac:dyDescent="0.25">
      <c r="G240" s="30">
        <v>232</v>
      </c>
      <c r="H240" s="200">
        <f t="shared" ca="1" si="8"/>
        <v>0.15141823242059127</v>
      </c>
    </row>
    <row r="241" spans="7:8" x14ac:dyDescent="0.25">
      <c r="G241" s="30">
        <v>233</v>
      </c>
      <c r="H241" s="200">
        <f t="shared" ca="1" si="8"/>
        <v>-2.0850761977898934E-2</v>
      </c>
    </row>
    <row r="242" spans="7:8" x14ac:dyDescent="0.25">
      <c r="G242" s="30">
        <v>234</v>
      </c>
      <c r="H242" s="200">
        <f t="shared" ca="1" si="8"/>
        <v>-3.1962813769266296E-2</v>
      </c>
    </row>
    <row r="243" spans="7:8" x14ac:dyDescent="0.25">
      <c r="G243" s="30">
        <v>235</v>
      </c>
      <c r="H243" s="200">
        <f t="shared" ca="1" si="8"/>
        <v>-0.12037278194619076</v>
      </c>
    </row>
    <row r="244" spans="7:8" x14ac:dyDescent="0.25">
      <c r="G244" s="30">
        <v>236</v>
      </c>
      <c r="H244" s="200">
        <f t="shared" ca="1" si="8"/>
        <v>-6.3493485321244658E-2</v>
      </c>
    </row>
    <row r="245" spans="7:8" x14ac:dyDescent="0.25">
      <c r="G245" s="30">
        <v>237</v>
      </c>
      <c r="H245" s="200">
        <f t="shared" ca="1" si="8"/>
        <v>-2.3582339912873226E-2</v>
      </c>
    </row>
    <row r="246" spans="7:8" x14ac:dyDescent="0.25">
      <c r="G246" s="30">
        <v>238</v>
      </c>
      <c r="H246" s="200">
        <f t="shared" ca="1" si="8"/>
        <v>-4.4187088149994141E-2</v>
      </c>
    </row>
    <row r="247" spans="7:8" x14ac:dyDescent="0.25">
      <c r="G247" s="30">
        <v>239</v>
      </c>
      <c r="H247" s="200">
        <f t="shared" ca="1" si="8"/>
        <v>-0.12505480403563374</v>
      </c>
    </row>
    <row r="248" spans="7:8" x14ac:dyDescent="0.25">
      <c r="G248" s="30">
        <v>240</v>
      </c>
      <c r="H248" s="200">
        <f t="shared" ca="1" si="8"/>
        <v>2.5389107717460006E-2</v>
      </c>
    </row>
    <row r="249" spans="7:8" x14ac:dyDescent="0.25">
      <c r="G249" s="30">
        <v>241</v>
      </c>
      <c r="H249" s="200">
        <f t="shared" ca="1" si="8"/>
        <v>-6.9281172263423813E-2</v>
      </c>
    </row>
    <row r="250" spans="7:8" x14ac:dyDescent="0.25">
      <c r="G250" s="30">
        <v>242</v>
      </c>
      <c r="H250" s="200">
        <f t="shared" ca="1" si="8"/>
        <v>9.0228416715102039E-2</v>
      </c>
    </row>
    <row r="251" spans="7:8" x14ac:dyDescent="0.25">
      <c r="G251" s="30">
        <v>243</v>
      </c>
      <c r="H251" s="200">
        <f t="shared" ca="1" si="8"/>
        <v>-0.10624322282888253</v>
      </c>
    </row>
    <row r="252" spans="7:8" x14ac:dyDescent="0.25">
      <c r="G252" s="30">
        <v>244</v>
      </c>
      <c r="H252" s="200">
        <f t="shared" ca="1" si="8"/>
        <v>-0.11723351442643219</v>
      </c>
    </row>
    <row r="253" spans="7:8" x14ac:dyDescent="0.25">
      <c r="G253" s="30">
        <v>245</v>
      </c>
      <c r="H253" s="200">
        <f t="shared" ca="1" si="8"/>
        <v>0.11689108337844098</v>
      </c>
    </row>
    <row r="254" spans="7:8" x14ac:dyDescent="0.25">
      <c r="G254" s="30">
        <v>246</v>
      </c>
      <c r="H254" s="200">
        <f t="shared" ca="1" si="8"/>
        <v>-7.8184949242701141E-2</v>
      </c>
    </row>
    <row r="255" spans="7:8" x14ac:dyDescent="0.25">
      <c r="G255" s="30">
        <v>247</v>
      </c>
      <c r="H255" s="200">
        <f t="shared" ca="1" si="8"/>
        <v>-2.0919284310087476E-2</v>
      </c>
    </row>
    <row r="256" spans="7:8" x14ac:dyDescent="0.25">
      <c r="G256" s="30">
        <v>248</v>
      </c>
      <c r="H256" s="200">
        <f t="shared" ca="1" si="8"/>
        <v>9.5957597869747877E-2</v>
      </c>
    </row>
    <row r="257" spans="7:8" x14ac:dyDescent="0.25">
      <c r="G257" s="30">
        <v>249</v>
      </c>
      <c r="H257" s="200">
        <f t="shared" ca="1" si="8"/>
        <v>4.2104681699793041E-2</v>
      </c>
    </row>
    <row r="258" spans="7:8" x14ac:dyDescent="0.25">
      <c r="G258" s="30">
        <v>250</v>
      </c>
      <c r="H258" s="200">
        <f t="shared" ca="1" si="8"/>
        <v>-2.2710938673065024E-2</v>
      </c>
    </row>
    <row r="259" spans="7:8" x14ac:dyDescent="0.25">
      <c r="G259" s="30">
        <v>251</v>
      </c>
      <c r="H259" s="200">
        <f t="shared" ca="1" si="8"/>
        <v>0.11463007622657971</v>
      </c>
    </row>
    <row r="260" spans="7:8" x14ac:dyDescent="0.25">
      <c r="G260" s="30">
        <v>252</v>
      </c>
      <c r="H260" s="200">
        <f t="shared" ca="1" si="8"/>
        <v>0.19763973864238671</v>
      </c>
    </row>
    <row r="261" spans="7:8" x14ac:dyDescent="0.25">
      <c r="G261" s="30">
        <v>253</v>
      </c>
      <c r="H261" s="200">
        <f t="shared" ca="1" si="8"/>
        <v>0.15286911337234974</v>
      </c>
    </row>
    <row r="262" spans="7:8" x14ac:dyDescent="0.25">
      <c r="G262" s="30">
        <v>254</v>
      </c>
      <c r="H262" s="200">
        <f t="shared" ca="1" si="8"/>
        <v>-3.9068047275893185E-3</v>
      </c>
    </row>
    <row r="263" spans="7:8" x14ac:dyDescent="0.25">
      <c r="G263" s="30">
        <v>255</v>
      </c>
      <c r="H263" s="200">
        <f t="shared" ca="1" si="8"/>
        <v>4.2085883554734783E-2</v>
      </c>
    </row>
    <row r="264" spans="7:8" x14ac:dyDescent="0.25">
      <c r="G264" s="30">
        <v>256</v>
      </c>
      <c r="H264" s="200">
        <f t="shared" ca="1" si="8"/>
        <v>-7.4279997228399453E-2</v>
      </c>
    </row>
    <row r="265" spans="7:8" x14ac:dyDescent="0.25">
      <c r="G265" s="30">
        <v>257</v>
      </c>
      <c r="H265" s="200">
        <f t="shared" ca="1" si="8"/>
        <v>0.1286262866613693</v>
      </c>
    </row>
    <row r="266" spans="7:8" x14ac:dyDescent="0.25">
      <c r="G266" s="30">
        <v>258</v>
      </c>
      <c r="H266" s="200">
        <f t="shared" ref="H266:H329" ca="1" si="9">NORMINV(RAND(),N$10,N$11)</f>
        <v>-0.22746081639638679</v>
      </c>
    </row>
    <row r="267" spans="7:8" x14ac:dyDescent="0.25">
      <c r="G267" s="30">
        <v>259</v>
      </c>
      <c r="H267" s="200">
        <f t="shared" ca="1" si="9"/>
        <v>6.8176774664166662E-2</v>
      </c>
    </row>
    <row r="268" spans="7:8" x14ac:dyDescent="0.25">
      <c r="G268" s="30">
        <v>260</v>
      </c>
      <c r="H268" s="200">
        <f t="shared" ca="1" si="9"/>
        <v>0.1089074267106883</v>
      </c>
    </row>
    <row r="269" spans="7:8" x14ac:dyDescent="0.25">
      <c r="G269" s="30">
        <v>261</v>
      </c>
      <c r="H269" s="200">
        <f t="shared" ca="1" si="9"/>
        <v>1.9348981371382225E-2</v>
      </c>
    </row>
    <row r="270" spans="7:8" x14ac:dyDescent="0.25">
      <c r="G270" s="30">
        <v>262</v>
      </c>
      <c r="H270" s="200">
        <f t="shared" ca="1" si="9"/>
        <v>1.6625125108155295E-2</v>
      </c>
    </row>
    <row r="271" spans="7:8" x14ac:dyDescent="0.25">
      <c r="G271" s="30">
        <v>263</v>
      </c>
      <c r="H271" s="200">
        <f t="shared" ca="1" si="9"/>
        <v>0.10345389934995422</v>
      </c>
    </row>
    <row r="272" spans="7:8" x14ac:dyDescent="0.25">
      <c r="G272" s="30">
        <v>264</v>
      </c>
      <c r="H272" s="200">
        <f t="shared" ca="1" si="9"/>
        <v>1.5795396223602091E-2</v>
      </c>
    </row>
    <row r="273" spans="7:8" x14ac:dyDescent="0.25">
      <c r="G273" s="30">
        <v>265</v>
      </c>
      <c r="H273" s="200">
        <f t="shared" ca="1" si="9"/>
        <v>9.0940500517436768E-2</v>
      </c>
    </row>
    <row r="274" spans="7:8" x14ac:dyDescent="0.25">
      <c r="G274" s="30">
        <v>266</v>
      </c>
      <c r="H274" s="200">
        <f t="shared" ca="1" si="9"/>
        <v>2.3187301193835157E-2</v>
      </c>
    </row>
    <row r="275" spans="7:8" x14ac:dyDescent="0.25">
      <c r="G275" s="30">
        <v>267</v>
      </c>
      <c r="H275" s="200">
        <f t="shared" ca="1" si="9"/>
        <v>3.8727556196810523E-2</v>
      </c>
    </row>
    <row r="276" spans="7:8" x14ac:dyDescent="0.25">
      <c r="G276" s="30">
        <v>268</v>
      </c>
      <c r="H276" s="200">
        <f t="shared" ca="1" si="9"/>
        <v>0.11645452698697989</v>
      </c>
    </row>
    <row r="277" spans="7:8" x14ac:dyDescent="0.25">
      <c r="G277" s="30">
        <v>269</v>
      </c>
      <c r="H277" s="200">
        <f t="shared" ca="1" si="9"/>
        <v>6.9372671860710694E-2</v>
      </c>
    </row>
    <row r="278" spans="7:8" x14ac:dyDescent="0.25">
      <c r="G278" s="30">
        <v>270</v>
      </c>
      <c r="H278" s="200">
        <f t="shared" ca="1" si="9"/>
        <v>3.7605194988596463E-2</v>
      </c>
    </row>
    <row r="279" spans="7:8" x14ac:dyDescent="0.25">
      <c r="G279" s="30">
        <v>271</v>
      </c>
      <c r="H279" s="200">
        <f t="shared" ca="1" si="9"/>
        <v>-8.7903465047864102E-2</v>
      </c>
    </row>
    <row r="280" spans="7:8" x14ac:dyDescent="0.25">
      <c r="G280" s="30">
        <v>272</v>
      </c>
      <c r="H280" s="200">
        <f t="shared" ca="1" si="9"/>
        <v>-3.4734746849049009E-3</v>
      </c>
    </row>
    <row r="281" spans="7:8" x14ac:dyDescent="0.25">
      <c r="G281" s="30">
        <v>273</v>
      </c>
      <c r="H281" s="200">
        <f t="shared" ca="1" si="9"/>
        <v>-1.275324256875816E-2</v>
      </c>
    </row>
    <row r="282" spans="7:8" x14ac:dyDescent="0.25">
      <c r="G282" s="30">
        <v>274</v>
      </c>
      <c r="H282" s="200">
        <f t="shared" ca="1" si="9"/>
        <v>-2.7076069738479307E-3</v>
      </c>
    </row>
    <row r="283" spans="7:8" x14ac:dyDescent="0.25">
      <c r="G283" s="30">
        <v>275</v>
      </c>
      <c r="H283" s="200">
        <f t="shared" ca="1" si="9"/>
        <v>-6.3046495089759916E-2</v>
      </c>
    </row>
    <row r="284" spans="7:8" x14ac:dyDescent="0.25">
      <c r="G284" s="30">
        <v>276</v>
      </c>
      <c r="H284" s="200">
        <f t="shared" ca="1" si="9"/>
        <v>-7.3305635353497919E-2</v>
      </c>
    </row>
    <row r="285" spans="7:8" x14ac:dyDescent="0.25">
      <c r="G285" s="30">
        <v>277</v>
      </c>
      <c r="H285" s="200">
        <f t="shared" ca="1" si="9"/>
        <v>-0.12446894216310765</v>
      </c>
    </row>
    <row r="286" spans="7:8" x14ac:dyDescent="0.25">
      <c r="G286" s="30">
        <v>278</v>
      </c>
      <c r="H286" s="200">
        <f t="shared" ca="1" si="9"/>
        <v>-9.1175708983911086E-2</v>
      </c>
    </row>
    <row r="287" spans="7:8" x14ac:dyDescent="0.25">
      <c r="G287" s="30">
        <v>279</v>
      </c>
      <c r="H287" s="200">
        <f t="shared" ca="1" si="9"/>
        <v>2.8888440246314845E-2</v>
      </c>
    </row>
    <row r="288" spans="7:8" x14ac:dyDescent="0.25">
      <c r="G288" s="30">
        <v>280</v>
      </c>
      <c r="H288" s="200">
        <f t="shared" ca="1" si="9"/>
        <v>0.12031749822153763</v>
      </c>
    </row>
    <row r="289" spans="7:8" x14ac:dyDescent="0.25">
      <c r="G289" s="30">
        <v>281</v>
      </c>
      <c r="H289" s="200">
        <f t="shared" ca="1" si="9"/>
        <v>3.1404838024820296E-2</v>
      </c>
    </row>
    <row r="290" spans="7:8" x14ac:dyDescent="0.25">
      <c r="G290" s="30">
        <v>282</v>
      </c>
      <c r="H290" s="200">
        <f t="shared" ca="1" si="9"/>
        <v>-8.0089223453178766E-3</v>
      </c>
    </row>
    <row r="291" spans="7:8" x14ac:dyDescent="0.25">
      <c r="G291" s="30">
        <v>283</v>
      </c>
      <c r="H291" s="200">
        <f t="shared" ca="1" si="9"/>
        <v>0.11379390802173391</v>
      </c>
    </row>
    <row r="292" spans="7:8" x14ac:dyDescent="0.25">
      <c r="G292" s="30">
        <v>284</v>
      </c>
      <c r="H292" s="200">
        <f t="shared" ca="1" si="9"/>
        <v>-8.227161346765019E-2</v>
      </c>
    </row>
    <row r="293" spans="7:8" x14ac:dyDescent="0.25">
      <c r="G293" s="30">
        <v>285</v>
      </c>
      <c r="H293" s="200">
        <f t="shared" ca="1" si="9"/>
        <v>6.8185183430458443E-3</v>
      </c>
    </row>
    <row r="294" spans="7:8" x14ac:dyDescent="0.25">
      <c r="G294" s="30">
        <v>286</v>
      </c>
      <c r="H294" s="200">
        <f t="shared" ca="1" si="9"/>
        <v>9.169587967172782E-2</v>
      </c>
    </row>
    <row r="295" spans="7:8" x14ac:dyDescent="0.25">
      <c r="G295" s="30">
        <v>287</v>
      </c>
      <c r="H295" s="200">
        <f t="shared" ca="1" si="9"/>
        <v>9.5949383968592483E-2</v>
      </c>
    </row>
    <row r="296" spans="7:8" x14ac:dyDescent="0.25">
      <c r="G296" s="30">
        <v>288</v>
      </c>
      <c r="H296" s="200">
        <f t="shared" ca="1" si="9"/>
        <v>-1.3141430974006756E-2</v>
      </c>
    </row>
    <row r="297" spans="7:8" x14ac:dyDescent="0.25">
      <c r="G297" s="30">
        <v>289</v>
      </c>
      <c r="H297" s="200">
        <f t="shared" ca="1" si="9"/>
        <v>-3.6220472907429087E-3</v>
      </c>
    </row>
    <row r="298" spans="7:8" x14ac:dyDescent="0.25">
      <c r="G298" s="30">
        <v>290</v>
      </c>
      <c r="H298" s="200">
        <f t="shared" ca="1" si="9"/>
        <v>1.3829888749647138E-2</v>
      </c>
    </row>
    <row r="299" spans="7:8" x14ac:dyDescent="0.25">
      <c r="G299" s="30">
        <v>291</v>
      </c>
      <c r="H299" s="200">
        <f t="shared" ca="1" si="9"/>
        <v>-4.1500811281395926E-3</v>
      </c>
    </row>
    <row r="300" spans="7:8" x14ac:dyDescent="0.25">
      <c r="G300" s="30">
        <v>292</v>
      </c>
      <c r="H300" s="200">
        <f t="shared" ca="1" si="9"/>
        <v>5.9028903244215405E-2</v>
      </c>
    </row>
    <row r="301" spans="7:8" x14ac:dyDescent="0.25">
      <c r="G301" s="30">
        <v>293</v>
      </c>
      <c r="H301" s="200">
        <f t="shared" ca="1" si="9"/>
        <v>-9.0481266927831844E-2</v>
      </c>
    </row>
    <row r="302" spans="7:8" x14ac:dyDescent="0.25">
      <c r="G302" s="30">
        <v>294</v>
      </c>
      <c r="H302" s="200">
        <f t="shared" ca="1" si="9"/>
        <v>-4.8106573126733485E-2</v>
      </c>
    </row>
    <row r="303" spans="7:8" x14ac:dyDescent="0.25">
      <c r="G303" s="30">
        <v>295</v>
      </c>
      <c r="H303" s="200">
        <f t="shared" ca="1" si="9"/>
        <v>7.6671219785207065E-2</v>
      </c>
    </row>
    <row r="304" spans="7:8" x14ac:dyDescent="0.25">
      <c r="G304" s="30">
        <v>296</v>
      </c>
      <c r="H304" s="200">
        <f t="shared" ca="1" si="9"/>
        <v>8.3395472981476308E-3</v>
      </c>
    </row>
    <row r="305" spans="7:8" x14ac:dyDescent="0.25">
      <c r="G305" s="30">
        <v>297</v>
      </c>
      <c r="H305" s="200">
        <f t="shared" ca="1" si="9"/>
        <v>-1.2802050226914729E-2</v>
      </c>
    </row>
    <row r="306" spans="7:8" x14ac:dyDescent="0.25">
      <c r="G306" s="30">
        <v>298</v>
      </c>
      <c r="H306" s="200">
        <f t="shared" ca="1" si="9"/>
        <v>-3.1587799569744737E-2</v>
      </c>
    </row>
    <row r="307" spans="7:8" x14ac:dyDescent="0.25">
      <c r="G307" s="30">
        <v>299</v>
      </c>
      <c r="H307" s="200">
        <f t="shared" ca="1" si="9"/>
        <v>-7.5511844786383703E-2</v>
      </c>
    </row>
    <row r="308" spans="7:8" x14ac:dyDescent="0.25">
      <c r="G308" s="30">
        <v>300</v>
      </c>
      <c r="H308" s="200">
        <f t="shared" ca="1" si="9"/>
        <v>0.20095168534200095</v>
      </c>
    </row>
    <row r="309" spans="7:8" x14ac:dyDescent="0.25">
      <c r="G309" s="30">
        <v>301</v>
      </c>
      <c r="H309" s="200">
        <f t="shared" ca="1" si="9"/>
        <v>-2.4749415233577682E-4</v>
      </c>
    </row>
    <row r="310" spans="7:8" x14ac:dyDescent="0.25">
      <c r="G310" s="30">
        <v>302</v>
      </c>
      <c r="H310" s="200">
        <f t="shared" ca="1" si="9"/>
        <v>4.7416030571359125E-2</v>
      </c>
    </row>
    <row r="311" spans="7:8" x14ac:dyDescent="0.25">
      <c r="G311" s="30">
        <v>303</v>
      </c>
      <c r="H311" s="200">
        <f t="shared" ca="1" si="9"/>
        <v>-7.3823428975459057E-2</v>
      </c>
    </row>
    <row r="312" spans="7:8" x14ac:dyDescent="0.25">
      <c r="G312" s="30">
        <v>304</v>
      </c>
      <c r="H312" s="200">
        <f t="shared" ca="1" si="9"/>
        <v>3.2756489194090632E-2</v>
      </c>
    </row>
    <row r="313" spans="7:8" x14ac:dyDescent="0.25">
      <c r="G313" s="30">
        <v>305</v>
      </c>
      <c r="H313" s="200">
        <f t="shared" ca="1" si="9"/>
        <v>-2.1438275613836797E-2</v>
      </c>
    </row>
    <row r="314" spans="7:8" x14ac:dyDescent="0.25">
      <c r="G314" s="30">
        <v>306</v>
      </c>
      <c r="H314" s="200">
        <f t="shared" ca="1" si="9"/>
        <v>-6.5727354238512531E-2</v>
      </c>
    </row>
    <row r="315" spans="7:8" x14ac:dyDescent="0.25">
      <c r="G315" s="30">
        <v>307</v>
      </c>
      <c r="H315" s="200">
        <f t="shared" ca="1" si="9"/>
        <v>-0.15990816809228298</v>
      </c>
    </row>
    <row r="316" spans="7:8" x14ac:dyDescent="0.25">
      <c r="G316" s="30">
        <v>308</v>
      </c>
      <c r="H316" s="200">
        <f t="shared" ca="1" si="9"/>
        <v>9.7020070497443101E-2</v>
      </c>
    </row>
    <row r="317" spans="7:8" x14ac:dyDescent="0.25">
      <c r="G317" s="30">
        <v>309</v>
      </c>
      <c r="H317" s="200">
        <f t="shared" ca="1" si="9"/>
        <v>0.16606630173876838</v>
      </c>
    </row>
    <row r="318" spans="7:8" x14ac:dyDescent="0.25">
      <c r="G318" s="30">
        <v>310</v>
      </c>
      <c r="H318" s="200">
        <f t="shared" ca="1" si="9"/>
        <v>-7.5138836071298301E-2</v>
      </c>
    </row>
    <row r="319" spans="7:8" x14ac:dyDescent="0.25">
      <c r="G319" s="30">
        <v>311</v>
      </c>
      <c r="H319" s="200">
        <f t="shared" ca="1" si="9"/>
        <v>9.3044322322772696E-2</v>
      </c>
    </row>
    <row r="320" spans="7:8" x14ac:dyDescent="0.25">
      <c r="G320" s="30">
        <v>312</v>
      </c>
      <c r="H320" s="200">
        <f t="shared" ca="1" si="9"/>
        <v>-1.6376828458655294E-2</v>
      </c>
    </row>
    <row r="321" spans="7:8" x14ac:dyDescent="0.25">
      <c r="G321" s="30">
        <v>313</v>
      </c>
      <c r="H321" s="200">
        <f t="shared" ca="1" si="9"/>
        <v>0.13261833965108336</v>
      </c>
    </row>
    <row r="322" spans="7:8" x14ac:dyDescent="0.25">
      <c r="G322" s="30">
        <v>314</v>
      </c>
      <c r="H322" s="200">
        <f t="shared" ca="1" si="9"/>
        <v>0.1243810761719812</v>
      </c>
    </row>
    <row r="323" spans="7:8" x14ac:dyDescent="0.25">
      <c r="G323" s="30">
        <v>315</v>
      </c>
      <c r="H323" s="200">
        <f t="shared" ca="1" si="9"/>
        <v>5.9218108760595259E-2</v>
      </c>
    </row>
    <row r="324" spans="7:8" x14ac:dyDescent="0.25">
      <c r="G324" s="30">
        <v>316</v>
      </c>
      <c r="H324" s="200">
        <f t="shared" ca="1" si="9"/>
        <v>-5.5643226800287729E-3</v>
      </c>
    </row>
    <row r="325" spans="7:8" x14ac:dyDescent="0.25">
      <c r="G325" s="30">
        <v>317</v>
      </c>
      <c r="H325" s="200">
        <f t="shared" ca="1" si="9"/>
        <v>0.22476721142181516</v>
      </c>
    </row>
    <row r="326" spans="7:8" x14ac:dyDescent="0.25">
      <c r="G326" s="30">
        <v>318</v>
      </c>
      <c r="H326" s="200">
        <f t="shared" ca="1" si="9"/>
        <v>9.4621183822678132E-3</v>
      </c>
    </row>
    <row r="327" spans="7:8" x14ac:dyDescent="0.25">
      <c r="G327" s="30">
        <v>319</v>
      </c>
      <c r="H327" s="200">
        <f t="shared" ca="1" si="9"/>
        <v>-5.7400033216967211E-2</v>
      </c>
    </row>
    <row r="328" spans="7:8" x14ac:dyDescent="0.25">
      <c r="G328" s="30">
        <v>320</v>
      </c>
      <c r="H328" s="200">
        <f t="shared" ca="1" si="9"/>
        <v>-6.1853305468028141E-2</v>
      </c>
    </row>
    <row r="329" spans="7:8" x14ac:dyDescent="0.25">
      <c r="G329" s="30">
        <v>321</v>
      </c>
      <c r="H329" s="200">
        <f t="shared" ca="1" si="9"/>
        <v>0.12811512345877302</v>
      </c>
    </row>
    <row r="330" spans="7:8" x14ac:dyDescent="0.25">
      <c r="G330" s="30">
        <v>322</v>
      </c>
      <c r="H330" s="200">
        <f t="shared" ref="H330:H393" ca="1" si="10">NORMINV(RAND(),N$10,N$11)</f>
        <v>7.7872972240956601E-2</v>
      </c>
    </row>
    <row r="331" spans="7:8" x14ac:dyDescent="0.25">
      <c r="G331" s="30">
        <v>323</v>
      </c>
      <c r="H331" s="200">
        <f t="shared" ca="1" si="10"/>
        <v>8.5469292769969507E-2</v>
      </c>
    </row>
    <row r="332" spans="7:8" x14ac:dyDescent="0.25">
      <c r="G332" s="30">
        <v>324</v>
      </c>
      <c r="H332" s="200">
        <f t="shared" ca="1" si="10"/>
        <v>7.054191820774669E-2</v>
      </c>
    </row>
    <row r="333" spans="7:8" x14ac:dyDescent="0.25">
      <c r="G333" s="30">
        <v>325</v>
      </c>
      <c r="H333" s="200">
        <f t="shared" ca="1" si="10"/>
        <v>4.8792679919182541E-2</v>
      </c>
    </row>
    <row r="334" spans="7:8" x14ac:dyDescent="0.25">
      <c r="G334" s="30">
        <v>326</v>
      </c>
      <c r="H334" s="200">
        <f t="shared" ca="1" si="10"/>
        <v>9.3246266184809551E-2</v>
      </c>
    </row>
    <row r="335" spans="7:8" x14ac:dyDescent="0.25">
      <c r="G335" s="30">
        <v>327</v>
      </c>
      <c r="H335" s="200">
        <f t="shared" ca="1" si="10"/>
        <v>0.15588634612948524</v>
      </c>
    </row>
    <row r="336" spans="7:8" x14ac:dyDescent="0.25">
      <c r="G336" s="30">
        <v>328</v>
      </c>
      <c r="H336" s="200">
        <f t="shared" ca="1" si="10"/>
        <v>-5.5223098098299991E-2</v>
      </c>
    </row>
    <row r="337" spans="7:8" x14ac:dyDescent="0.25">
      <c r="G337" s="30">
        <v>329</v>
      </c>
      <c r="H337" s="200">
        <f t="shared" ca="1" si="10"/>
        <v>-1.308890913262253E-2</v>
      </c>
    </row>
    <row r="338" spans="7:8" x14ac:dyDescent="0.25">
      <c r="G338" s="30">
        <v>330</v>
      </c>
      <c r="H338" s="200">
        <f t="shared" ca="1" si="10"/>
        <v>8.1533450453938505E-2</v>
      </c>
    </row>
    <row r="339" spans="7:8" x14ac:dyDescent="0.25">
      <c r="G339" s="30">
        <v>331</v>
      </c>
      <c r="H339" s="200">
        <f t="shared" ca="1" si="10"/>
        <v>-5.8676460243567374E-2</v>
      </c>
    </row>
    <row r="340" spans="7:8" x14ac:dyDescent="0.25">
      <c r="G340" s="30">
        <v>332</v>
      </c>
      <c r="H340" s="200">
        <f t="shared" ca="1" si="10"/>
        <v>4.990495451453085E-2</v>
      </c>
    </row>
    <row r="341" spans="7:8" x14ac:dyDescent="0.25">
      <c r="G341" s="30">
        <v>333</v>
      </c>
      <c r="H341" s="200">
        <f t="shared" ca="1" si="10"/>
        <v>-1.165103048299625E-2</v>
      </c>
    </row>
    <row r="342" spans="7:8" x14ac:dyDescent="0.25">
      <c r="G342" s="30">
        <v>334</v>
      </c>
      <c r="H342" s="200">
        <f t="shared" ca="1" si="10"/>
        <v>6.1076056477894949E-2</v>
      </c>
    </row>
    <row r="343" spans="7:8" x14ac:dyDescent="0.25">
      <c r="G343" s="30">
        <v>335</v>
      </c>
      <c r="H343" s="200">
        <f t="shared" ca="1" si="10"/>
        <v>-0.1082652343971504</v>
      </c>
    </row>
    <row r="344" spans="7:8" x14ac:dyDescent="0.25">
      <c r="G344" s="30">
        <v>336</v>
      </c>
      <c r="H344" s="200">
        <f t="shared" ca="1" si="10"/>
        <v>0.17570104180634566</v>
      </c>
    </row>
    <row r="345" spans="7:8" x14ac:dyDescent="0.25">
      <c r="G345" s="30">
        <v>337</v>
      </c>
      <c r="H345" s="200">
        <f t="shared" ca="1" si="10"/>
        <v>-3.599723279306348E-2</v>
      </c>
    </row>
    <row r="346" spans="7:8" x14ac:dyDescent="0.25">
      <c r="G346" s="30">
        <v>338</v>
      </c>
      <c r="H346" s="200">
        <f t="shared" ca="1" si="10"/>
        <v>7.1873944491862504E-2</v>
      </c>
    </row>
    <row r="347" spans="7:8" x14ac:dyDescent="0.25">
      <c r="G347" s="30">
        <v>339</v>
      </c>
      <c r="H347" s="200">
        <f t="shared" ca="1" si="10"/>
        <v>5.7548667344843096E-2</v>
      </c>
    </row>
    <row r="348" spans="7:8" x14ac:dyDescent="0.25">
      <c r="G348" s="30">
        <v>340</v>
      </c>
      <c r="H348" s="200">
        <f t="shared" ca="1" si="10"/>
        <v>1.7646013684015204E-2</v>
      </c>
    </row>
    <row r="349" spans="7:8" x14ac:dyDescent="0.25">
      <c r="G349" s="30">
        <v>341</v>
      </c>
      <c r="H349" s="200">
        <f t="shared" ca="1" si="10"/>
        <v>3.4946435647504603E-2</v>
      </c>
    </row>
    <row r="350" spans="7:8" x14ac:dyDescent="0.25">
      <c r="G350" s="30">
        <v>342</v>
      </c>
      <c r="H350" s="200">
        <f t="shared" ca="1" si="10"/>
        <v>0.11697971056904502</v>
      </c>
    </row>
    <row r="351" spans="7:8" x14ac:dyDescent="0.25">
      <c r="G351" s="30">
        <v>343</v>
      </c>
      <c r="H351" s="200">
        <f t="shared" ca="1" si="10"/>
        <v>-2.5240255093106765E-2</v>
      </c>
    </row>
    <row r="352" spans="7:8" x14ac:dyDescent="0.25">
      <c r="G352" s="30">
        <v>344</v>
      </c>
      <c r="H352" s="200">
        <f t="shared" ca="1" si="10"/>
        <v>5.7659210309553108E-2</v>
      </c>
    </row>
    <row r="353" spans="7:8" x14ac:dyDescent="0.25">
      <c r="G353" s="30">
        <v>345</v>
      </c>
      <c r="H353" s="200">
        <f t="shared" ca="1" si="10"/>
        <v>2.7251847592956045E-2</v>
      </c>
    </row>
    <row r="354" spans="7:8" x14ac:dyDescent="0.25">
      <c r="G354" s="30">
        <v>346</v>
      </c>
      <c r="H354" s="200">
        <f t="shared" ca="1" si="10"/>
        <v>-2.0756639145602846E-2</v>
      </c>
    </row>
    <row r="355" spans="7:8" x14ac:dyDescent="0.25">
      <c r="G355" s="30">
        <v>347</v>
      </c>
      <c r="H355" s="200">
        <f t="shared" ca="1" si="10"/>
        <v>7.8455187860951556E-2</v>
      </c>
    </row>
    <row r="356" spans="7:8" x14ac:dyDescent="0.25">
      <c r="G356" s="30">
        <v>348</v>
      </c>
      <c r="H356" s="200">
        <f t="shared" ca="1" si="10"/>
        <v>1.6194568111458189E-3</v>
      </c>
    </row>
    <row r="357" spans="7:8" x14ac:dyDescent="0.25">
      <c r="G357" s="30">
        <v>349</v>
      </c>
      <c r="H357" s="200">
        <f t="shared" ca="1" si="10"/>
        <v>-1.2740157778037577E-2</v>
      </c>
    </row>
    <row r="358" spans="7:8" x14ac:dyDescent="0.25">
      <c r="G358" s="30">
        <v>350</v>
      </c>
      <c r="H358" s="200">
        <f t="shared" ca="1" si="10"/>
        <v>0.2086440309822355</v>
      </c>
    </row>
    <row r="359" spans="7:8" x14ac:dyDescent="0.25">
      <c r="G359" s="30">
        <v>351</v>
      </c>
      <c r="H359" s="200">
        <f t="shared" ca="1" si="10"/>
        <v>7.7341437303883126E-2</v>
      </c>
    </row>
    <row r="360" spans="7:8" x14ac:dyDescent="0.25">
      <c r="G360" s="30">
        <v>352</v>
      </c>
      <c r="H360" s="200">
        <f t="shared" ca="1" si="10"/>
        <v>0.1225535190104879</v>
      </c>
    </row>
    <row r="361" spans="7:8" x14ac:dyDescent="0.25">
      <c r="G361" s="30">
        <v>353</v>
      </c>
      <c r="H361" s="200">
        <f t="shared" ca="1" si="10"/>
        <v>-1.9969954289319612E-2</v>
      </c>
    </row>
    <row r="362" spans="7:8" x14ac:dyDescent="0.25">
      <c r="G362" s="30">
        <v>354</v>
      </c>
      <c r="H362" s="200">
        <f t="shared" ca="1" si="10"/>
        <v>-4.0002465849158481E-2</v>
      </c>
    </row>
    <row r="363" spans="7:8" x14ac:dyDescent="0.25">
      <c r="G363" s="30">
        <v>355</v>
      </c>
      <c r="H363" s="200">
        <f t="shared" ca="1" si="10"/>
        <v>0.15579958142458017</v>
      </c>
    </row>
    <row r="364" spans="7:8" x14ac:dyDescent="0.25">
      <c r="G364" s="30">
        <v>356</v>
      </c>
      <c r="H364" s="200">
        <f t="shared" ca="1" si="10"/>
        <v>6.5409409119914094E-2</v>
      </c>
    </row>
    <row r="365" spans="7:8" x14ac:dyDescent="0.25">
      <c r="G365" s="30">
        <v>357</v>
      </c>
      <c r="H365" s="200">
        <f t="shared" ca="1" si="10"/>
        <v>0.14528020441473616</v>
      </c>
    </row>
    <row r="366" spans="7:8" x14ac:dyDescent="0.25">
      <c r="G366" s="30">
        <v>358</v>
      </c>
      <c r="H366" s="200">
        <f t="shared" ca="1" si="10"/>
        <v>-0.13826998005714636</v>
      </c>
    </row>
    <row r="367" spans="7:8" x14ac:dyDescent="0.25">
      <c r="G367" s="30">
        <v>359</v>
      </c>
      <c r="H367" s="200">
        <f t="shared" ca="1" si="10"/>
        <v>-6.218208504465278E-3</v>
      </c>
    </row>
    <row r="368" spans="7:8" x14ac:dyDescent="0.25">
      <c r="G368" s="30">
        <v>360</v>
      </c>
      <c r="H368" s="200">
        <f t="shared" ca="1" si="10"/>
        <v>-1.4769800363312584E-2</v>
      </c>
    </row>
    <row r="369" spans="7:8" x14ac:dyDescent="0.25">
      <c r="G369" s="30">
        <v>361</v>
      </c>
      <c r="H369" s="200">
        <f t="shared" ca="1" si="10"/>
        <v>-1.703482418883848E-2</v>
      </c>
    </row>
    <row r="370" spans="7:8" x14ac:dyDescent="0.25">
      <c r="G370" s="30">
        <v>362</v>
      </c>
      <c r="H370" s="200">
        <f t="shared" ca="1" si="10"/>
        <v>0.20236528304745918</v>
      </c>
    </row>
    <row r="371" spans="7:8" x14ac:dyDescent="0.25">
      <c r="G371" s="30">
        <v>363</v>
      </c>
      <c r="H371" s="200">
        <f t="shared" ca="1" si="10"/>
        <v>0.10841597198711797</v>
      </c>
    </row>
    <row r="372" spans="7:8" x14ac:dyDescent="0.25">
      <c r="G372" s="30">
        <v>364</v>
      </c>
      <c r="H372" s="200">
        <f t="shared" ca="1" si="10"/>
        <v>-2.5133733717314918E-2</v>
      </c>
    </row>
    <row r="373" spans="7:8" x14ac:dyDescent="0.25">
      <c r="G373" s="30">
        <v>365</v>
      </c>
      <c r="H373" s="200">
        <f t="shared" ca="1" si="10"/>
        <v>6.5007291503486296E-3</v>
      </c>
    </row>
    <row r="374" spans="7:8" x14ac:dyDescent="0.25">
      <c r="G374" s="30">
        <v>366</v>
      </c>
      <c r="H374" s="200">
        <f t="shared" ca="1" si="10"/>
        <v>1.583103350765587E-2</v>
      </c>
    </row>
    <row r="375" spans="7:8" x14ac:dyDescent="0.25">
      <c r="G375" s="30">
        <v>367</v>
      </c>
      <c r="H375" s="200">
        <f t="shared" ca="1" si="10"/>
        <v>9.3449357993180146E-2</v>
      </c>
    </row>
    <row r="376" spans="7:8" x14ac:dyDescent="0.25">
      <c r="G376" s="30">
        <v>368</v>
      </c>
      <c r="H376" s="200">
        <f t="shared" ca="1" si="10"/>
        <v>0.17464943029880112</v>
      </c>
    </row>
    <row r="377" spans="7:8" x14ac:dyDescent="0.25">
      <c r="G377" s="30">
        <v>369</v>
      </c>
      <c r="H377" s="200">
        <f t="shared" ca="1" si="10"/>
        <v>-8.1354376398668805E-3</v>
      </c>
    </row>
    <row r="378" spans="7:8" x14ac:dyDescent="0.25">
      <c r="G378" s="30">
        <v>370</v>
      </c>
      <c r="H378" s="200">
        <f t="shared" ca="1" si="10"/>
        <v>-1.7673483757608747E-2</v>
      </c>
    </row>
    <row r="379" spans="7:8" x14ac:dyDescent="0.25">
      <c r="G379" s="30">
        <v>371</v>
      </c>
      <c r="H379" s="200">
        <f t="shared" ca="1" si="10"/>
        <v>5.778899510215077E-2</v>
      </c>
    </row>
    <row r="380" spans="7:8" x14ac:dyDescent="0.25">
      <c r="G380" s="30">
        <v>372</v>
      </c>
      <c r="H380" s="200">
        <f t="shared" ca="1" si="10"/>
        <v>0.12800954794352717</v>
      </c>
    </row>
    <row r="381" spans="7:8" x14ac:dyDescent="0.25">
      <c r="G381" s="30">
        <v>373</v>
      </c>
      <c r="H381" s="200">
        <f t="shared" ca="1" si="10"/>
        <v>7.1385625925542054E-2</v>
      </c>
    </row>
    <row r="382" spans="7:8" x14ac:dyDescent="0.25">
      <c r="G382" s="30">
        <v>374</v>
      </c>
      <c r="H382" s="200">
        <f t="shared" ca="1" si="10"/>
        <v>4.7024355573716155E-2</v>
      </c>
    </row>
    <row r="383" spans="7:8" x14ac:dyDescent="0.25">
      <c r="G383" s="30">
        <v>375</v>
      </c>
      <c r="H383" s="200">
        <f t="shared" ca="1" si="10"/>
        <v>-8.7089980848310156E-2</v>
      </c>
    </row>
    <row r="384" spans="7:8" x14ac:dyDescent="0.25">
      <c r="G384" s="30">
        <v>376</v>
      </c>
      <c r="H384" s="200">
        <f t="shared" ca="1" si="10"/>
        <v>-5.4251968013201701E-2</v>
      </c>
    </row>
    <row r="385" spans="7:8" x14ac:dyDescent="0.25">
      <c r="G385" s="30">
        <v>377</v>
      </c>
      <c r="H385" s="200">
        <f t="shared" ca="1" si="10"/>
        <v>-0.15987771919229424</v>
      </c>
    </row>
    <row r="386" spans="7:8" x14ac:dyDescent="0.25">
      <c r="G386" s="30">
        <v>378</v>
      </c>
      <c r="H386" s="200">
        <f t="shared" ca="1" si="10"/>
        <v>-5.2901079383686683E-2</v>
      </c>
    </row>
    <row r="387" spans="7:8" x14ac:dyDescent="0.25">
      <c r="G387" s="30">
        <v>379</v>
      </c>
      <c r="H387" s="200">
        <f t="shared" ca="1" si="10"/>
        <v>0.12237020893485574</v>
      </c>
    </row>
    <row r="388" spans="7:8" x14ac:dyDescent="0.25">
      <c r="G388" s="30">
        <v>380</v>
      </c>
      <c r="H388" s="200">
        <f t="shared" ca="1" si="10"/>
        <v>4.0967941764779983E-2</v>
      </c>
    </row>
    <row r="389" spans="7:8" x14ac:dyDescent="0.25">
      <c r="G389" s="30">
        <v>381</v>
      </c>
      <c r="H389" s="200">
        <f t="shared" ca="1" si="10"/>
        <v>9.9929721907651717E-2</v>
      </c>
    </row>
    <row r="390" spans="7:8" x14ac:dyDescent="0.25">
      <c r="G390" s="30">
        <v>382</v>
      </c>
      <c r="H390" s="200">
        <f t="shared" ca="1" si="10"/>
        <v>-5.3152930832464765E-2</v>
      </c>
    </row>
    <row r="391" spans="7:8" x14ac:dyDescent="0.25">
      <c r="G391" s="30">
        <v>383</v>
      </c>
      <c r="H391" s="200">
        <f t="shared" ca="1" si="10"/>
        <v>0.16309090169424059</v>
      </c>
    </row>
    <row r="392" spans="7:8" x14ac:dyDescent="0.25">
      <c r="G392" s="30">
        <v>384</v>
      </c>
      <c r="H392" s="200">
        <f t="shared" ca="1" si="10"/>
        <v>0.11513779288662286</v>
      </c>
    </row>
    <row r="393" spans="7:8" x14ac:dyDescent="0.25">
      <c r="G393" s="30">
        <v>385</v>
      </c>
      <c r="H393" s="200">
        <f t="shared" ca="1" si="10"/>
        <v>8.1874445382148664E-2</v>
      </c>
    </row>
    <row r="394" spans="7:8" x14ac:dyDescent="0.25">
      <c r="G394" s="30">
        <v>386</v>
      </c>
      <c r="H394" s="200">
        <f t="shared" ref="H394:H457" ca="1" si="11">NORMINV(RAND(),N$10,N$11)</f>
        <v>7.8070825729459378E-2</v>
      </c>
    </row>
    <row r="395" spans="7:8" x14ac:dyDescent="0.25">
      <c r="G395" s="30">
        <v>387</v>
      </c>
      <c r="H395" s="200">
        <f t="shared" ca="1" si="11"/>
        <v>0.11009449015130604</v>
      </c>
    </row>
    <row r="396" spans="7:8" x14ac:dyDescent="0.25">
      <c r="G396" s="30">
        <v>388</v>
      </c>
      <c r="H396" s="200">
        <f t="shared" ca="1" si="11"/>
        <v>0.14867859117319196</v>
      </c>
    </row>
    <row r="397" spans="7:8" x14ac:dyDescent="0.25">
      <c r="G397" s="30">
        <v>389</v>
      </c>
      <c r="H397" s="200">
        <f t="shared" ca="1" si="11"/>
        <v>-0.12024287598852552</v>
      </c>
    </row>
    <row r="398" spans="7:8" x14ac:dyDescent="0.25">
      <c r="G398" s="30">
        <v>390</v>
      </c>
      <c r="H398" s="200">
        <f t="shared" ca="1" si="11"/>
        <v>-6.0939668050263865E-2</v>
      </c>
    </row>
    <row r="399" spans="7:8" x14ac:dyDescent="0.25">
      <c r="G399" s="30">
        <v>391</v>
      </c>
      <c r="H399" s="200">
        <f t="shared" ca="1" si="11"/>
        <v>-3.7908543759587979E-2</v>
      </c>
    </row>
    <row r="400" spans="7:8" x14ac:dyDescent="0.25">
      <c r="G400" s="30">
        <v>392</v>
      </c>
      <c r="H400" s="200">
        <f t="shared" ca="1" si="11"/>
        <v>-2.6260659387047473E-2</v>
      </c>
    </row>
    <row r="401" spans="7:8" x14ac:dyDescent="0.25">
      <c r="G401" s="30">
        <v>393</v>
      </c>
      <c r="H401" s="200">
        <f t="shared" ca="1" si="11"/>
        <v>5.7544668291925088E-2</v>
      </c>
    </row>
    <row r="402" spans="7:8" x14ac:dyDescent="0.25">
      <c r="G402" s="30">
        <v>394</v>
      </c>
      <c r="H402" s="200">
        <f t="shared" ca="1" si="11"/>
        <v>4.0603921976093096E-2</v>
      </c>
    </row>
    <row r="403" spans="7:8" x14ac:dyDescent="0.25">
      <c r="G403" s="30">
        <v>395</v>
      </c>
      <c r="H403" s="200">
        <f t="shared" ca="1" si="11"/>
        <v>5.373766317866005E-2</v>
      </c>
    </row>
    <row r="404" spans="7:8" x14ac:dyDescent="0.25">
      <c r="G404" s="30">
        <v>396</v>
      </c>
      <c r="H404" s="200">
        <f t="shared" ca="1" si="11"/>
        <v>0.11062701306851969</v>
      </c>
    </row>
    <row r="405" spans="7:8" x14ac:dyDescent="0.25">
      <c r="G405" s="30">
        <v>397</v>
      </c>
      <c r="H405" s="200">
        <f t="shared" ca="1" si="11"/>
        <v>-6.5571014099752092E-2</v>
      </c>
    </row>
    <row r="406" spans="7:8" x14ac:dyDescent="0.25">
      <c r="G406" s="30">
        <v>398</v>
      </c>
      <c r="H406" s="200">
        <f t="shared" ca="1" si="11"/>
        <v>2.8102742125553477E-2</v>
      </c>
    </row>
    <row r="407" spans="7:8" x14ac:dyDescent="0.25">
      <c r="G407" s="30">
        <v>399</v>
      </c>
      <c r="H407" s="200">
        <f t="shared" ca="1" si="11"/>
        <v>0.10917123696468546</v>
      </c>
    </row>
    <row r="408" spans="7:8" x14ac:dyDescent="0.25">
      <c r="G408" s="30">
        <v>400</v>
      </c>
      <c r="H408" s="200">
        <f t="shared" ca="1" si="11"/>
        <v>2.9414161136363109E-2</v>
      </c>
    </row>
    <row r="409" spans="7:8" x14ac:dyDescent="0.25">
      <c r="G409" s="30">
        <v>401</v>
      </c>
      <c r="H409" s="200">
        <f t="shared" ca="1" si="11"/>
        <v>0.10433801089689373</v>
      </c>
    </row>
    <row r="410" spans="7:8" x14ac:dyDescent="0.25">
      <c r="G410" s="30">
        <v>402</v>
      </c>
      <c r="H410" s="200">
        <f t="shared" ca="1" si="11"/>
        <v>0.17804114794866613</v>
      </c>
    </row>
    <row r="411" spans="7:8" x14ac:dyDescent="0.25">
      <c r="G411" s="30">
        <v>403</v>
      </c>
      <c r="H411" s="200">
        <f t="shared" ca="1" si="11"/>
        <v>2.8649173315947941E-2</v>
      </c>
    </row>
    <row r="412" spans="7:8" x14ac:dyDescent="0.25">
      <c r="G412" s="30">
        <v>404</v>
      </c>
      <c r="H412" s="200">
        <f t="shared" ca="1" si="11"/>
        <v>-5.3801128469882387E-2</v>
      </c>
    </row>
    <row r="413" spans="7:8" x14ac:dyDescent="0.25">
      <c r="G413" s="30">
        <v>405</v>
      </c>
      <c r="H413" s="200">
        <f t="shared" ca="1" si="11"/>
        <v>-2.7364958788912857E-2</v>
      </c>
    </row>
    <row r="414" spans="7:8" x14ac:dyDescent="0.25">
      <c r="G414" s="30">
        <v>406</v>
      </c>
      <c r="H414" s="200">
        <f t="shared" ca="1" si="11"/>
        <v>0.13741524096305407</v>
      </c>
    </row>
    <row r="415" spans="7:8" x14ac:dyDescent="0.25">
      <c r="G415" s="30">
        <v>407</v>
      </c>
      <c r="H415" s="200">
        <f t="shared" ca="1" si="11"/>
        <v>7.9389790050872613E-2</v>
      </c>
    </row>
    <row r="416" spans="7:8" x14ac:dyDescent="0.25">
      <c r="G416" s="30">
        <v>408</v>
      </c>
      <c r="H416" s="200">
        <f t="shared" ca="1" si="11"/>
        <v>-6.3127613983804579E-2</v>
      </c>
    </row>
    <row r="417" spans="7:8" x14ac:dyDescent="0.25">
      <c r="G417" s="30">
        <v>409</v>
      </c>
      <c r="H417" s="200">
        <f t="shared" ca="1" si="11"/>
        <v>7.6346129777969798E-2</v>
      </c>
    </row>
    <row r="418" spans="7:8" x14ac:dyDescent="0.25">
      <c r="G418" s="30">
        <v>410</v>
      </c>
      <c r="H418" s="200">
        <f t="shared" ca="1" si="11"/>
        <v>0.10740333228994849</v>
      </c>
    </row>
    <row r="419" spans="7:8" x14ac:dyDescent="0.25">
      <c r="G419" s="30">
        <v>411</v>
      </c>
      <c r="H419" s="200">
        <f t="shared" ca="1" si="11"/>
        <v>5.289347304231623E-2</v>
      </c>
    </row>
    <row r="420" spans="7:8" x14ac:dyDescent="0.25">
      <c r="G420" s="30">
        <v>412</v>
      </c>
      <c r="H420" s="200">
        <f t="shared" ca="1" si="11"/>
        <v>0.13055409966778347</v>
      </c>
    </row>
    <row r="421" spans="7:8" x14ac:dyDescent="0.25">
      <c r="G421" s="30">
        <v>413</v>
      </c>
      <c r="H421" s="200">
        <f t="shared" ca="1" si="11"/>
        <v>-8.6465819902974868E-3</v>
      </c>
    </row>
    <row r="422" spans="7:8" x14ac:dyDescent="0.25">
      <c r="G422" s="30">
        <v>414</v>
      </c>
      <c r="H422" s="200">
        <f t="shared" ca="1" si="11"/>
        <v>2.511346074974892E-2</v>
      </c>
    </row>
    <row r="423" spans="7:8" x14ac:dyDescent="0.25">
      <c r="G423" s="30">
        <v>415</v>
      </c>
      <c r="H423" s="200">
        <f t="shared" ca="1" si="11"/>
        <v>-9.8651932232553363E-2</v>
      </c>
    </row>
    <row r="424" spans="7:8" x14ac:dyDescent="0.25">
      <c r="G424" s="30">
        <v>416</v>
      </c>
      <c r="H424" s="200">
        <f t="shared" ca="1" si="11"/>
        <v>-7.8344729644917108E-2</v>
      </c>
    </row>
    <row r="425" spans="7:8" x14ac:dyDescent="0.25">
      <c r="G425" s="30">
        <v>417</v>
      </c>
      <c r="H425" s="200">
        <f t="shared" ca="1" si="11"/>
        <v>0.15781195354634184</v>
      </c>
    </row>
    <row r="426" spans="7:8" x14ac:dyDescent="0.25">
      <c r="G426" s="30">
        <v>418</v>
      </c>
      <c r="H426" s="200">
        <f t="shared" ca="1" si="11"/>
        <v>6.1609061708796653E-2</v>
      </c>
    </row>
    <row r="427" spans="7:8" x14ac:dyDescent="0.25">
      <c r="G427" s="30">
        <v>419</v>
      </c>
      <c r="H427" s="200">
        <f t="shared" ca="1" si="11"/>
        <v>0.19033408543917801</v>
      </c>
    </row>
    <row r="428" spans="7:8" x14ac:dyDescent="0.25">
      <c r="G428" s="30">
        <v>420</v>
      </c>
      <c r="H428" s="200">
        <f t="shared" ca="1" si="11"/>
        <v>0.10426029943652597</v>
      </c>
    </row>
    <row r="429" spans="7:8" x14ac:dyDescent="0.25">
      <c r="G429" s="30">
        <v>421</v>
      </c>
      <c r="H429" s="200">
        <f t="shared" ca="1" si="11"/>
        <v>-5.2086801216331025E-2</v>
      </c>
    </row>
    <row r="430" spans="7:8" x14ac:dyDescent="0.25">
      <c r="G430" s="30">
        <v>422</v>
      </c>
      <c r="H430" s="200">
        <f t="shared" ca="1" si="11"/>
        <v>8.2761265236305406E-2</v>
      </c>
    </row>
    <row r="431" spans="7:8" x14ac:dyDescent="0.25">
      <c r="G431" s="30">
        <v>423</v>
      </c>
      <c r="H431" s="200">
        <f t="shared" ca="1" si="11"/>
        <v>0.22035193135348119</v>
      </c>
    </row>
    <row r="432" spans="7:8" x14ac:dyDescent="0.25">
      <c r="G432" s="30">
        <v>424</v>
      </c>
      <c r="H432" s="200">
        <f t="shared" ca="1" si="11"/>
        <v>5.2827897875858953E-3</v>
      </c>
    </row>
    <row r="433" spans="7:8" x14ac:dyDescent="0.25">
      <c r="G433" s="30">
        <v>425</v>
      </c>
      <c r="H433" s="200">
        <f t="shared" ca="1" si="11"/>
        <v>5.4617035218159291E-3</v>
      </c>
    </row>
    <row r="434" spans="7:8" x14ac:dyDescent="0.25">
      <c r="G434" s="30">
        <v>426</v>
      </c>
      <c r="H434" s="200">
        <f t="shared" ca="1" si="11"/>
        <v>8.0467955695440407E-2</v>
      </c>
    </row>
    <row r="435" spans="7:8" x14ac:dyDescent="0.25">
      <c r="G435" s="30">
        <v>427</v>
      </c>
      <c r="H435" s="200">
        <f t="shared" ca="1" si="11"/>
        <v>-4.1515118749122365E-2</v>
      </c>
    </row>
    <row r="436" spans="7:8" x14ac:dyDescent="0.25">
      <c r="G436" s="30">
        <v>428</v>
      </c>
      <c r="H436" s="200">
        <f t="shared" ca="1" si="11"/>
        <v>-0.1024258892901929</v>
      </c>
    </row>
    <row r="437" spans="7:8" x14ac:dyDescent="0.25">
      <c r="G437" s="30">
        <v>429</v>
      </c>
      <c r="H437" s="200">
        <f t="shared" ca="1" si="11"/>
        <v>5.1600341114780041E-2</v>
      </c>
    </row>
    <row r="438" spans="7:8" x14ac:dyDescent="0.25">
      <c r="G438" s="30">
        <v>430</v>
      </c>
      <c r="H438" s="200">
        <f t="shared" ca="1" si="11"/>
        <v>4.7736935861363371E-2</v>
      </c>
    </row>
    <row r="439" spans="7:8" x14ac:dyDescent="0.25">
      <c r="G439" s="30">
        <v>431</v>
      </c>
      <c r="H439" s="200">
        <f t="shared" ca="1" si="11"/>
        <v>-4.7778270673277494E-3</v>
      </c>
    </row>
    <row r="440" spans="7:8" x14ac:dyDescent="0.25">
      <c r="G440" s="30">
        <v>432</v>
      </c>
      <c r="H440" s="200">
        <f t="shared" ca="1" si="11"/>
        <v>9.9067017166928496E-3</v>
      </c>
    </row>
    <row r="441" spans="7:8" x14ac:dyDescent="0.25">
      <c r="G441" s="30">
        <v>433</v>
      </c>
      <c r="H441" s="200">
        <f t="shared" ca="1" si="11"/>
        <v>-8.6567760927438731E-2</v>
      </c>
    </row>
    <row r="442" spans="7:8" x14ac:dyDescent="0.25">
      <c r="G442" s="30">
        <v>434</v>
      </c>
      <c r="H442" s="200">
        <f t="shared" ca="1" si="11"/>
        <v>4.903887675941862E-2</v>
      </c>
    </row>
    <row r="443" spans="7:8" x14ac:dyDescent="0.25">
      <c r="G443" s="30">
        <v>435</v>
      </c>
      <c r="H443" s="200">
        <f t="shared" ca="1" si="11"/>
        <v>8.2659990058789448E-2</v>
      </c>
    </row>
    <row r="444" spans="7:8" x14ac:dyDescent="0.25">
      <c r="G444" s="30">
        <v>436</v>
      </c>
      <c r="H444" s="200">
        <f t="shared" ca="1" si="11"/>
        <v>-3.5001512797983025E-2</v>
      </c>
    </row>
    <row r="445" spans="7:8" x14ac:dyDescent="0.25">
      <c r="G445" s="30">
        <v>437</v>
      </c>
      <c r="H445" s="200">
        <f t="shared" ca="1" si="11"/>
        <v>0.16430540613770472</v>
      </c>
    </row>
    <row r="446" spans="7:8" x14ac:dyDescent="0.25">
      <c r="G446" s="30">
        <v>438</v>
      </c>
      <c r="H446" s="200">
        <f t="shared" ca="1" si="11"/>
        <v>0.12823787210689866</v>
      </c>
    </row>
    <row r="447" spans="7:8" x14ac:dyDescent="0.25">
      <c r="G447" s="30">
        <v>439</v>
      </c>
      <c r="H447" s="200">
        <f t="shared" ca="1" si="11"/>
        <v>0.18540677366116023</v>
      </c>
    </row>
    <row r="448" spans="7:8" x14ac:dyDescent="0.25">
      <c r="G448" s="30">
        <v>440</v>
      </c>
      <c r="H448" s="200">
        <f t="shared" ca="1" si="11"/>
        <v>-0.11572376321151769</v>
      </c>
    </row>
    <row r="449" spans="7:8" x14ac:dyDescent="0.25">
      <c r="G449" s="30">
        <v>441</v>
      </c>
      <c r="H449" s="200">
        <f t="shared" ca="1" si="11"/>
        <v>-9.7310352939336806E-2</v>
      </c>
    </row>
    <row r="450" spans="7:8" x14ac:dyDescent="0.25">
      <c r="G450" s="30">
        <v>442</v>
      </c>
      <c r="H450" s="200">
        <f t="shared" ca="1" si="11"/>
        <v>2.6020293558679904E-2</v>
      </c>
    </row>
    <row r="451" spans="7:8" x14ac:dyDescent="0.25">
      <c r="G451" s="30">
        <v>443</v>
      </c>
      <c r="H451" s="200">
        <f t="shared" ca="1" si="11"/>
        <v>1.0449027792608664E-2</v>
      </c>
    </row>
    <row r="452" spans="7:8" x14ac:dyDescent="0.25">
      <c r="G452" s="30">
        <v>444</v>
      </c>
      <c r="H452" s="200">
        <f t="shared" ca="1" si="11"/>
        <v>-6.4151932908531634E-2</v>
      </c>
    </row>
    <row r="453" spans="7:8" x14ac:dyDescent="0.25">
      <c r="G453" s="30">
        <v>445</v>
      </c>
      <c r="H453" s="200">
        <f t="shared" ca="1" si="11"/>
        <v>4.0724838041711342E-4</v>
      </c>
    </row>
    <row r="454" spans="7:8" x14ac:dyDescent="0.25">
      <c r="G454" s="30">
        <v>446</v>
      </c>
      <c r="H454" s="200">
        <f t="shared" ca="1" si="11"/>
        <v>-8.8207500992561194E-2</v>
      </c>
    </row>
    <row r="455" spans="7:8" x14ac:dyDescent="0.25">
      <c r="G455" s="30">
        <v>447</v>
      </c>
      <c r="H455" s="200">
        <f t="shared" ca="1" si="11"/>
        <v>1.4581646168050808E-2</v>
      </c>
    </row>
    <row r="456" spans="7:8" x14ac:dyDescent="0.25">
      <c r="G456" s="30">
        <v>448</v>
      </c>
      <c r="H456" s="200">
        <f t="shared" ca="1" si="11"/>
        <v>-6.074345561857547E-2</v>
      </c>
    </row>
    <row r="457" spans="7:8" x14ac:dyDescent="0.25">
      <c r="G457" s="30">
        <v>449</v>
      </c>
      <c r="H457" s="200">
        <f t="shared" ca="1" si="11"/>
        <v>4.8530160297114482E-2</v>
      </c>
    </row>
    <row r="458" spans="7:8" x14ac:dyDescent="0.25">
      <c r="G458" s="30">
        <v>450</v>
      </c>
      <c r="H458" s="200">
        <f t="shared" ref="H458:H508" ca="1" si="12">NORMINV(RAND(),N$10,N$11)</f>
        <v>5.1256333704782636E-3</v>
      </c>
    </row>
    <row r="459" spans="7:8" x14ac:dyDescent="0.25">
      <c r="G459" s="30">
        <v>451</v>
      </c>
      <c r="H459" s="200">
        <f t="shared" ca="1" si="12"/>
        <v>0.1113687970194959</v>
      </c>
    </row>
    <row r="460" spans="7:8" x14ac:dyDescent="0.25">
      <c r="G460" s="30">
        <v>452</v>
      </c>
      <c r="H460" s="200">
        <f t="shared" ca="1" si="12"/>
        <v>1.1879007054430152E-3</v>
      </c>
    </row>
    <row r="461" spans="7:8" x14ac:dyDescent="0.25">
      <c r="G461" s="30">
        <v>453</v>
      </c>
      <c r="H461" s="200">
        <f t="shared" ca="1" si="12"/>
        <v>-7.4372556424423225E-2</v>
      </c>
    </row>
    <row r="462" spans="7:8" x14ac:dyDescent="0.25">
      <c r="G462" s="30">
        <v>454</v>
      </c>
      <c r="H462" s="200">
        <f t="shared" ca="1" si="12"/>
        <v>0.17876805195742096</v>
      </c>
    </row>
    <row r="463" spans="7:8" x14ac:dyDescent="0.25">
      <c r="G463" s="30">
        <v>455</v>
      </c>
      <c r="H463" s="200">
        <f t="shared" ca="1" si="12"/>
        <v>-0.13163507345520037</v>
      </c>
    </row>
    <row r="464" spans="7:8" x14ac:dyDescent="0.25">
      <c r="G464" s="30">
        <v>456</v>
      </c>
      <c r="H464" s="200">
        <f t="shared" ca="1" si="12"/>
        <v>-7.2707062493944569E-2</v>
      </c>
    </row>
    <row r="465" spans="7:8" x14ac:dyDescent="0.25">
      <c r="G465" s="30">
        <v>457</v>
      </c>
      <c r="H465" s="200">
        <f t="shared" ca="1" si="12"/>
        <v>-1.5994952630688581E-2</v>
      </c>
    </row>
    <row r="466" spans="7:8" x14ac:dyDescent="0.25">
      <c r="G466" s="30">
        <v>458</v>
      </c>
      <c r="H466" s="200">
        <f t="shared" ca="1" si="12"/>
        <v>0.10811678488871207</v>
      </c>
    </row>
    <row r="467" spans="7:8" x14ac:dyDescent="0.25">
      <c r="G467" s="30">
        <v>459</v>
      </c>
      <c r="H467" s="200">
        <f t="shared" ca="1" si="12"/>
        <v>8.2784710911236931E-2</v>
      </c>
    </row>
    <row r="468" spans="7:8" x14ac:dyDescent="0.25">
      <c r="G468" s="30">
        <v>460</v>
      </c>
      <c r="H468" s="200">
        <f t="shared" ca="1" si="12"/>
        <v>-3.0895219304321288E-2</v>
      </c>
    </row>
    <row r="469" spans="7:8" x14ac:dyDescent="0.25">
      <c r="G469" s="30">
        <v>461</v>
      </c>
      <c r="H469" s="200">
        <f t="shared" ca="1" si="12"/>
        <v>9.0371666763346264E-2</v>
      </c>
    </row>
    <row r="470" spans="7:8" x14ac:dyDescent="0.25">
      <c r="G470" s="30">
        <v>462</v>
      </c>
      <c r="H470" s="200">
        <f t="shared" ca="1" si="12"/>
        <v>6.8910532497706567E-2</v>
      </c>
    </row>
    <row r="471" spans="7:8" x14ac:dyDescent="0.25">
      <c r="G471" s="30">
        <v>463</v>
      </c>
      <c r="H471" s="200">
        <f t="shared" ca="1" si="12"/>
        <v>0.13257049848060384</v>
      </c>
    </row>
    <row r="472" spans="7:8" x14ac:dyDescent="0.25">
      <c r="G472" s="30">
        <v>464</v>
      </c>
      <c r="H472" s="200">
        <f t="shared" ca="1" si="12"/>
        <v>4.314371499972644E-2</v>
      </c>
    </row>
    <row r="473" spans="7:8" x14ac:dyDescent="0.25">
      <c r="G473" s="30">
        <v>465</v>
      </c>
      <c r="H473" s="200">
        <f t="shared" ca="1" si="12"/>
        <v>7.5192883270330427E-2</v>
      </c>
    </row>
    <row r="474" spans="7:8" x14ac:dyDescent="0.25">
      <c r="G474" s="30">
        <v>466</v>
      </c>
      <c r="H474" s="200">
        <f t="shared" ca="1" si="12"/>
        <v>4.4398663730796969E-2</v>
      </c>
    </row>
    <row r="475" spans="7:8" x14ac:dyDescent="0.25">
      <c r="G475" s="30">
        <v>467</v>
      </c>
      <c r="H475" s="200">
        <f t="shared" ca="1" si="12"/>
        <v>9.9041043559512681E-2</v>
      </c>
    </row>
    <row r="476" spans="7:8" x14ac:dyDescent="0.25">
      <c r="G476" s="30">
        <v>468</v>
      </c>
      <c r="H476" s="200">
        <f t="shared" ca="1" si="12"/>
        <v>8.649055980946227E-2</v>
      </c>
    </row>
    <row r="477" spans="7:8" x14ac:dyDescent="0.25">
      <c r="G477" s="30">
        <v>469</v>
      </c>
      <c r="H477" s="200">
        <f t="shared" ca="1" si="12"/>
        <v>5.2146843270070312E-2</v>
      </c>
    </row>
    <row r="478" spans="7:8" x14ac:dyDescent="0.25">
      <c r="G478" s="30">
        <v>470</v>
      </c>
      <c r="H478" s="200">
        <f t="shared" ca="1" si="12"/>
        <v>8.9949398244605225E-2</v>
      </c>
    </row>
    <row r="479" spans="7:8" x14ac:dyDescent="0.25">
      <c r="G479" s="30">
        <v>471</v>
      </c>
      <c r="H479" s="200">
        <f t="shared" ca="1" si="12"/>
        <v>-1.9523315928129403E-2</v>
      </c>
    </row>
    <row r="480" spans="7:8" x14ac:dyDescent="0.25">
      <c r="G480" s="30">
        <v>472</v>
      </c>
      <c r="H480" s="200">
        <f t="shared" ca="1" si="12"/>
        <v>2.3973817900618161E-2</v>
      </c>
    </row>
    <row r="481" spans="7:8" x14ac:dyDescent="0.25">
      <c r="G481" s="30">
        <v>473</v>
      </c>
      <c r="H481" s="200">
        <f t="shared" ca="1" si="12"/>
        <v>1.3823825095565994E-2</v>
      </c>
    </row>
    <row r="482" spans="7:8" x14ac:dyDescent="0.25">
      <c r="G482" s="30">
        <v>474</v>
      </c>
      <c r="H482" s="200">
        <f t="shared" ca="1" si="12"/>
        <v>-0.1161147164366317</v>
      </c>
    </row>
    <row r="483" spans="7:8" x14ac:dyDescent="0.25">
      <c r="G483" s="30">
        <v>475</v>
      </c>
      <c r="H483" s="200">
        <f t="shared" ca="1" si="12"/>
        <v>0.10701060097190497</v>
      </c>
    </row>
    <row r="484" spans="7:8" x14ac:dyDescent="0.25">
      <c r="G484" s="30">
        <v>476</v>
      </c>
      <c r="H484" s="200">
        <f t="shared" ca="1" si="12"/>
        <v>5.5285558817323069E-2</v>
      </c>
    </row>
    <row r="485" spans="7:8" x14ac:dyDescent="0.25">
      <c r="G485" s="30">
        <v>477</v>
      </c>
      <c r="H485" s="200">
        <f t="shared" ca="1" si="12"/>
        <v>-6.5778989641635893E-2</v>
      </c>
    </row>
    <row r="486" spans="7:8" x14ac:dyDescent="0.25">
      <c r="G486" s="30">
        <v>478</v>
      </c>
      <c r="H486" s="200">
        <f t="shared" ca="1" si="12"/>
        <v>0.14771075333759026</v>
      </c>
    </row>
    <row r="487" spans="7:8" x14ac:dyDescent="0.25">
      <c r="G487" s="30">
        <v>479</v>
      </c>
      <c r="H487" s="200">
        <f t="shared" ca="1" si="12"/>
        <v>-0.11267419004113584</v>
      </c>
    </row>
    <row r="488" spans="7:8" x14ac:dyDescent="0.25">
      <c r="G488" s="30">
        <v>480</v>
      </c>
      <c r="H488" s="200">
        <f t="shared" ca="1" si="12"/>
        <v>6.9021364465389826E-3</v>
      </c>
    </row>
    <row r="489" spans="7:8" x14ac:dyDescent="0.25">
      <c r="G489" s="30">
        <v>481</v>
      </c>
      <c r="H489" s="200">
        <f t="shared" ca="1" si="12"/>
        <v>-3.6174940105198894E-2</v>
      </c>
    </row>
    <row r="490" spans="7:8" x14ac:dyDescent="0.25">
      <c r="G490" s="30">
        <v>482</v>
      </c>
      <c r="H490" s="200">
        <f t="shared" ca="1" si="12"/>
        <v>0.14393990898717521</v>
      </c>
    </row>
    <row r="491" spans="7:8" x14ac:dyDescent="0.25">
      <c r="G491" s="30">
        <v>483</v>
      </c>
      <c r="H491" s="200">
        <f t="shared" ca="1" si="12"/>
        <v>0.11374970817347529</v>
      </c>
    </row>
    <row r="492" spans="7:8" x14ac:dyDescent="0.25">
      <c r="G492" s="30">
        <v>484</v>
      </c>
      <c r="H492" s="200">
        <f t="shared" ca="1" si="12"/>
        <v>5.577180500949934E-2</v>
      </c>
    </row>
    <row r="493" spans="7:8" x14ac:dyDescent="0.25">
      <c r="G493" s="30">
        <v>485</v>
      </c>
      <c r="H493" s="200">
        <f t="shared" ca="1" si="12"/>
        <v>5.1453745263720235E-2</v>
      </c>
    </row>
    <row r="494" spans="7:8" x14ac:dyDescent="0.25">
      <c r="G494" s="30">
        <v>486</v>
      </c>
      <c r="H494" s="200">
        <f t="shared" ca="1" si="12"/>
        <v>-6.0291032546673819E-3</v>
      </c>
    </row>
    <row r="495" spans="7:8" x14ac:dyDescent="0.25">
      <c r="G495" s="30">
        <v>487</v>
      </c>
      <c r="H495" s="200">
        <f t="shared" ca="1" si="12"/>
        <v>-5.5042927729080135E-2</v>
      </c>
    </row>
    <row r="496" spans="7:8" x14ac:dyDescent="0.25">
      <c r="G496" s="30">
        <v>488</v>
      </c>
      <c r="H496" s="200">
        <f t="shared" ca="1" si="12"/>
        <v>-2.5276906105153336E-2</v>
      </c>
    </row>
    <row r="497" spans="7:9" x14ac:dyDescent="0.25">
      <c r="G497" s="30">
        <v>489</v>
      </c>
      <c r="H497" s="200">
        <f t="shared" ca="1" si="12"/>
        <v>-0.10769653008886197</v>
      </c>
    </row>
    <row r="498" spans="7:9" x14ac:dyDescent="0.25">
      <c r="G498" s="30">
        <v>490</v>
      </c>
      <c r="H498" s="200">
        <f t="shared" ca="1" si="12"/>
        <v>1.7466191084640995E-2</v>
      </c>
    </row>
    <row r="499" spans="7:9" x14ac:dyDescent="0.25">
      <c r="G499" s="30">
        <v>491</v>
      </c>
      <c r="H499" s="200">
        <f t="shared" ca="1" si="12"/>
        <v>-6.1580206157397233E-2</v>
      </c>
    </row>
    <row r="500" spans="7:9" x14ac:dyDescent="0.25">
      <c r="G500" s="30">
        <v>492</v>
      </c>
      <c r="H500" s="200">
        <f t="shared" ca="1" si="12"/>
        <v>5.1726107543509203E-2</v>
      </c>
    </row>
    <row r="501" spans="7:9" x14ac:dyDescent="0.25">
      <c r="G501" s="30">
        <v>493</v>
      </c>
      <c r="H501" s="200">
        <f t="shared" ca="1" si="12"/>
        <v>3.9259487011660731E-2</v>
      </c>
    </row>
    <row r="502" spans="7:9" x14ac:dyDescent="0.25">
      <c r="G502" s="30">
        <v>494</v>
      </c>
      <c r="H502" s="200">
        <f t="shared" ca="1" si="12"/>
        <v>3.2240849458424078E-2</v>
      </c>
    </row>
    <row r="503" spans="7:9" x14ac:dyDescent="0.25">
      <c r="G503" s="30">
        <v>495</v>
      </c>
      <c r="H503" s="200">
        <f t="shared" ca="1" si="12"/>
        <v>7.0947879397586969E-2</v>
      </c>
    </row>
    <row r="504" spans="7:9" x14ac:dyDescent="0.25">
      <c r="G504" s="30">
        <v>496</v>
      </c>
      <c r="H504" s="200">
        <f t="shared" ca="1" si="12"/>
        <v>-2.8234137976706982E-2</v>
      </c>
    </row>
    <row r="505" spans="7:9" x14ac:dyDescent="0.25">
      <c r="G505" s="30">
        <v>497</v>
      </c>
      <c r="H505" s="200">
        <f t="shared" ca="1" si="12"/>
        <v>1.4759836702388576E-3</v>
      </c>
    </row>
    <row r="506" spans="7:9" x14ac:dyDescent="0.25">
      <c r="G506" s="30">
        <v>498</v>
      </c>
      <c r="H506" s="200">
        <f t="shared" ca="1" si="12"/>
        <v>9.3501864599116663E-2</v>
      </c>
    </row>
    <row r="507" spans="7:9" x14ac:dyDescent="0.25">
      <c r="G507" s="30">
        <v>499</v>
      </c>
      <c r="H507" s="200">
        <f t="shared" ca="1" si="12"/>
        <v>-3.5156908806211987E-2</v>
      </c>
    </row>
    <row r="508" spans="7:9" x14ac:dyDescent="0.25">
      <c r="G508" s="30">
        <v>500</v>
      </c>
      <c r="H508" s="200">
        <f t="shared" ca="1" si="12"/>
        <v>9.313072824432965E-2</v>
      </c>
    </row>
    <row r="509" spans="7:9" x14ac:dyDescent="0.25">
      <c r="G509" s="30" t="s">
        <v>140</v>
      </c>
      <c r="H509" s="200" t="s">
        <v>140</v>
      </c>
      <c r="I509" s="30" t="s">
        <v>140</v>
      </c>
    </row>
    <row r="510" spans="7:9" x14ac:dyDescent="0.25">
      <c r="H510" s="200"/>
    </row>
    <row r="511" spans="7:9" x14ac:dyDescent="0.25">
      <c r="H511" s="200"/>
    </row>
    <row r="512" spans="7:9" x14ac:dyDescent="0.25">
      <c r="H512" s="200"/>
    </row>
    <row r="513" spans="8:8" x14ac:dyDescent="0.25">
      <c r="H513" s="200"/>
    </row>
    <row r="514" spans="8:8" x14ac:dyDescent="0.25">
      <c r="H514" s="200"/>
    </row>
    <row r="515" spans="8:8" x14ac:dyDescent="0.25">
      <c r="H515" s="200"/>
    </row>
    <row r="516" spans="8:8" x14ac:dyDescent="0.25">
      <c r="H516" s="200"/>
    </row>
    <row r="517" spans="8:8" x14ac:dyDescent="0.25">
      <c r="H517" s="200"/>
    </row>
    <row r="518" spans="8:8" x14ac:dyDescent="0.25">
      <c r="H518" s="200"/>
    </row>
    <row r="519" spans="8:8" x14ac:dyDescent="0.25">
      <c r="H519" s="200"/>
    </row>
    <row r="520" spans="8:8" x14ac:dyDescent="0.25">
      <c r="H520" s="200"/>
    </row>
    <row r="521" spans="8:8" x14ac:dyDescent="0.25">
      <c r="H521" s="200"/>
    </row>
    <row r="522" spans="8:8" x14ac:dyDescent="0.25">
      <c r="H522" s="200"/>
    </row>
    <row r="523" spans="8:8" x14ac:dyDescent="0.25">
      <c r="H523" s="200"/>
    </row>
    <row r="524" spans="8:8" x14ac:dyDescent="0.25">
      <c r="H524" s="200"/>
    </row>
    <row r="525" spans="8:8" x14ac:dyDescent="0.25">
      <c r="H525" s="200"/>
    </row>
    <row r="526" spans="8:8" x14ac:dyDescent="0.25">
      <c r="H526" s="200"/>
    </row>
    <row r="527" spans="8:8" x14ac:dyDescent="0.25">
      <c r="H527" s="200"/>
    </row>
    <row r="528" spans="8:8" x14ac:dyDescent="0.25">
      <c r="H528" s="200"/>
    </row>
    <row r="529" spans="8:8" x14ac:dyDescent="0.25">
      <c r="H529" s="200"/>
    </row>
    <row r="530" spans="8:8" x14ac:dyDescent="0.25">
      <c r="H530" s="200"/>
    </row>
    <row r="531" spans="8:8" x14ac:dyDescent="0.25">
      <c r="H531" s="200"/>
    </row>
    <row r="532" spans="8:8" x14ac:dyDescent="0.25">
      <c r="H532" s="200"/>
    </row>
    <row r="533" spans="8:8" x14ac:dyDescent="0.25">
      <c r="H533" s="200"/>
    </row>
    <row r="534" spans="8:8" x14ac:dyDescent="0.25">
      <c r="H534" s="200"/>
    </row>
    <row r="535" spans="8:8" x14ac:dyDescent="0.25">
      <c r="H535" s="200"/>
    </row>
    <row r="536" spans="8:8" x14ac:dyDescent="0.25">
      <c r="H536" s="200"/>
    </row>
    <row r="537" spans="8:8" x14ac:dyDescent="0.25">
      <c r="H537" s="200"/>
    </row>
    <row r="538" spans="8:8" x14ac:dyDescent="0.25">
      <c r="H538" s="200"/>
    </row>
    <row r="539" spans="8:8" x14ac:dyDescent="0.25">
      <c r="H539" s="200"/>
    </row>
    <row r="540" spans="8:8" x14ac:dyDescent="0.25">
      <c r="H540" s="200"/>
    </row>
    <row r="541" spans="8:8" x14ac:dyDescent="0.25">
      <c r="H541" s="200"/>
    </row>
    <row r="542" spans="8:8" x14ac:dyDescent="0.25">
      <c r="H542" s="200"/>
    </row>
    <row r="543" spans="8:8" x14ac:dyDescent="0.25">
      <c r="H543" s="200"/>
    </row>
    <row r="544" spans="8:8" x14ac:dyDescent="0.25">
      <c r="H544" s="200"/>
    </row>
    <row r="545" spans="8:8" x14ac:dyDescent="0.25">
      <c r="H545" s="200"/>
    </row>
    <row r="546" spans="8:8" x14ac:dyDescent="0.25">
      <c r="H546" s="200"/>
    </row>
    <row r="547" spans="8:8" x14ac:dyDescent="0.25">
      <c r="H547" s="200"/>
    </row>
    <row r="548" spans="8:8" x14ac:dyDescent="0.25">
      <c r="H548" s="200"/>
    </row>
    <row r="549" spans="8:8" x14ac:dyDescent="0.25">
      <c r="H549" s="200"/>
    </row>
    <row r="550" spans="8:8" x14ac:dyDescent="0.25">
      <c r="H550" s="200"/>
    </row>
    <row r="551" spans="8:8" x14ac:dyDescent="0.25">
      <c r="H551" s="200"/>
    </row>
    <row r="552" spans="8:8" x14ac:dyDescent="0.25">
      <c r="H552" s="200"/>
    </row>
    <row r="553" spans="8:8" x14ac:dyDescent="0.25">
      <c r="H553" s="200"/>
    </row>
    <row r="554" spans="8:8" x14ac:dyDescent="0.25">
      <c r="H554" s="200"/>
    </row>
    <row r="555" spans="8:8" x14ac:dyDescent="0.25">
      <c r="H555" s="200"/>
    </row>
    <row r="556" spans="8:8" x14ac:dyDescent="0.25">
      <c r="H556" s="200"/>
    </row>
    <row r="557" spans="8:8" x14ac:dyDescent="0.25">
      <c r="H557" s="200"/>
    </row>
    <row r="558" spans="8:8" x14ac:dyDescent="0.25">
      <c r="H558" s="200"/>
    </row>
    <row r="559" spans="8:8" x14ac:dyDescent="0.25">
      <c r="H559" s="200"/>
    </row>
    <row r="560" spans="8:8" x14ac:dyDescent="0.25">
      <c r="H560" s="200"/>
    </row>
    <row r="561" spans="8:8" x14ac:dyDescent="0.25">
      <c r="H561" s="200"/>
    </row>
    <row r="562" spans="8:8" x14ac:dyDescent="0.25">
      <c r="H562" s="200"/>
    </row>
    <row r="563" spans="8:8" x14ac:dyDescent="0.25">
      <c r="H563" s="200"/>
    </row>
    <row r="564" spans="8:8" x14ac:dyDescent="0.25">
      <c r="H564" s="200"/>
    </row>
    <row r="565" spans="8:8" x14ac:dyDescent="0.25">
      <c r="H565" s="200"/>
    </row>
    <row r="566" spans="8:8" x14ac:dyDescent="0.25">
      <c r="H566" s="200"/>
    </row>
    <row r="567" spans="8:8" x14ac:dyDescent="0.25">
      <c r="H567" s="200"/>
    </row>
    <row r="568" spans="8:8" x14ac:dyDescent="0.25">
      <c r="H568" s="200"/>
    </row>
    <row r="569" spans="8:8" x14ac:dyDescent="0.25">
      <c r="H569" s="200"/>
    </row>
    <row r="570" spans="8:8" x14ac:dyDescent="0.25">
      <c r="H570" s="200"/>
    </row>
    <row r="571" spans="8:8" x14ac:dyDescent="0.25">
      <c r="H571" s="200"/>
    </row>
    <row r="572" spans="8:8" x14ac:dyDescent="0.25">
      <c r="H572" s="200"/>
    </row>
    <row r="573" spans="8:8" x14ac:dyDescent="0.25">
      <c r="H573" s="200"/>
    </row>
    <row r="574" spans="8:8" x14ac:dyDescent="0.25">
      <c r="H574" s="200"/>
    </row>
    <row r="575" spans="8:8" x14ac:dyDescent="0.25">
      <c r="H575" s="200"/>
    </row>
    <row r="576" spans="8:8" x14ac:dyDescent="0.25">
      <c r="H576" s="200"/>
    </row>
    <row r="577" spans="8:8" x14ac:dyDescent="0.25">
      <c r="H577" s="200"/>
    </row>
    <row r="578" spans="8:8" x14ac:dyDescent="0.25">
      <c r="H578" s="200"/>
    </row>
    <row r="579" spans="8:8" x14ac:dyDescent="0.25">
      <c r="H579" s="200"/>
    </row>
    <row r="580" spans="8:8" x14ac:dyDescent="0.25">
      <c r="H580" s="200"/>
    </row>
    <row r="581" spans="8:8" x14ac:dyDescent="0.25">
      <c r="H581" s="200"/>
    </row>
    <row r="582" spans="8:8" x14ac:dyDescent="0.25">
      <c r="H582" s="200"/>
    </row>
    <row r="583" spans="8:8" x14ac:dyDescent="0.25">
      <c r="H583" s="200"/>
    </row>
    <row r="584" spans="8:8" x14ac:dyDescent="0.25">
      <c r="H584" s="200"/>
    </row>
    <row r="585" spans="8:8" x14ac:dyDescent="0.25">
      <c r="H585" s="200"/>
    </row>
    <row r="586" spans="8:8" x14ac:dyDescent="0.25">
      <c r="H586" s="200"/>
    </row>
    <row r="587" spans="8:8" x14ac:dyDescent="0.25">
      <c r="H587" s="200"/>
    </row>
    <row r="588" spans="8:8" x14ac:dyDescent="0.25">
      <c r="H588" s="200"/>
    </row>
    <row r="589" spans="8:8" x14ac:dyDescent="0.25">
      <c r="H589" s="200"/>
    </row>
    <row r="590" spans="8:8" x14ac:dyDescent="0.25">
      <c r="H590" s="200"/>
    </row>
    <row r="591" spans="8:8" x14ac:dyDescent="0.25">
      <c r="H591" s="200"/>
    </row>
    <row r="592" spans="8:8" x14ac:dyDescent="0.25">
      <c r="H592" s="200"/>
    </row>
    <row r="593" spans="8:8" x14ac:dyDescent="0.25">
      <c r="H593" s="200"/>
    </row>
    <row r="594" spans="8:8" x14ac:dyDescent="0.25">
      <c r="H594" s="200"/>
    </row>
    <row r="595" spans="8:8" x14ac:dyDescent="0.25">
      <c r="H595" s="200"/>
    </row>
    <row r="596" spans="8:8" x14ac:dyDescent="0.25">
      <c r="H596" s="200"/>
    </row>
    <row r="597" spans="8:8" x14ac:dyDescent="0.25">
      <c r="H597" s="200"/>
    </row>
    <row r="598" spans="8:8" x14ac:dyDescent="0.25">
      <c r="H598" s="200"/>
    </row>
    <row r="599" spans="8:8" x14ac:dyDescent="0.25">
      <c r="H599" s="200"/>
    </row>
    <row r="600" spans="8:8" x14ac:dyDescent="0.25">
      <c r="H600" s="200"/>
    </row>
    <row r="601" spans="8:8" x14ac:dyDescent="0.25">
      <c r="H601" s="200"/>
    </row>
    <row r="602" spans="8:8" x14ac:dyDescent="0.25">
      <c r="H602" s="200"/>
    </row>
    <row r="603" spans="8:8" x14ac:dyDescent="0.25">
      <c r="H603" s="200"/>
    </row>
    <row r="604" spans="8:8" x14ac:dyDescent="0.25">
      <c r="H604" s="200"/>
    </row>
    <row r="605" spans="8:8" x14ac:dyDescent="0.25">
      <c r="H605" s="200"/>
    </row>
    <row r="606" spans="8:8" x14ac:dyDescent="0.25">
      <c r="H606" s="200"/>
    </row>
    <row r="607" spans="8:8" x14ac:dyDescent="0.25">
      <c r="H607" s="200"/>
    </row>
    <row r="608" spans="8:8" x14ac:dyDescent="0.25">
      <c r="H608" s="200"/>
    </row>
    <row r="609" spans="8:8" x14ac:dyDescent="0.25">
      <c r="H609" s="200"/>
    </row>
    <row r="610" spans="8:8" x14ac:dyDescent="0.25">
      <c r="H610" s="200"/>
    </row>
    <row r="611" spans="8:8" x14ac:dyDescent="0.25">
      <c r="H611" s="200"/>
    </row>
    <row r="612" spans="8:8" x14ac:dyDescent="0.25">
      <c r="H612" s="200"/>
    </row>
    <row r="613" spans="8:8" x14ac:dyDescent="0.25">
      <c r="H613" s="200"/>
    </row>
    <row r="614" spans="8:8" x14ac:dyDescent="0.25">
      <c r="H614" s="200"/>
    </row>
    <row r="615" spans="8:8" x14ac:dyDescent="0.25">
      <c r="H615" s="200"/>
    </row>
    <row r="616" spans="8:8" x14ac:dyDescent="0.25">
      <c r="H616" s="200"/>
    </row>
    <row r="617" spans="8:8" x14ac:dyDescent="0.25">
      <c r="H617" s="200"/>
    </row>
    <row r="618" spans="8:8" x14ac:dyDescent="0.25">
      <c r="H618" s="200"/>
    </row>
    <row r="619" spans="8:8" x14ac:dyDescent="0.25">
      <c r="H619" s="200"/>
    </row>
    <row r="620" spans="8:8" x14ac:dyDescent="0.25">
      <c r="H620" s="200"/>
    </row>
    <row r="621" spans="8:8" x14ac:dyDescent="0.25">
      <c r="H621" s="200"/>
    </row>
    <row r="622" spans="8:8" x14ac:dyDescent="0.25">
      <c r="H622" s="200"/>
    </row>
    <row r="623" spans="8:8" x14ac:dyDescent="0.25">
      <c r="H623" s="200"/>
    </row>
    <row r="624" spans="8:8" x14ac:dyDescent="0.25">
      <c r="H624" s="200"/>
    </row>
    <row r="625" spans="8:8" x14ac:dyDescent="0.25">
      <c r="H625" s="200"/>
    </row>
    <row r="626" spans="8:8" x14ac:dyDescent="0.25">
      <c r="H626" s="200"/>
    </row>
    <row r="627" spans="8:8" x14ac:dyDescent="0.25">
      <c r="H627" s="200"/>
    </row>
    <row r="628" spans="8:8" x14ac:dyDescent="0.25">
      <c r="H628" s="200"/>
    </row>
    <row r="629" spans="8:8" x14ac:dyDescent="0.25">
      <c r="H629" s="200"/>
    </row>
    <row r="630" spans="8:8" x14ac:dyDescent="0.25">
      <c r="H630" s="200"/>
    </row>
    <row r="631" spans="8:8" x14ac:dyDescent="0.25">
      <c r="H631" s="200"/>
    </row>
    <row r="632" spans="8:8" x14ac:dyDescent="0.25">
      <c r="H632" s="200"/>
    </row>
    <row r="633" spans="8:8" x14ac:dyDescent="0.25">
      <c r="H633" s="200"/>
    </row>
    <row r="634" spans="8:8" x14ac:dyDescent="0.25">
      <c r="H634" s="200"/>
    </row>
    <row r="635" spans="8:8" x14ac:dyDescent="0.25">
      <c r="H635" s="200"/>
    </row>
    <row r="636" spans="8:8" x14ac:dyDescent="0.25">
      <c r="H636" s="200"/>
    </row>
    <row r="637" spans="8:8" x14ac:dyDescent="0.25">
      <c r="H637" s="200"/>
    </row>
    <row r="638" spans="8:8" x14ac:dyDescent="0.25">
      <c r="H638" s="200"/>
    </row>
    <row r="639" spans="8:8" x14ac:dyDescent="0.25">
      <c r="H639" s="200"/>
    </row>
    <row r="640" spans="8:8" x14ac:dyDescent="0.25">
      <c r="H640" s="200"/>
    </row>
    <row r="641" spans="8:8" x14ac:dyDescent="0.25">
      <c r="H641" s="200"/>
    </row>
    <row r="642" spans="8:8" x14ac:dyDescent="0.25">
      <c r="H642" s="200"/>
    </row>
    <row r="643" spans="8:8" x14ac:dyDescent="0.25">
      <c r="H643" s="200"/>
    </row>
    <row r="644" spans="8:8" x14ac:dyDescent="0.25">
      <c r="H644" s="200"/>
    </row>
    <row r="645" spans="8:8" x14ac:dyDescent="0.25">
      <c r="H645" s="200"/>
    </row>
    <row r="646" spans="8:8" x14ac:dyDescent="0.25">
      <c r="H646" s="200"/>
    </row>
    <row r="647" spans="8:8" x14ac:dyDescent="0.25">
      <c r="H647" s="200"/>
    </row>
    <row r="648" spans="8:8" x14ac:dyDescent="0.25">
      <c r="H648" s="200"/>
    </row>
    <row r="649" spans="8:8" x14ac:dyDescent="0.25">
      <c r="H649" s="200"/>
    </row>
    <row r="650" spans="8:8" x14ac:dyDescent="0.25">
      <c r="H650" s="200"/>
    </row>
    <row r="651" spans="8:8" x14ac:dyDescent="0.25">
      <c r="H651" s="200"/>
    </row>
    <row r="652" spans="8:8" x14ac:dyDescent="0.25">
      <c r="H652" s="200"/>
    </row>
    <row r="653" spans="8:8" x14ac:dyDescent="0.25">
      <c r="H653" s="200"/>
    </row>
    <row r="654" spans="8:8" x14ac:dyDescent="0.25">
      <c r="H654" s="200"/>
    </row>
    <row r="655" spans="8:8" x14ac:dyDescent="0.25">
      <c r="H655" s="200"/>
    </row>
    <row r="656" spans="8:8" x14ac:dyDescent="0.25">
      <c r="H656" s="200"/>
    </row>
    <row r="657" spans="8:8" x14ac:dyDescent="0.25">
      <c r="H657" s="200"/>
    </row>
    <row r="658" spans="8:8" x14ac:dyDescent="0.25">
      <c r="H658" s="200"/>
    </row>
    <row r="659" spans="8:8" x14ac:dyDescent="0.25">
      <c r="H659" s="200"/>
    </row>
    <row r="660" spans="8:8" x14ac:dyDescent="0.25">
      <c r="H660" s="200"/>
    </row>
    <row r="661" spans="8:8" x14ac:dyDescent="0.25">
      <c r="H661" s="200"/>
    </row>
    <row r="662" spans="8:8" x14ac:dyDescent="0.25">
      <c r="H662" s="200"/>
    </row>
    <row r="663" spans="8:8" x14ac:dyDescent="0.25">
      <c r="H663" s="200"/>
    </row>
    <row r="664" spans="8:8" x14ac:dyDescent="0.25">
      <c r="H664" s="200"/>
    </row>
    <row r="665" spans="8:8" x14ac:dyDescent="0.25">
      <c r="H665" s="200"/>
    </row>
    <row r="666" spans="8:8" x14ac:dyDescent="0.25">
      <c r="H666" s="200"/>
    </row>
    <row r="667" spans="8:8" x14ac:dyDescent="0.25">
      <c r="H667" s="200"/>
    </row>
    <row r="668" spans="8:8" x14ac:dyDescent="0.25">
      <c r="H668" s="200"/>
    </row>
    <row r="669" spans="8:8" x14ac:dyDescent="0.25">
      <c r="H669" s="200"/>
    </row>
    <row r="670" spans="8:8" x14ac:dyDescent="0.25">
      <c r="H670" s="200"/>
    </row>
    <row r="671" spans="8:8" x14ac:dyDescent="0.25">
      <c r="H671" s="200"/>
    </row>
    <row r="672" spans="8:8" x14ac:dyDescent="0.25">
      <c r="H672" s="200"/>
    </row>
    <row r="673" spans="8:8" x14ac:dyDescent="0.25">
      <c r="H673" s="200"/>
    </row>
    <row r="674" spans="8:8" x14ac:dyDescent="0.25">
      <c r="H674" s="200"/>
    </row>
    <row r="675" spans="8:8" x14ac:dyDescent="0.25">
      <c r="H675" s="200"/>
    </row>
    <row r="676" spans="8:8" x14ac:dyDescent="0.25">
      <c r="H676" s="200"/>
    </row>
    <row r="677" spans="8:8" x14ac:dyDescent="0.25">
      <c r="H677" s="200"/>
    </row>
    <row r="678" spans="8:8" x14ac:dyDescent="0.25">
      <c r="H678" s="200"/>
    </row>
    <row r="679" spans="8:8" x14ac:dyDescent="0.25">
      <c r="H679" s="200"/>
    </row>
    <row r="680" spans="8:8" x14ac:dyDescent="0.25">
      <c r="H680" s="200"/>
    </row>
    <row r="681" spans="8:8" x14ac:dyDescent="0.25">
      <c r="H681" s="200"/>
    </row>
    <row r="682" spans="8:8" x14ac:dyDescent="0.25">
      <c r="H682" s="200"/>
    </row>
    <row r="683" spans="8:8" x14ac:dyDescent="0.25">
      <c r="H683" s="200"/>
    </row>
    <row r="684" spans="8:8" x14ac:dyDescent="0.25">
      <c r="H684" s="200"/>
    </row>
    <row r="685" spans="8:8" x14ac:dyDescent="0.25">
      <c r="H685" s="200"/>
    </row>
    <row r="686" spans="8:8" x14ac:dyDescent="0.25">
      <c r="H686" s="200"/>
    </row>
    <row r="687" spans="8:8" x14ac:dyDescent="0.25">
      <c r="H687" s="200"/>
    </row>
    <row r="688" spans="8:8" x14ac:dyDescent="0.25">
      <c r="H688" s="200"/>
    </row>
    <row r="689" spans="8:8" x14ac:dyDescent="0.25">
      <c r="H689" s="200"/>
    </row>
    <row r="690" spans="8:8" x14ac:dyDescent="0.25">
      <c r="H690" s="200"/>
    </row>
    <row r="691" spans="8:8" x14ac:dyDescent="0.25">
      <c r="H691" s="200"/>
    </row>
    <row r="692" spans="8:8" x14ac:dyDescent="0.25">
      <c r="H692" s="200"/>
    </row>
    <row r="693" spans="8:8" x14ac:dyDescent="0.25">
      <c r="H693" s="200"/>
    </row>
    <row r="694" spans="8:8" x14ac:dyDescent="0.25">
      <c r="H694" s="200"/>
    </row>
    <row r="695" spans="8:8" x14ac:dyDescent="0.25">
      <c r="H695" s="200"/>
    </row>
    <row r="696" spans="8:8" x14ac:dyDescent="0.25">
      <c r="H696" s="200"/>
    </row>
    <row r="697" spans="8:8" x14ac:dyDescent="0.25">
      <c r="H697" s="200"/>
    </row>
    <row r="698" spans="8:8" x14ac:dyDescent="0.25">
      <c r="H698" s="200"/>
    </row>
    <row r="699" spans="8:8" x14ac:dyDescent="0.25">
      <c r="H699" s="200"/>
    </row>
    <row r="700" spans="8:8" x14ac:dyDescent="0.25">
      <c r="H700" s="200"/>
    </row>
    <row r="701" spans="8:8" x14ac:dyDescent="0.25">
      <c r="H701" s="200"/>
    </row>
    <row r="702" spans="8:8" x14ac:dyDescent="0.25">
      <c r="H702" s="200"/>
    </row>
    <row r="703" spans="8:8" x14ac:dyDescent="0.25">
      <c r="H703" s="200"/>
    </row>
    <row r="704" spans="8:8" x14ac:dyDescent="0.25">
      <c r="H704" s="200"/>
    </row>
    <row r="705" spans="8:8" x14ac:dyDescent="0.25">
      <c r="H705" s="200"/>
    </row>
    <row r="706" spans="8:8" x14ac:dyDescent="0.25">
      <c r="H706" s="200"/>
    </row>
    <row r="707" spans="8:8" x14ac:dyDescent="0.25">
      <c r="H707" s="200"/>
    </row>
    <row r="708" spans="8:8" x14ac:dyDescent="0.25">
      <c r="H708" s="200"/>
    </row>
    <row r="709" spans="8:8" x14ac:dyDescent="0.25">
      <c r="H709" s="200"/>
    </row>
    <row r="710" spans="8:8" x14ac:dyDescent="0.25">
      <c r="H710" s="200"/>
    </row>
    <row r="711" spans="8:8" x14ac:dyDescent="0.25">
      <c r="H711" s="200"/>
    </row>
    <row r="712" spans="8:8" x14ac:dyDescent="0.25">
      <c r="H712" s="200"/>
    </row>
    <row r="713" spans="8:8" x14ac:dyDescent="0.25">
      <c r="H713" s="200"/>
    </row>
    <row r="714" spans="8:8" x14ac:dyDescent="0.25">
      <c r="H714" s="200"/>
    </row>
    <row r="715" spans="8:8" x14ac:dyDescent="0.25">
      <c r="H715" s="200"/>
    </row>
    <row r="716" spans="8:8" x14ac:dyDescent="0.25">
      <c r="H716" s="200"/>
    </row>
    <row r="717" spans="8:8" x14ac:dyDescent="0.25">
      <c r="H717" s="200"/>
    </row>
    <row r="718" spans="8:8" x14ac:dyDescent="0.25">
      <c r="H718" s="200"/>
    </row>
    <row r="719" spans="8:8" x14ac:dyDescent="0.25">
      <c r="H719" s="200"/>
    </row>
    <row r="720" spans="8:8" x14ac:dyDescent="0.25">
      <c r="H720" s="200"/>
    </row>
    <row r="721" spans="8:8" x14ac:dyDescent="0.25">
      <c r="H721" s="200"/>
    </row>
    <row r="722" spans="8:8" x14ac:dyDescent="0.25">
      <c r="H722" s="200"/>
    </row>
    <row r="723" spans="8:8" x14ac:dyDescent="0.25">
      <c r="H723" s="200"/>
    </row>
    <row r="724" spans="8:8" x14ac:dyDescent="0.25">
      <c r="H724" s="200"/>
    </row>
    <row r="725" spans="8:8" x14ac:dyDescent="0.25">
      <c r="H725" s="200"/>
    </row>
    <row r="726" spans="8:8" x14ac:dyDescent="0.25">
      <c r="H726" s="200"/>
    </row>
    <row r="727" spans="8:8" x14ac:dyDescent="0.25">
      <c r="H727" s="200"/>
    </row>
    <row r="728" spans="8:8" x14ac:dyDescent="0.25">
      <c r="H728" s="200"/>
    </row>
    <row r="729" spans="8:8" x14ac:dyDescent="0.25">
      <c r="H729" s="200"/>
    </row>
    <row r="730" spans="8:8" x14ac:dyDescent="0.25">
      <c r="H730" s="200"/>
    </row>
    <row r="731" spans="8:8" x14ac:dyDescent="0.25">
      <c r="H731" s="200"/>
    </row>
    <row r="732" spans="8:8" x14ac:dyDescent="0.25">
      <c r="H732" s="200"/>
    </row>
    <row r="733" spans="8:8" x14ac:dyDescent="0.25">
      <c r="H733" s="200"/>
    </row>
    <row r="734" spans="8:8" x14ac:dyDescent="0.25">
      <c r="H734" s="200"/>
    </row>
    <row r="735" spans="8:8" x14ac:dyDescent="0.25">
      <c r="H735" s="200"/>
    </row>
    <row r="736" spans="8:8" x14ac:dyDescent="0.25">
      <c r="H736" s="200"/>
    </row>
    <row r="737" spans="8:8" x14ac:dyDescent="0.25">
      <c r="H737" s="200"/>
    </row>
    <row r="738" spans="8:8" x14ac:dyDescent="0.25">
      <c r="H738" s="200"/>
    </row>
    <row r="739" spans="8:8" x14ac:dyDescent="0.25">
      <c r="H739" s="200"/>
    </row>
    <row r="740" spans="8:8" x14ac:dyDescent="0.25">
      <c r="H740" s="200"/>
    </row>
    <row r="741" spans="8:8" x14ac:dyDescent="0.25">
      <c r="H741" s="200"/>
    </row>
    <row r="742" spans="8:8" x14ac:dyDescent="0.25">
      <c r="H742" s="200"/>
    </row>
    <row r="743" spans="8:8" x14ac:dyDescent="0.25">
      <c r="H743" s="200"/>
    </row>
    <row r="744" spans="8:8" x14ac:dyDescent="0.25">
      <c r="H744" s="200"/>
    </row>
    <row r="745" spans="8:8" x14ac:dyDescent="0.25">
      <c r="H745" s="200"/>
    </row>
    <row r="746" spans="8:8" x14ac:dyDescent="0.25">
      <c r="H746" s="200"/>
    </row>
    <row r="747" spans="8:8" x14ac:dyDescent="0.25">
      <c r="H747" s="200"/>
    </row>
    <row r="748" spans="8:8" x14ac:dyDescent="0.25">
      <c r="H748" s="200"/>
    </row>
    <row r="749" spans="8:8" x14ac:dyDescent="0.25">
      <c r="H749" s="200"/>
    </row>
    <row r="750" spans="8:8" x14ac:dyDescent="0.25">
      <c r="H750" s="200"/>
    </row>
    <row r="751" spans="8:8" x14ac:dyDescent="0.25">
      <c r="H751" s="200"/>
    </row>
    <row r="752" spans="8:8" x14ac:dyDescent="0.25">
      <c r="H752" s="200"/>
    </row>
    <row r="753" spans="8:8" x14ac:dyDescent="0.25">
      <c r="H753" s="200"/>
    </row>
    <row r="754" spans="8:8" x14ac:dyDescent="0.25">
      <c r="H754" s="200"/>
    </row>
    <row r="755" spans="8:8" x14ac:dyDescent="0.25">
      <c r="H755" s="200"/>
    </row>
    <row r="756" spans="8:8" x14ac:dyDescent="0.25">
      <c r="H756" s="200"/>
    </row>
    <row r="757" spans="8:8" x14ac:dyDescent="0.25">
      <c r="H757" s="200"/>
    </row>
    <row r="758" spans="8:8" x14ac:dyDescent="0.25">
      <c r="H758" s="200"/>
    </row>
    <row r="759" spans="8:8" x14ac:dyDescent="0.25">
      <c r="H759" s="200"/>
    </row>
    <row r="760" spans="8:8" x14ac:dyDescent="0.25">
      <c r="H760" s="200"/>
    </row>
    <row r="761" spans="8:8" x14ac:dyDescent="0.25">
      <c r="H761" s="200"/>
    </row>
    <row r="762" spans="8:8" x14ac:dyDescent="0.25">
      <c r="H762" s="200"/>
    </row>
    <row r="763" spans="8:8" x14ac:dyDescent="0.25">
      <c r="H763" s="200"/>
    </row>
    <row r="764" spans="8:8" x14ac:dyDescent="0.25">
      <c r="H764" s="200"/>
    </row>
    <row r="765" spans="8:8" x14ac:dyDescent="0.25">
      <c r="H765" s="200"/>
    </row>
    <row r="766" spans="8:8" x14ac:dyDescent="0.25">
      <c r="H766" s="200"/>
    </row>
    <row r="767" spans="8:8" x14ac:dyDescent="0.25">
      <c r="H767" s="200"/>
    </row>
    <row r="768" spans="8:8" x14ac:dyDescent="0.25">
      <c r="H768" s="200"/>
    </row>
    <row r="769" spans="8:8" x14ac:dyDescent="0.25">
      <c r="H769" s="200"/>
    </row>
    <row r="770" spans="8:8" x14ac:dyDescent="0.25">
      <c r="H770" s="200"/>
    </row>
    <row r="771" spans="8:8" x14ac:dyDescent="0.25">
      <c r="H771" s="200"/>
    </row>
    <row r="772" spans="8:8" x14ac:dyDescent="0.25">
      <c r="H772" s="200"/>
    </row>
    <row r="773" spans="8:8" x14ac:dyDescent="0.25">
      <c r="H773" s="200"/>
    </row>
    <row r="774" spans="8:8" x14ac:dyDescent="0.25">
      <c r="H774" s="200"/>
    </row>
    <row r="775" spans="8:8" x14ac:dyDescent="0.25">
      <c r="H775" s="200"/>
    </row>
    <row r="776" spans="8:8" x14ac:dyDescent="0.25">
      <c r="H776" s="200"/>
    </row>
    <row r="777" spans="8:8" x14ac:dyDescent="0.25">
      <c r="H777" s="200"/>
    </row>
    <row r="778" spans="8:8" x14ac:dyDescent="0.25">
      <c r="H778" s="200"/>
    </row>
    <row r="779" spans="8:8" x14ac:dyDescent="0.25">
      <c r="H779" s="200"/>
    </row>
    <row r="780" spans="8:8" x14ac:dyDescent="0.25">
      <c r="H780" s="200"/>
    </row>
    <row r="781" spans="8:8" x14ac:dyDescent="0.25">
      <c r="H781" s="200"/>
    </row>
    <row r="782" spans="8:8" x14ac:dyDescent="0.25">
      <c r="H782" s="200"/>
    </row>
    <row r="783" spans="8:8" x14ac:dyDescent="0.25">
      <c r="H783" s="200"/>
    </row>
    <row r="784" spans="8:8" x14ac:dyDescent="0.25">
      <c r="H784" s="200"/>
    </row>
    <row r="785" spans="8:8" x14ac:dyDescent="0.25">
      <c r="H785" s="200"/>
    </row>
    <row r="786" spans="8:8" x14ac:dyDescent="0.25">
      <c r="H786" s="200"/>
    </row>
    <row r="787" spans="8:8" x14ac:dyDescent="0.25">
      <c r="H787" s="200"/>
    </row>
    <row r="788" spans="8:8" x14ac:dyDescent="0.25">
      <c r="H788" s="200"/>
    </row>
    <row r="789" spans="8:8" x14ac:dyDescent="0.25">
      <c r="H789" s="200"/>
    </row>
    <row r="790" spans="8:8" x14ac:dyDescent="0.25">
      <c r="H790" s="200"/>
    </row>
    <row r="791" spans="8:8" x14ac:dyDescent="0.25">
      <c r="H791" s="200"/>
    </row>
    <row r="792" spans="8:8" x14ac:dyDescent="0.25">
      <c r="H792" s="200"/>
    </row>
    <row r="793" spans="8:8" x14ac:dyDescent="0.25">
      <c r="H793" s="200"/>
    </row>
    <row r="794" spans="8:8" x14ac:dyDescent="0.25">
      <c r="H794" s="200"/>
    </row>
    <row r="795" spans="8:8" x14ac:dyDescent="0.25">
      <c r="H795" s="200"/>
    </row>
    <row r="796" spans="8:8" x14ac:dyDescent="0.25">
      <c r="H796" s="200"/>
    </row>
    <row r="797" spans="8:8" x14ac:dyDescent="0.25">
      <c r="H797" s="200"/>
    </row>
    <row r="798" spans="8:8" x14ac:dyDescent="0.25">
      <c r="H798" s="200"/>
    </row>
    <row r="799" spans="8:8" x14ac:dyDescent="0.25">
      <c r="H799" s="200"/>
    </row>
    <row r="800" spans="8:8" x14ac:dyDescent="0.25">
      <c r="H800" s="200"/>
    </row>
    <row r="801" spans="8:8" x14ac:dyDescent="0.25">
      <c r="H801" s="200"/>
    </row>
    <row r="802" spans="8:8" x14ac:dyDescent="0.25">
      <c r="H802" s="200"/>
    </row>
    <row r="803" spans="8:8" x14ac:dyDescent="0.25">
      <c r="H803" s="200"/>
    </row>
    <row r="804" spans="8:8" x14ac:dyDescent="0.25">
      <c r="H804" s="200"/>
    </row>
    <row r="805" spans="8:8" x14ac:dyDescent="0.25">
      <c r="H805" s="200"/>
    </row>
    <row r="806" spans="8:8" x14ac:dyDescent="0.25">
      <c r="H806" s="200"/>
    </row>
    <row r="807" spans="8:8" x14ac:dyDescent="0.25">
      <c r="H807" s="200"/>
    </row>
    <row r="808" spans="8:8" x14ac:dyDescent="0.25">
      <c r="H808" s="200"/>
    </row>
    <row r="809" spans="8:8" x14ac:dyDescent="0.25">
      <c r="H809" s="200"/>
    </row>
    <row r="810" spans="8:8" x14ac:dyDescent="0.25">
      <c r="H810" s="200"/>
    </row>
    <row r="811" spans="8:8" x14ac:dyDescent="0.25">
      <c r="H811" s="200"/>
    </row>
    <row r="812" spans="8:8" x14ac:dyDescent="0.25">
      <c r="H812" s="200"/>
    </row>
    <row r="813" spans="8:8" x14ac:dyDescent="0.25">
      <c r="H813" s="200"/>
    </row>
    <row r="814" spans="8:8" x14ac:dyDescent="0.25">
      <c r="H814" s="200"/>
    </row>
    <row r="815" spans="8:8" x14ac:dyDescent="0.25">
      <c r="H815" s="200"/>
    </row>
    <row r="816" spans="8:8" x14ac:dyDescent="0.25">
      <c r="H816" s="200"/>
    </row>
    <row r="817" spans="8:8" x14ac:dyDescent="0.25">
      <c r="H817" s="200"/>
    </row>
    <row r="818" spans="8:8" x14ac:dyDescent="0.25">
      <c r="H818" s="200"/>
    </row>
    <row r="819" spans="8:8" x14ac:dyDescent="0.25">
      <c r="H819" s="200"/>
    </row>
    <row r="820" spans="8:8" x14ac:dyDescent="0.25">
      <c r="H820" s="200"/>
    </row>
    <row r="821" spans="8:8" x14ac:dyDescent="0.25">
      <c r="H821" s="200"/>
    </row>
    <row r="822" spans="8:8" x14ac:dyDescent="0.25">
      <c r="H822" s="200"/>
    </row>
    <row r="823" spans="8:8" x14ac:dyDescent="0.25">
      <c r="H823" s="200"/>
    </row>
    <row r="824" spans="8:8" x14ac:dyDescent="0.25">
      <c r="H824" s="200"/>
    </row>
    <row r="825" spans="8:8" x14ac:dyDescent="0.25">
      <c r="H825" s="200"/>
    </row>
    <row r="826" spans="8:8" x14ac:dyDescent="0.25">
      <c r="H826" s="200"/>
    </row>
    <row r="827" spans="8:8" x14ac:dyDescent="0.25">
      <c r="H827" s="200"/>
    </row>
    <row r="828" spans="8:8" x14ac:dyDescent="0.25">
      <c r="H828" s="200"/>
    </row>
    <row r="829" spans="8:8" x14ac:dyDescent="0.25">
      <c r="H829" s="200"/>
    </row>
    <row r="830" spans="8:8" x14ac:dyDescent="0.25">
      <c r="H830" s="200"/>
    </row>
    <row r="831" spans="8:8" x14ac:dyDescent="0.25">
      <c r="H831" s="200"/>
    </row>
    <row r="832" spans="8:8" x14ac:dyDescent="0.25">
      <c r="H832" s="200"/>
    </row>
    <row r="833" spans="8:8" x14ac:dyDescent="0.25">
      <c r="H833" s="200"/>
    </row>
    <row r="834" spans="8:8" x14ac:dyDescent="0.25">
      <c r="H834" s="200"/>
    </row>
    <row r="835" spans="8:8" x14ac:dyDescent="0.25">
      <c r="H835" s="200"/>
    </row>
    <row r="836" spans="8:8" x14ac:dyDescent="0.25">
      <c r="H836" s="200"/>
    </row>
    <row r="837" spans="8:8" x14ac:dyDescent="0.25">
      <c r="H837" s="200"/>
    </row>
    <row r="838" spans="8:8" x14ac:dyDescent="0.25">
      <c r="H838" s="200"/>
    </row>
    <row r="839" spans="8:8" x14ac:dyDescent="0.25">
      <c r="H839" s="200"/>
    </row>
    <row r="840" spans="8:8" x14ac:dyDescent="0.25">
      <c r="H840" s="200"/>
    </row>
    <row r="841" spans="8:8" x14ac:dyDescent="0.25">
      <c r="H841" s="200"/>
    </row>
    <row r="842" spans="8:8" x14ac:dyDescent="0.25">
      <c r="H842" s="200"/>
    </row>
    <row r="843" spans="8:8" x14ac:dyDescent="0.25">
      <c r="H843" s="200"/>
    </row>
    <row r="844" spans="8:8" x14ac:dyDescent="0.25">
      <c r="H844" s="200"/>
    </row>
    <row r="845" spans="8:8" x14ac:dyDescent="0.25">
      <c r="H845" s="200"/>
    </row>
    <row r="846" spans="8:8" x14ac:dyDescent="0.25">
      <c r="H846" s="200"/>
    </row>
    <row r="847" spans="8:8" x14ac:dyDescent="0.25">
      <c r="H847" s="200"/>
    </row>
    <row r="848" spans="8:8" x14ac:dyDescent="0.25">
      <c r="H848" s="200"/>
    </row>
    <row r="849" spans="8:8" x14ac:dyDescent="0.25">
      <c r="H849" s="200"/>
    </row>
    <row r="850" spans="8:8" x14ac:dyDescent="0.25">
      <c r="H850" s="200"/>
    </row>
    <row r="851" spans="8:8" x14ac:dyDescent="0.25">
      <c r="H851" s="200"/>
    </row>
    <row r="852" spans="8:8" x14ac:dyDescent="0.25">
      <c r="H852" s="200"/>
    </row>
    <row r="853" spans="8:8" x14ac:dyDescent="0.25">
      <c r="H853" s="200"/>
    </row>
    <row r="854" spans="8:8" x14ac:dyDescent="0.25">
      <c r="H854" s="200"/>
    </row>
    <row r="855" spans="8:8" x14ac:dyDescent="0.25">
      <c r="H855" s="200"/>
    </row>
    <row r="856" spans="8:8" x14ac:dyDescent="0.25">
      <c r="H856" s="200"/>
    </row>
    <row r="857" spans="8:8" x14ac:dyDescent="0.25">
      <c r="H857" s="200"/>
    </row>
    <row r="858" spans="8:8" x14ac:dyDescent="0.25">
      <c r="H858" s="200"/>
    </row>
    <row r="859" spans="8:8" x14ac:dyDescent="0.25">
      <c r="H859" s="200"/>
    </row>
    <row r="860" spans="8:8" x14ac:dyDescent="0.25">
      <c r="H860" s="200"/>
    </row>
    <row r="861" spans="8:8" x14ac:dyDescent="0.25">
      <c r="H861" s="200"/>
    </row>
    <row r="862" spans="8:8" x14ac:dyDescent="0.25">
      <c r="H862" s="200"/>
    </row>
    <row r="863" spans="8:8" x14ac:dyDescent="0.25">
      <c r="H863" s="200"/>
    </row>
    <row r="864" spans="8:8" x14ac:dyDescent="0.25">
      <c r="H864" s="200"/>
    </row>
    <row r="865" spans="8:8" x14ac:dyDescent="0.25">
      <c r="H865" s="200"/>
    </row>
    <row r="866" spans="8:8" x14ac:dyDescent="0.25">
      <c r="H866" s="200"/>
    </row>
    <row r="867" spans="8:8" x14ac:dyDescent="0.25">
      <c r="H867" s="200"/>
    </row>
    <row r="868" spans="8:8" x14ac:dyDescent="0.25">
      <c r="H868" s="200"/>
    </row>
    <row r="869" spans="8:8" x14ac:dyDescent="0.25">
      <c r="H869" s="200"/>
    </row>
    <row r="870" spans="8:8" x14ac:dyDescent="0.25">
      <c r="H870" s="200"/>
    </row>
    <row r="871" spans="8:8" x14ac:dyDescent="0.25">
      <c r="H871" s="200"/>
    </row>
    <row r="872" spans="8:8" x14ac:dyDescent="0.25">
      <c r="H872" s="200"/>
    </row>
    <row r="873" spans="8:8" x14ac:dyDescent="0.25">
      <c r="H873" s="200"/>
    </row>
    <row r="874" spans="8:8" x14ac:dyDescent="0.25">
      <c r="H874" s="200"/>
    </row>
    <row r="875" spans="8:8" x14ac:dyDescent="0.25">
      <c r="H875" s="200"/>
    </row>
    <row r="876" spans="8:8" x14ac:dyDescent="0.25">
      <c r="H876" s="200"/>
    </row>
    <row r="877" spans="8:8" x14ac:dyDescent="0.25">
      <c r="H877" s="200"/>
    </row>
    <row r="878" spans="8:8" x14ac:dyDescent="0.25">
      <c r="H878" s="200"/>
    </row>
    <row r="879" spans="8:8" x14ac:dyDescent="0.25">
      <c r="H879" s="200"/>
    </row>
    <row r="880" spans="8:8" x14ac:dyDescent="0.25">
      <c r="H880" s="200"/>
    </row>
    <row r="881" spans="8:8" x14ac:dyDescent="0.25">
      <c r="H881" s="200"/>
    </row>
    <row r="882" spans="8:8" x14ac:dyDescent="0.25">
      <c r="H882" s="200"/>
    </row>
    <row r="883" spans="8:8" x14ac:dyDescent="0.25">
      <c r="H883" s="200"/>
    </row>
    <row r="884" spans="8:8" x14ac:dyDescent="0.25">
      <c r="H884" s="200"/>
    </row>
    <row r="885" spans="8:8" x14ac:dyDescent="0.25">
      <c r="H885" s="200"/>
    </row>
    <row r="886" spans="8:8" x14ac:dyDescent="0.25">
      <c r="H886" s="200"/>
    </row>
    <row r="887" spans="8:8" x14ac:dyDescent="0.25">
      <c r="H887" s="200"/>
    </row>
    <row r="888" spans="8:8" x14ac:dyDescent="0.25">
      <c r="H888" s="200"/>
    </row>
    <row r="889" spans="8:8" x14ac:dyDescent="0.25">
      <c r="H889" s="200"/>
    </row>
    <row r="890" spans="8:8" x14ac:dyDescent="0.25">
      <c r="H890" s="200"/>
    </row>
    <row r="891" spans="8:8" x14ac:dyDescent="0.25">
      <c r="H891" s="200"/>
    </row>
    <row r="892" spans="8:8" x14ac:dyDescent="0.25">
      <c r="H892" s="200"/>
    </row>
    <row r="893" spans="8:8" x14ac:dyDescent="0.25">
      <c r="H893" s="200"/>
    </row>
    <row r="894" spans="8:8" x14ac:dyDescent="0.25">
      <c r="H894" s="200"/>
    </row>
    <row r="895" spans="8:8" x14ac:dyDescent="0.25">
      <c r="H895" s="200"/>
    </row>
    <row r="896" spans="8:8" x14ac:dyDescent="0.25">
      <c r="H896" s="200"/>
    </row>
    <row r="897" spans="8:8" x14ac:dyDescent="0.25">
      <c r="H897" s="200"/>
    </row>
    <row r="898" spans="8:8" x14ac:dyDescent="0.25">
      <c r="H898" s="200"/>
    </row>
    <row r="899" spans="8:8" x14ac:dyDescent="0.25">
      <c r="H899" s="200"/>
    </row>
    <row r="900" spans="8:8" x14ac:dyDescent="0.25">
      <c r="H900" s="200"/>
    </row>
    <row r="901" spans="8:8" x14ac:dyDescent="0.25">
      <c r="H901" s="200"/>
    </row>
    <row r="902" spans="8:8" x14ac:dyDescent="0.25">
      <c r="H902" s="200"/>
    </row>
    <row r="903" spans="8:8" x14ac:dyDescent="0.25">
      <c r="H903" s="200"/>
    </row>
    <row r="904" spans="8:8" x14ac:dyDescent="0.25">
      <c r="H904" s="200"/>
    </row>
    <row r="905" spans="8:8" x14ac:dyDescent="0.25">
      <c r="H905" s="200"/>
    </row>
    <row r="906" spans="8:8" x14ac:dyDescent="0.25">
      <c r="H906" s="200"/>
    </row>
    <row r="907" spans="8:8" x14ac:dyDescent="0.25">
      <c r="H907" s="200"/>
    </row>
    <row r="908" spans="8:8" x14ac:dyDescent="0.25">
      <c r="H908" s="200"/>
    </row>
    <row r="909" spans="8:8" x14ac:dyDescent="0.25">
      <c r="H909" s="200"/>
    </row>
    <row r="910" spans="8:8" x14ac:dyDescent="0.25">
      <c r="H910" s="200"/>
    </row>
    <row r="911" spans="8:8" x14ac:dyDescent="0.25">
      <c r="H911" s="200"/>
    </row>
    <row r="912" spans="8:8" x14ac:dyDescent="0.25">
      <c r="H912" s="200"/>
    </row>
    <row r="913" spans="8:8" x14ac:dyDescent="0.25">
      <c r="H913" s="200"/>
    </row>
    <row r="914" spans="8:8" x14ac:dyDescent="0.25">
      <c r="H914" s="200"/>
    </row>
    <row r="915" spans="8:8" x14ac:dyDescent="0.25">
      <c r="H915" s="200"/>
    </row>
    <row r="916" spans="8:8" x14ac:dyDescent="0.25">
      <c r="H916" s="200"/>
    </row>
    <row r="917" spans="8:8" x14ac:dyDescent="0.25">
      <c r="H917" s="200"/>
    </row>
    <row r="918" spans="8:8" x14ac:dyDescent="0.25">
      <c r="H918" s="200"/>
    </row>
    <row r="919" spans="8:8" x14ac:dyDescent="0.25">
      <c r="H919" s="200"/>
    </row>
    <row r="920" spans="8:8" x14ac:dyDescent="0.25">
      <c r="H920" s="200"/>
    </row>
    <row r="921" spans="8:8" x14ac:dyDescent="0.25">
      <c r="H921" s="200"/>
    </row>
    <row r="922" spans="8:8" x14ac:dyDescent="0.25">
      <c r="H922" s="200"/>
    </row>
    <row r="923" spans="8:8" x14ac:dyDescent="0.25">
      <c r="H923" s="200"/>
    </row>
    <row r="924" spans="8:8" x14ac:dyDescent="0.25">
      <c r="H924" s="200"/>
    </row>
    <row r="925" spans="8:8" x14ac:dyDescent="0.25">
      <c r="H925" s="200"/>
    </row>
    <row r="926" spans="8:8" x14ac:dyDescent="0.25">
      <c r="H926" s="200"/>
    </row>
    <row r="927" spans="8:8" x14ac:dyDescent="0.25">
      <c r="H927" s="200"/>
    </row>
    <row r="928" spans="8:8" x14ac:dyDescent="0.25">
      <c r="H928" s="200"/>
    </row>
    <row r="929" spans="8:8" x14ac:dyDescent="0.25">
      <c r="H929" s="200"/>
    </row>
    <row r="930" spans="8:8" x14ac:dyDescent="0.25">
      <c r="H930" s="200"/>
    </row>
    <row r="931" spans="8:8" x14ac:dyDescent="0.25">
      <c r="H931" s="200"/>
    </row>
    <row r="932" spans="8:8" x14ac:dyDescent="0.25">
      <c r="H932" s="200"/>
    </row>
    <row r="933" spans="8:8" x14ac:dyDescent="0.25">
      <c r="H933" s="200"/>
    </row>
    <row r="934" spans="8:8" x14ac:dyDescent="0.25">
      <c r="H934" s="200"/>
    </row>
    <row r="935" spans="8:8" x14ac:dyDescent="0.25">
      <c r="H935" s="200"/>
    </row>
    <row r="936" spans="8:8" x14ac:dyDescent="0.25">
      <c r="H936" s="200"/>
    </row>
    <row r="937" spans="8:8" x14ac:dyDescent="0.25">
      <c r="H937" s="200"/>
    </row>
    <row r="938" spans="8:8" x14ac:dyDescent="0.25">
      <c r="H938" s="200"/>
    </row>
    <row r="939" spans="8:8" x14ac:dyDescent="0.25">
      <c r="H939" s="200"/>
    </row>
    <row r="940" spans="8:8" x14ac:dyDescent="0.25">
      <c r="H940" s="200"/>
    </row>
    <row r="941" spans="8:8" x14ac:dyDescent="0.25">
      <c r="H941" s="200"/>
    </row>
    <row r="942" spans="8:8" x14ac:dyDescent="0.25">
      <c r="H942" s="200"/>
    </row>
    <row r="943" spans="8:8" x14ac:dyDescent="0.25">
      <c r="H943" s="200"/>
    </row>
    <row r="944" spans="8:8" x14ac:dyDescent="0.25">
      <c r="H944" s="200"/>
    </row>
    <row r="945" spans="8:8" x14ac:dyDescent="0.25">
      <c r="H945" s="200"/>
    </row>
    <row r="946" spans="8:8" x14ac:dyDescent="0.25">
      <c r="H946" s="200"/>
    </row>
    <row r="947" spans="8:8" x14ac:dyDescent="0.25">
      <c r="H947" s="200"/>
    </row>
    <row r="948" spans="8:8" x14ac:dyDescent="0.25">
      <c r="H948" s="200"/>
    </row>
    <row r="949" spans="8:8" x14ac:dyDescent="0.25">
      <c r="H949" s="200"/>
    </row>
    <row r="950" spans="8:8" x14ac:dyDescent="0.25">
      <c r="H950" s="200"/>
    </row>
    <row r="951" spans="8:8" x14ac:dyDescent="0.25">
      <c r="H951" s="200"/>
    </row>
    <row r="952" spans="8:8" x14ac:dyDescent="0.25">
      <c r="H952" s="200"/>
    </row>
    <row r="953" spans="8:8" x14ac:dyDescent="0.25">
      <c r="H953" s="200"/>
    </row>
    <row r="954" spans="8:8" x14ac:dyDescent="0.25">
      <c r="H954" s="200"/>
    </row>
    <row r="955" spans="8:8" x14ac:dyDescent="0.25">
      <c r="H955" s="200"/>
    </row>
    <row r="956" spans="8:8" x14ac:dyDescent="0.25">
      <c r="H956" s="200"/>
    </row>
    <row r="957" spans="8:8" x14ac:dyDescent="0.25">
      <c r="H957" s="200"/>
    </row>
    <row r="958" spans="8:8" x14ac:dyDescent="0.25">
      <c r="H958" s="200"/>
    </row>
    <row r="959" spans="8:8" x14ac:dyDescent="0.25">
      <c r="H959" s="200"/>
    </row>
    <row r="960" spans="8:8" x14ac:dyDescent="0.25">
      <c r="H960" s="200"/>
    </row>
    <row r="961" spans="8:8" x14ac:dyDescent="0.25">
      <c r="H961" s="200"/>
    </row>
    <row r="962" spans="8:8" x14ac:dyDescent="0.25">
      <c r="H962" s="200"/>
    </row>
    <row r="963" spans="8:8" x14ac:dyDescent="0.25">
      <c r="H963" s="200"/>
    </row>
    <row r="964" spans="8:8" x14ac:dyDescent="0.25">
      <c r="H964" s="200"/>
    </row>
    <row r="965" spans="8:8" x14ac:dyDescent="0.25">
      <c r="H965" s="200"/>
    </row>
    <row r="966" spans="8:8" x14ac:dyDescent="0.25">
      <c r="H966" s="200"/>
    </row>
    <row r="967" spans="8:8" x14ac:dyDescent="0.25">
      <c r="H967" s="200"/>
    </row>
    <row r="968" spans="8:8" x14ac:dyDescent="0.25">
      <c r="H968" s="200"/>
    </row>
    <row r="969" spans="8:8" x14ac:dyDescent="0.25">
      <c r="H969" s="200"/>
    </row>
    <row r="970" spans="8:8" x14ac:dyDescent="0.25">
      <c r="H970" s="200"/>
    </row>
    <row r="971" spans="8:8" x14ac:dyDescent="0.25">
      <c r="H971" s="200"/>
    </row>
    <row r="972" spans="8:8" x14ac:dyDescent="0.25">
      <c r="H972" s="200"/>
    </row>
    <row r="973" spans="8:8" x14ac:dyDescent="0.25">
      <c r="H973" s="200"/>
    </row>
    <row r="974" spans="8:8" x14ac:dyDescent="0.25">
      <c r="H974" s="200"/>
    </row>
    <row r="975" spans="8:8" x14ac:dyDescent="0.25">
      <c r="H975" s="200"/>
    </row>
    <row r="976" spans="8:8" x14ac:dyDescent="0.25">
      <c r="H976" s="200"/>
    </row>
    <row r="977" spans="8:8" x14ac:dyDescent="0.25">
      <c r="H977" s="200"/>
    </row>
    <row r="978" spans="8:8" x14ac:dyDescent="0.25">
      <c r="H978" s="200"/>
    </row>
    <row r="979" spans="8:8" x14ac:dyDescent="0.25">
      <c r="H979" s="200"/>
    </row>
    <row r="980" spans="8:8" x14ac:dyDescent="0.25">
      <c r="H980" s="200"/>
    </row>
    <row r="981" spans="8:8" x14ac:dyDescent="0.25">
      <c r="H981" s="200"/>
    </row>
    <row r="982" spans="8:8" x14ac:dyDescent="0.25">
      <c r="H982" s="200"/>
    </row>
    <row r="983" spans="8:8" x14ac:dyDescent="0.25">
      <c r="H983" s="200"/>
    </row>
    <row r="984" spans="8:8" x14ac:dyDescent="0.25">
      <c r="H984" s="200"/>
    </row>
    <row r="985" spans="8:8" x14ac:dyDescent="0.25">
      <c r="H985" s="200"/>
    </row>
    <row r="986" spans="8:8" x14ac:dyDescent="0.25">
      <c r="H986" s="200"/>
    </row>
    <row r="987" spans="8:8" x14ac:dyDescent="0.25">
      <c r="H987" s="200"/>
    </row>
    <row r="988" spans="8:8" x14ac:dyDescent="0.25">
      <c r="H988" s="200"/>
    </row>
    <row r="989" spans="8:8" x14ac:dyDescent="0.25">
      <c r="H989" s="200"/>
    </row>
    <row r="990" spans="8:8" x14ac:dyDescent="0.25">
      <c r="H990" s="200"/>
    </row>
    <row r="991" spans="8:8" x14ac:dyDescent="0.25">
      <c r="H991" s="200"/>
    </row>
    <row r="992" spans="8:8" x14ac:dyDescent="0.25">
      <c r="H992" s="200"/>
    </row>
    <row r="993" spans="8:8" x14ac:dyDescent="0.25">
      <c r="H993" s="200"/>
    </row>
    <row r="994" spans="8:8" x14ac:dyDescent="0.25">
      <c r="H994" s="200"/>
    </row>
    <row r="995" spans="8:8" x14ac:dyDescent="0.25">
      <c r="H995" s="200"/>
    </row>
    <row r="996" spans="8:8" x14ac:dyDescent="0.25">
      <c r="H996" s="200"/>
    </row>
    <row r="997" spans="8:8" x14ac:dyDescent="0.25">
      <c r="H997" s="200"/>
    </row>
    <row r="998" spans="8:8" x14ac:dyDescent="0.25">
      <c r="H998" s="200"/>
    </row>
    <row r="999" spans="8:8" x14ac:dyDescent="0.25">
      <c r="H999" s="200"/>
    </row>
    <row r="1000" spans="8:8" x14ac:dyDescent="0.25">
      <c r="H1000" s="200"/>
    </row>
    <row r="1001" spans="8:8" x14ac:dyDescent="0.25">
      <c r="H1001" s="200"/>
    </row>
    <row r="1002" spans="8:8" x14ac:dyDescent="0.25">
      <c r="H1002" s="200"/>
    </row>
    <row r="1003" spans="8:8" x14ac:dyDescent="0.25">
      <c r="H1003" s="200"/>
    </row>
    <row r="1004" spans="8:8" x14ac:dyDescent="0.25">
      <c r="H1004" s="200"/>
    </row>
    <row r="1005" spans="8:8" x14ac:dyDescent="0.25">
      <c r="H1005" s="200"/>
    </row>
    <row r="1006" spans="8:8" x14ac:dyDescent="0.25">
      <c r="H1006" s="200"/>
    </row>
    <row r="1007" spans="8:8" x14ac:dyDescent="0.25">
      <c r="H1007" s="200"/>
    </row>
    <row r="1008" spans="8:8" x14ac:dyDescent="0.25">
      <c r="H1008" s="200"/>
    </row>
    <row r="1009" spans="8:8" x14ac:dyDescent="0.25">
      <c r="H1009" s="200"/>
    </row>
    <row r="1010" spans="8:8" x14ac:dyDescent="0.25">
      <c r="H1010" s="200"/>
    </row>
    <row r="1011" spans="8:8" x14ac:dyDescent="0.25">
      <c r="H1011" s="200"/>
    </row>
    <row r="1012" spans="8:8" x14ac:dyDescent="0.25">
      <c r="H1012" s="200"/>
    </row>
    <row r="1013" spans="8:8" x14ac:dyDescent="0.25">
      <c r="H1013" s="200"/>
    </row>
    <row r="1014" spans="8:8" x14ac:dyDescent="0.25">
      <c r="H1014" s="200"/>
    </row>
    <row r="1015" spans="8:8" x14ac:dyDescent="0.25">
      <c r="H1015" s="200"/>
    </row>
    <row r="1016" spans="8:8" x14ac:dyDescent="0.25">
      <c r="H1016" s="200"/>
    </row>
    <row r="1017" spans="8:8" x14ac:dyDescent="0.25">
      <c r="H1017" s="200"/>
    </row>
    <row r="1018" spans="8:8" x14ac:dyDescent="0.25">
      <c r="H1018" s="200"/>
    </row>
    <row r="1019" spans="8:8" x14ac:dyDescent="0.25">
      <c r="H1019" s="200"/>
    </row>
    <row r="1020" spans="8:8" x14ac:dyDescent="0.25">
      <c r="H1020" s="200"/>
    </row>
    <row r="1021" spans="8:8" x14ac:dyDescent="0.25">
      <c r="H1021" s="200"/>
    </row>
    <row r="1022" spans="8:8" x14ac:dyDescent="0.25">
      <c r="H1022" s="200"/>
    </row>
    <row r="1023" spans="8:8" x14ac:dyDescent="0.25">
      <c r="H1023" s="200"/>
    </row>
    <row r="1024" spans="8:8" x14ac:dyDescent="0.25">
      <c r="H1024" s="200"/>
    </row>
    <row r="1025" spans="8:8" x14ac:dyDescent="0.25">
      <c r="H1025" s="200"/>
    </row>
    <row r="1026" spans="8:8" x14ac:dyDescent="0.25">
      <c r="H1026" s="200"/>
    </row>
    <row r="1027" spans="8:8" x14ac:dyDescent="0.25">
      <c r="H1027" s="200"/>
    </row>
    <row r="1028" spans="8:8" x14ac:dyDescent="0.25">
      <c r="H1028" s="200"/>
    </row>
    <row r="1029" spans="8:8" x14ac:dyDescent="0.25">
      <c r="H1029" s="200"/>
    </row>
    <row r="1030" spans="8:8" x14ac:dyDescent="0.25">
      <c r="H1030" s="200"/>
    </row>
    <row r="1031" spans="8:8" x14ac:dyDescent="0.25">
      <c r="H1031" s="200"/>
    </row>
    <row r="1032" spans="8:8" x14ac:dyDescent="0.25">
      <c r="H1032" s="200"/>
    </row>
    <row r="1033" spans="8:8" x14ac:dyDescent="0.25">
      <c r="H1033" s="200"/>
    </row>
    <row r="1034" spans="8:8" x14ac:dyDescent="0.25">
      <c r="H1034" s="200"/>
    </row>
    <row r="1035" spans="8:8" x14ac:dyDescent="0.25">
      <c r="H1035" s="200"/>
    </row>
    <row r="1036" spans="8:8" x14ac:dyDescent="0.25">
      <c r="H1036" s="200"/>
    </row>
    <row r="1037" spans="8:8" x14ac:dyDescent="0.25">
      <c r="H1037" s="200"/>
    </row>
    <row r="1038" spans="8:8" x14ac:dyDescent="0.25">
      <c r="H1038" s="200"/>
    </row>
    <row r="1039" spans="8:8" x14ac:dyDescent="0.25">
      <c r="H1039" s="200"/>
    </row>
    <row r="1040" spans="8:8" x14ac:dyDescent="0.25">
      <c r="H1040" s="200"/>
    </row>
    <row r="1041" spans="8:8" x14ac:dyDescent="0.25">
      <c r="H1041" s="200"/>
    </row>
    <row r="1042" spans="8:8" x14ac:dyDescent="0.25">
      <c r="H1042" s="200"/>
    </row>
    <row r="1043" spans="8:8" x14ac:dyDescent="0.25">
      <c r="H1043" s="200"/>
    </row>
    <row r="1044" spans="8:8" x14ac:dyDescent="0.25">
      <c r="H1044" s="200"/>
    </row>
    <row r="1045" spans="8:8" x14ac:dyDescent="0.25">
      <c r="H1045" s="200"/>
    </row>
    <row r="1046" spans="8:8" x14ac:dyDescent="0.25">
      <c r="H1046" s="200"/>
    </row>
    <row r="1047" spans="8:8" x14ac:dyDescent="0.25">
      <c r="H1047" s="200"/>
    </row>
    <row r="1048" spans="8:8" x14ac:dyDescent="0.25">
      <c r="H1048" s="200"/>
    </row>
    <row r="1049" spans="8:8" x14ac:dyDescent="0.25">
      <c r="H1049" s="200"/>
    </row>
    <row r="1050" spans="8:8" x14ac:dyDescent="0.25">
      <c r="H1050" s="200"/>
    </row>
    <row r="1051" spans="8:8" x14ac:dyDescent="0.25">
      <c r="H1051" s="200"/>
    </row>
    <row r="1052" spans="8:8" x14ac:dyDescent="0.25">
      <c r="H1052" s="200"/>
    </row>
    <row r="1053" spans="8:8" x14ac:dyDescent="0.25">
      <c r="H1053" s="200"/>
    </row>
    <row r="1054" spans="8:8" x14ac:dyDescent="0.25">
      <c r="H1054" s="200"/>
    </row>
    <row r="1055" spans="8:8" x14ac:dyDescent="0.25">
      <c r="H1055" s="200"/>
    </row>
    <row r="1056" spans="8:8" x14ac:dyDescent="0.25">
      <c r="H1056" s="200"/>
    </row>
    <row r="1057" spans="8:8" x14ac:dyDescent="0.25">
      <c r="H1057" s="200"/>
    </row>
    <row r="1058" spans="8:8" x14ac:dyDescent="0.25">
      <c r="H1058" s="200"/>
    </row>
    <row r="1059" spans="8:8" x14ac:dyDescent="0.25">
      <c r="H1059" s="200"/>
    </row>
    <row r="1060" spans="8:8" x14ac:dyDescent="0.25">
      <c r="H1060" s="200"/>
    </row>
    <row r="1061" spans="8:8" x14ac:dyDescent="0.25">
      <c r="H1061" s="200"/>
    </row>
    <row r="1062" spans="8:8" x14ac:dyDescent="0.25">
      <c r="H1062" s="200"/>
    </row>
    <row r="1063" spans="8:8" x14ac:dyDescent="0.25">
      <c r="H1063" s="200"/>
    </row>
    <row r="1064" spans="8:8" x14ac:dyDescent="0.25">
      <c r="H1064" s="200"/>
    </row>
    <row r="1065" spans="8:8" x14ac:dyDescent="0.25">
      <c r="H1065" s="200"/>
    </row>
    <row r="1066" spans="8:8" x14ac:dyDescent="0.25">
      <c r="H1066" s="200"/>
    </row>
    <row r="1067" spans="8:8" x14ac:dyDescent="0.25">
      <c r="H1067" s="200"/>
    </row>
    <row r="1068" spans="8:8" x14ac:dyDescent="0.25">
      <c r="H1068" s="200"/>
    </row>
    <row r="1069" spans="8:8" x14ac:dyDescent="0.25">
      <c r="H1069" s="200"/>
    </row>
    <row r="1070" spans="8:8" x14ac:dyDescent="0.25">
      <c r="H1070" s="200"/>
    </row>
    <row r="1071" spans="8:8" x14ac:dyDescent="0.25">
      <c r="H1071" s="200"/>
    </row>
    <row r="1072" spans="8:8" x14ac:dyDescent="0.25">
      <c r="H1072" s="200"/>
    </row>
    <row r="1073" spans="8:8" x14ac:dyDescent="0.25">
      <c r="H1073" s="200"/>
    </row>
    <row r="1074" spans="8:8" x14ac:dyDescent="0.25">
      <c r="H1074" s="200"/>
    </row>
    <row r="1075" spans="8:8" x14ac:dyDescent="0.25">
      <c r="H1075" s="200"/>
    </row>
    <row r="1076" spans="8:8" x14ac:dyDescent="0.25">
      <c r="H1076" s="200"/>
    </row>
    <row r="1077" spans="8:8" x14ac:dyDescent="0.25">
      <c r="H1077" s="200"/>
    </row>
    <row r="1078" spans="8:8" x14ac:dyDescent="0.25">
      <c r="H1078" s="200"/>
    </row>
    <row r="1079" spans="8:8" x14ac:dyDescent="0.25">
      <c r="H1079" s="200"/>
    </row>
    <row r="1080" spans="8:8" x14ac:dyDescent="0.25">
      <c r="H1080" s="200"/>
    </row>
    <row r="1081" spans="8:8" x14ac:dyDescent="0.25">
      <c r="H1081" s="200"/>
    </row>
    <row r="1082" spans="8:8" x14ac:dyDescent="0.25">
      <c r="H1082" s="200"/>
    </row>
    <row r="1083" spans="8:8" x14ac:dyDescent="0.25">
      <c r="H1083" s="200"/>
    </row>
    <row r="1084" spans="8:8" x14ac:dyDescent="0.25">
      <c r="H1084" s="200"/>
    </row>
    <row r="1085" spans="8:8" x14ac:dyDescent="0.25">
      <c r="H1085" s="200"/>
    </row>
    <row r="1086" spans="8:8" x14ac:dyDescent="0.25">
      <c r="H1086" s="200"/>
    </row>
    <row r="1087" spans="8:8" x14ac:dyDescent="0.25">
      <c r="H1087" s="200"/>
    </row>
    <row r="1088" spans="8:8" x14ac:dyDescent="0.25">
      <c r="H1088" s="200"/>
    </row>
    <row r="1089" spans="8:8" x14ac:dyDescent="0.25">
      <c r="H1089" s="200"/>
    </row>
    <row r="1090" spans="8:8" x14ac:dyDescent="0.25">
      <c r="H1090" s="200"/>
    </row>
    <row r="1091" spans="8:8" x14ac:dyDescent="0.25">
      <c r="H1091" s="200"/>
    </row>
    <row r="1092" spans="8:8" x14ac:dyDescent="0.25">
      <c r="H1092" s="200"/>
    </row>
    <row r="1093" spans="8:8" x14ac:dyDescent="0.25">
      <c r="H1093" s="200"/>
    </row>
    <row r="1094" spans="8:8" x14ac:dyDescent="0.25">
      <c r="H1094" s="200"/>
    </row>
    <row r="1095" spans="8:8" x14ac:dyDescent="0.25">
      <c r="H1095" s="200"/>
    </row>
    <row r="1096" spans="8:8" x14ac:dyDescent="0.25">
      <c r="H1096" s="200"/>
    </row>
    <row r="1097" spans="8:8" x14ac:dyDescent="0.25">
      <c r="H1097" s="200"/>
    </row>
    <row r="1098" spans="8:8" x14ac:dyDescent="0.25">
      <c r="H1098" s="200"/>
    </row>
    <row r="1099" spans="8:8" x14ac:dyDescent="0.25">
      <c r="H1099" s="200"/>
    </row>
    <row r="1100" spans="8:8" x14ac:dyDescent="0.25">
      <c r="H1100" s="200"/>
    </row>
    <row r="1101" spans="8:8" x14ac:dyDescent="0.25">
      <c r="H1101" s="200"/>
    </row>
    <row r="1102" spans="8:8" x14ac:dyDescent="0.25">
      <c r="H1102" s="200"/>
    </row>
    <row r="1103" spans="8:8" x14ac:dyDescent="0.25">
      <c r="H1103" s="200"/>
    </row>
    <row r="1104" spans="8:8" x14ac:dyDescent="0.25">
      <c r="H1104" s="200"/>
    </row>
    <row r="1105" spans="8:8" x14ac:dyDescent="0.25">
      <c r="H1105" s="200"/>
    </row>
    <row r="1106" spans="8:8" x14ac:dyDescent="0.25">
      <c r="H1106" s="200"/>
    </row>
    <row r="1107" spans="8:8" x14ac:dyDescent="0.25">
      <c r="H1107" s="200"/>
    </row>
    <row r="1108" spans="8:8" x14ac:dyDescent="0.25">
      <c r="H1108" s="200"/>
    </row>
    <row r="1109" spans="8:8" x14ac:dyDescent="0.25">
      <c r="H1109" s="200"/>
    </row>
    <row r="1110" spans="8:8" x14ac:dyDescent="0.25">
      <c r="H1110" s="200"/>
    </row>
    <row r="1111" spans="8:8" x14ac:dyDescent="0.25">
      <c r="H1111" s="200"/>
    </row>
    <row r="1112" spans="8:8" x14ac:dyDescent="0.25">
      <c r="H1112" s="200"/>
    </row>
    <row r="1113" spans="8:8" x14ac:dyDescent="0.25">
      <c r="H1113" s="200"/>
    </row>
    <row r="1114" spans="8:8" x14ac:dyDescent="0.25">
      <c r="H1114" s="200"/>
    </row>
    <row r="1115" spans="8:8" x14ac:dyDescent="0.25">
      <c r="H1115" s="200"/>
    </row>
    <row r="1116" spans="8:8" x14ac:dyDescent="0.25">
      <c r="H1116" s="200"/>
    </row>
    <row r="1117" spans="8:8" x14ac:dyDescent="0.25">
      <c r="H1117" s="200"/>
    </row>
    <row r="1118" spans="8:8" x14ac:dyDescent="0.25">
      <c r="H1118" s="200"/>
    </row>
    <row r="1119" spans="8:8" x14ac:dyDescent="0.25">
      <c r="H1119" s="200"/>
    </row>
    <row r="1120" spans="8:8" x14ac:dyDescent="0.25">
      <c r="H1120" s="200"/>
    </row>
    <row r="1121" spans="8:8" x14ac:dyDescent="0.25">
      <c r="H1121" s="200"/>
    </row>
    <row r="1122" spans="8:8" x14ac:dyDescent="0.25">
      <c r="H1122" s="200"/>
    </row>
    <row r="1123" spans="8:8" x14ac:dyDescent="0.25">
      <c r="H1123" s="200"/>
    </row>
    <row r="1124" spans="8:8" x14ac:dyDescent="0.25">
      <c r="H1124" s="200"/>
    </row>
    <row r="1125" spans="8:8" x14ac:dyDescent="0.25">
      <c r="H1125" s="200"/>
    </row>
    <row r="1126" spans="8:8" x14ac:dyDescent="0.25">
      <c r="H1126" s="200"/>
    </row>
    <row r="1127" spans="8:8" x14ac:dyDescent="0.25">
      <c r="H1127" s="200"/>
    </row>
    <row r="1128" spans="8:8" x14ac:dyDescent="0.25">
      <c r="H1128" s="200"/>
    </row>
    <row r="1129" spans="8:8" x14ac:dyDescent="0.25">
      <c r="H1129" s="200"/>
    </row>
    <row r="1130" spans="8:8" x14ac:dyDescent="0.25">
      <c r="H1130" s="200"/>
    </row>
    <row r="1131" spans="8:8" x14ac:dyDescent="0.25">
      <c r="H1131" s="200"/>
    </row>
    <row r="1132" spans="8:8" x14ac:dyDescent="0.25">
      <c r="H1132" s="200"/>
    </row>
    <row r="1133" spans="8:8" x14ac:dyDescent="0.25">
      <c r="H1133" s="200"/>
    </row>
    <row r="1134" spans="8:8" x14ac:dyDescent="0.25">
      <c r="H1134" s="200"/>
    </row>
    <row r="1135" spans="8:8" x14ac:dyDescent="0.25">
      <c r="H1135" s="200"/>
    </row>
    <row r="1136" spans="8:8" x14ac:dyDescent="0.25">
      <c r="H1136" s="200"/>
    </row>
    <row r="1137" spans="8:8" x14ac:dyDescent="0.25">
      <c r="H1137" s="200"/>
    </row>
    <row r="1138" spans="8:8" x14ac:dyDescent="0.25">
      <c r="H1138" s="200"/>
    </row>
    <row r="1139" spans="8:8" x14ac:dyDescent="0.25">
      <c r="H1139" s="200"/>
    </row>
    <row r="1140" spans="8:8" x14ac:dyDescent="0.25">
      <c r="H1140" s="200"/>
    </row>
    <row r="1141" spans="8:8" x14ac:dyDescent="0.25">
      <c r="H1141" s="200"/>
    </row>
    <row r="1142" spans="8:8" x14ac:dyDescent="0.25">
      <c r="H1142" s="200"/>
    </row>
    <row r="1143" spans="8:8" x14ac:dyDescent="0.25">
      <c r="H1143" s="200"/>
    </row>
    <row r="1144" spans="8:8" x14ac:dyDescent="0.25">
      <c r="H1144" s="200"/>
    </row>
    <row r="1145" spans="8:8" x14ac:dyDescent="0.25">
      <c r="H1145" s="200"/>
    </row>
    <row r="1146" spans="8:8" x14ac:dyDescent="0.25">
      <c r="H1146" s="200"/>
    </row>
    <row r="1147" spans="8:8" x14ac:dyDescent="0.25">
      <c r="H1147" s="200"/>
    </row>
    <row r="1148" spans="8:8" x14ac:dyDescent="0.25">
      <c r="H1148" s="200"/>
    </row>
    <row r="1149" spans="8:8" x14ac:dyDescent="0.25">
      <c r="H1149" s="200"/>
    </row>
    <row r="1150" spans="8:8" x14ac:dyDescent="0.25">
      <c r="H1150" s="200"/>
    </row>
    <row r="1151" spans="8:8" x14ac:dyDescent="0.25">
      <c r="H1151" s="200"/>
    </row>
    <row r="1152" spans="8:8" x14ac:dyDescent="0.25">
      <c r="H1152" s="200"/>
    </row>
    <row r="1153" spans="8:8" x14ac:dyDescent="0.25">
      <c r="H1153" s="200"/>
    </row>
    <row r="1154" spans="8:8" x14ac:dyDescent="0.25">
      <c r="H1154" s="200"/>
    </row>
    <row r="1155" spans="8:8" x14ac:dyDescent="0.25">
      <c r="H1155" s="200"/>
    </row>
    <row r="1156" spans="8:8" x14ac:dyDescent="0.25">
      <c r="H1156" s="200"/>
    </row>
    <row r="1157" spans="8:8" x14ac:dyDescent="0.25">
      <c r="H1157" s="200"/>
    </row>
    <row r="1158" spans="8:8" x14ac:dyDescent="0.25">
      <c r="H1158" s="200"/>
    </row>
    <row r="1159" spans="8:8" x14ac:dyDescent="0.25">
      <c r="H1159" s="200"/>
    </row>
    <row r="1160" spans="8:8" x14ac:dyDescent="0.25">
      <c r="H1160" s="200"/>
    </row>
    <row r="1161" spans="8:8" x14ac:dyDescent="0.25">
      <c r="H1161" s="200"/>
    </row>
    <row r="1162" spans="8:8" x14ac:dyDescent="0.25">
      <c r="H1162" s="200"/>
    </row>
    <row r="1163" spans="8:8" x14ac:dyDescent="0.25">
      <c r="H1163" s="200"/>
    </row>
    <row r="1164" spans="8:8" x14ac:dyDescent="0.25">
      <c r="H1164" s="200"/>
    </row>
    <row r="1165" spans="8:8" x14ac:dyDescent="0.25">
      <c r="H1165" s="200"/>
    </row>
    <row r="1166" spans="8:8" x14ac:dyDescent="0.25">
      <c r="H1166" s="200"/>
    </row>
    <row r="1167" spans="8:8" x14ac:dyDescent="0.25">
      <c r="H1167" s="200"/>
    </row>
    <row r="1168" spans="8:8" x14ac:dyDescent="0.25">
      <c r="H1168" s="200"/>
    </row>
    <row r="1169" spans="8:8" x14ac:dyDescent="0.25">
      <c r="H1169" s="200"/>
    </row>
    <row r="1170" spans="8:8" x14ac:dyDescent="0.25">
      <c r="H1170" s="200"/>
    </row>
    <row r="1171" spans="8:8" x14ac:dyDescent="0.25">
      <c r="H1171" s="200"/>
    </row>
    <row r="1172" spans="8:8" x14ac:dyDescent="0.25">
      <c r="H1172" s="200"/>
    </row>
    <row r="1173" spans="8:8" x14ac:dyDescent="0.25">
      <c r="H1173" s="200"/>
    </row>
    <row r="1174" spans="8:8" x14ac:dyDescent="0.25">
      <c r="H1174" s="200"/>
    </row>
    <row r="1175" spans="8:8" x14ac:dyDescent="0.25">
      <c r="H1175" s="200"/>
    </row>
    <row r="1176" spans="8:8" x14ac:dyDescent="0.25">
      <c r="H1176" s="200"/>
    </row>
    <row r="1177" spans="8:8" x14ac:dyDescent="0.25">
      <c r="H1177" s="200"/>
    </row>
    <row r="1178" spans="8:8" x14ac:dyDescent="0.25">
      <c r="H1178" s="200"/>
    </row>
    <row r="1179" spans="8:8" x14ac:dyDescent="0.25">
      <c r="H1179" s="200"/>
    </row>
    <row r="1180" spans="8:8" x14ac:dyDescent="0.25">
      <c r="H1180" s="200"/>
    </row>
    <row r="1181" spans="8:8" x14ac:dyDescent="0.25">
      <c r="H1181" s="200"/>
    </row>
    <row r="1182" spans="8:8" x14ac:dyDescent="0.25">
      <c r="H1182" s="200"/>
    </row>
    <row r="1183" spans="8:8" x14ac:dyDescent="0.25">
      <c r="H1183" s="200"/>
    </row>
    <row r="1184" spans="8:8" x14ac:dyDescent="0.25">
      <c r="H1184" s="200"/>
    </row>
    <row r="1185" spans="8:8" x14ac:dyDescent="0.25">
      <c r="H1185" s="200"/>
    </row>
    <row r="1186" spans="8:8" x14ac:dyDescent="0.25">
      <c r="H1186" s="200"/>
    </row>
    <row r="1187" spans="8:8" x14ac:dyDescent="0.25">
      <c r="H1187" s="200"/>
    </row>
    <row r="1188" spans="8:8" x14ac:dyDescent="0.25">
      <c r="H1188" s="200"/>
    </row>
    <row r="1189" spans="8:8" x14ac:dyDescent="0.25">
      <c r="H1189" s="200"/>
    </row>
    <row r="1190" spans="8:8" x14ac:dyDescent="0.25">
      <c r="H1190" s="200"/>
    </row>
    <row r="1191" spans="8:8" x14ac:dyDescent="0.25">
      <c r="H1191" s="200"/>
    </row>
    <row r="1192" spans="8:8" x14ac:dyDescent="0.25">
      <c r="H1192" s="200"/>
    </row>
    <row r="1193" spans="8:8" x14ac:dyDescent="0.25">
      <c r="H1193" s="200"/>
    </row>
    <row r="1194" spans="8:8" x14ac:dyDescent="0.25">
      <c r="H1194" s="200"/>
    </row>
    <row r="1195" spans="8:8" x14ac:dyDescent="0.25">
      <c r="H1195" s="200"/>
    </row>
    <row r="1196" spans="8:8" x14ac:dyDescent="0.25">
      <c r="H1196" s="200"/>
    </row>
    <row r="1197" spans="8:8" x14ac:dyDescent="0.25">
      <c r="H1197" s="200"/>
    </row>
    <row r="1198" spans="8:8" x14ac:dyDescent="0.25">
      <c r="H1198" s="200"/>
    </row>
    <row r="1199" spans="8:8" x14ac:dyDescent="0.25">
      <c r="H1199" s="200"/>
    </row>
    <row r="1200" spans="8:8" x14ac:dyDescent="0.25">
      <c r="H1200" s="200"/>
    </row>
    <row r="1201" spans="8:8" x14ac:dyDescent="0.25">
      <c r="H1201" s="200"/>
    </row>
    <row r="1202" spans="8:8" x14ac:dyDescent="0.25">
      <c r="H1202" s="200"/>
    </row>
    <row r="1203" spans="8:8" x14ac:dyDescent="0.25">
      <c r="H1203" s="200"/>
    </row>
    <row r="1204" spans="8:8" x14ac:dyDescent="0.25">
      <c r="H1204" s="200"/>
    </row>
    <row r="1205" spans="8:8" x14ac:dyDescent="0.25">
      <c r="H1205" s="200"/>
    </row>
    <row r="1206" spans="8:8" x14ac:dyDescent="0.25">
      <c r="H1206" s="200"/>
    </row>
    <row r="1207" spans="8:8" x14ac:dyDescent="0.25">
      <c r="H1207" s="200"/>
    </row>
    <row r="1208" spans="8:8" x14ac:dyDescent="0.25">
      <c r="H1208" s="200"/>
    </row>
    <row r="1209" spans="8:8" x14ac:dyDescent="0.25">
      <c r="H1209" s="200"/>
    </row>
    <row r="1210" spans="8:8" x14ac:dyDescent="0.25">
      <c r="H1210" s="200"/>
    </row>
    <row r="1211" spans="8:8" x14ac:dyDescent="0.25">
      <c r="H1211" s="200"/>
    </row>
    <row r="1212" spans="8:8" x14ac:dyDescent="0.25">
      <c r="H1212" s="200"/>
    </row>
    <row r="1213" spans="8:8" x14ac:dyDescent="0.25">
      <c r="H1213" s="200"/>
    </row>
    <row r="1214" spans="8:8" x14ac:dyDescent="0.25">
      <c r="H1214" s="200"/>
    </row>
    <row r="1215" spans="8:8" x14ac:dyDescent="0.25">
      <c r="H1215" s="200"/>
    </row>
    <row r="1216" spans="8:8" x14ac:dyDescent="0.25">
      <c r="H1216" s="200"/>
    </row>
    <row r="1217" spans="8:8" x14ac:dyDescent="0.25">
      <c r="H1217" s="200"/>
    </row>
    <row r="1218" spans="8:8" x14ac:dyDescent="0.25">
      <c r="H1218" s="200"/>
    </row>
    <row r="1219" spans="8:8" x14ac:dyDescent="0.25">
      <c r="H1219" s="200"/>
    </row>
    <row r="1220" spans="8:8" x14ac:dyDescent="0.25">
      <c r="H1220" s="200"/>
    </row>
    <row r="1221" spans="8:8" x14ac:dyDescent="0.25">
      <c r="H1221" s="200"/>
    </row>
    <row r="1222" spans="8:8" x14ac:dyDescent="0.25">
      <c r="H1222" s="200"/>
    </row>
    <row r="1223" spans="8:8" x14ac:dyDescent="0.25">
      <c r="H1223" s="200"/>
    </row>
    <row r="1224" spans="8:8" x14ac:dyDescent="0.25">
      <c r="H1224" s="200"/>
    </row>
    <row r="1225" spans="8:8" x14ac:dyDescent="0.25">
      <c r="H1225" s="200"/>
    </row>
    <row r="1226" spans="8:8" x14ac:dyDescent="0.25">
      <c r="H1226" s="200"/>
    </row>
    <row r="1227" spans="8:8" x14ac:dyDescent="0.25">
      <c r="H1227" s="200"/>
    </row>
    <row r="1228" spans="8:8" x14ac:dyDescent="0.25">
      <c r="H1228" s="200"/>
    </row>
    <row r="1229" spans="8:8" x14ac:dyDescent="0.25">
      <c r="H1229" s="200"/>
    </row>
    <row r="1230" spans="8:8" x14ac:dyDescent="0.25">
      <c r="H1230" s="200"/>
    </row>
    <row r="1231" spans="8:8" x14ac:dyDescent="0.25">
      <c r="H1231" s="200"/>
    </row>
    <row r="1232" spans="8:8" x14ac:dyDescent="0.25">
      <c r="H1232" s="200"/>
    </row>
    <row r="1233" spans="8:8" x14ac:dyDescent="0.25">
      <c r="H1233" s="200"/>
    </row>
    <row r="1234" spans="8:8" x14ac:dyDescent="0.25">
      <c r="H1234" s="200"/>
    </row>
    <row r="1235" spans="8:8" x14ac:dyDescent="0.25">
      <c r="H1235" s="200"/>
    </row>
    <row r="1236" spans="8:8" x14ac:dyDescent="0.25">
      <c r="H1236" s="200"/>
    </row>
    <row r="1237" spans="8:8" x14ac:dyDescent="0.25">
      <c r="H1237" s="200"/>
    </row>
    <row r="1238" spans="8:8" x14ac:dyDescent="0.25">
      <c r="H1238" s="200"/>
    </row>
    <row r="1239" spans="8:8" x14ac:dyDescent="0.25">
      <c r="H1239" s="200"/>
    </row>
    <row r="1240" spans="8:8" x14ac:dyDescent="0.25">
      <c r="H1240" s="200"/>
    </row>
    <row r="1241" spans="8:8" x14ac:dyDescent="0.25">
      <c r="H1241" s="200"/>
    </row>
    <row r="1242" spans="8:8" x14ac:dyDescent="0.25">
      <c r="H1242" s="200"/>
    </row>
    <row r="1243" spans="8:8" x14ac:dyDescent="0.25">
      <c r="H1243" s="200"/>
    </row>
    <row r="1244" spans="8:8" x14ac:dyDescent="0.25">
      <c r="H1244" s="200"/>
    </row>
    <row r="1245" spans="8:8" x14ac:dyDescent="0.25">
      <c r="H1245" s="200"/>
    </row>
    <row r="1246" spans="8:8" x14ac:dyDescent="0.25">
      <c r="H1246" s="200"/>
    </row>
    <row r="1247" spans="8:8" x14ac:dyDescent="0.25">
      <c r="H1247" s="200"/>
    </row>
    <row r="1248" spans="8:8" x14ac:dyDescent="0.25">
      <c r="H1248" s="200"/>
    </row>
    <row r="1249" spans="8:8" x14ac:dyDescent="0.25">
      <c r="H1249" s="200"/>
    </row>
    <row r="1250" spans="8:8" x14ac:dyDescent="0.25">
      <c r="H1250" s="200"/>
    </row>
    <row r="1251" spans="8:8" x14ac:dyDescent="0.25">
      <c r="H1251" s="200"/>
    </row>
    <row r="1252" spans="8:8" x14ac:dyDescent="0.25">
      <c r="H1252" s="200"/>
    </row>
    <row r="1253" spans="8:8" x14ac:dyDescent="0.25">
      <c r="H1253" s="200"/>
    </row>
    <row r="1254" spans="8:8" x14ac:dyDescent="0.25">
      <c r="H1254" s="200"/>
    </row>
    <row r="1255" spans="8:8" x14ac:dyDescent="0.25">
      <c r="H1255" s="200"/>
    </row>
    <row r="1256" spans="8:8" x14ac:dyDescent="0.25">
      <c r="H1256" s="200"/>
    </row>
    <row r="1257" spans="8:8" x14ac:dyDescent="0.25">
      <c r="H1257" s="200"/>
    </row>
    <row r="1258" spans="8:8" x14ac:dyDescent="0.25">
      <c r="H1258" s="200"/>
    </row>
    <row r="1259" spans="8:8" x14ac:dyDescent="0.25">
      <c r="H1259" s="200"/>
    </row>
    <row r="1260" spans="8:8" x14ac:dyDescent="0.25">
      <c r="H1260" s="200"/>
    </row>
    <row r="1261" spans="8:8" x14ac:dyDescent="0.25">
      <c r="H1261" s="200"/>
    </row>
    <row r="1262" spans="8:8" x14ac:dyDescent="0.25">
      <c r="H1262" s="200"/>
    </row>
    <row r="1263" spans="8:8" x14ac:dyDescent="0.25">
      <c r="H1263" s="200"/>
    </row>
    <row r="1264" spans="8:8" x14ac:dyDescent="0.25">
      <c r="H1264" s="200"/>
    </row>
    <row r="1265" spans="8:8" x14ac:dyDescent="0.25">
      <c r="H1265" s="200"/>
    </row>
    <row r="1266" spans="8:8" x14ac:dyDescent="0.25">
      <c r="H1266" s="200"/>
    </row>
    <row r="1267" spans="8:8" x14ac:dyDescent="0.25">
      <c r="H1267" s="200"/>
    </row>
    <row r="1268" spans="8:8" x14ac:dyDescent="0.25">
      <c r="H1268" s="200"/>
    </row>
    <row r="1269" spans="8:8" x14ac:dyDescent="0.25">
      <c r="H1269" s="200"/>
    </row>
    <row r="1270" spans="8:8" x14ac:dyDescent="0.25">
      <c r="H1270" s="200"/>
    </row>
    <row r="1271" spans="8:8" x14ac:dyDescent="0.25">
      <c r="H1271" s="200"/>
    </row>
    <row r="1272" spans="8:8" x14ac:dyDescent="0.25">
      <c r="H1272" s="200"/>
    </row>
    <row r="1273" spans="8:8" x14ac:dyDescent="0.25">
      <c r="H1273" s="200"/>
    </row>
    <row r="1274" spans="8:8" x14ac:dyDescent="0.25">
      <c r="H1274" s="200"/>
    </row>
    <row r="1275" spans="8:8" x14ac:dyDescent="0.25">
      <c r="H1275" s="200"/>
    </row>
    <row r="1276" spans="8:8" x14ac:dyDescent="0.25">
      <c r="H1276" s="200"/>
    </row>
    <row r="1277" spans="8:8" x14ac:dyDescent="0.25">
      <c r="H1277" s="200"/>
    </row>
    <row r="1278" spans="8:8" x14ac:dyDescent="0.25">
      <c r="H1278" s="200"/>
    </row>
    <row r="1279" spans="8:8" x14ac:dyDescent="0.25">
      <c r="H1279" s="200"/>
    </row>
    <row r="1280" spans="8:8" x14ac:dyDescent="0.25">
      <c r="H1280" s="200"/>
    </row>
    <row r="1281" spans="8:8" x14ac:dyDescent="0.25">
      <c r="H1281" s="200"/>
    </row>
    <row r="1282" spans="8:8" x14ac:dyDescent="0.25">
      <c r="H1282" s="200"/>
    </row>
    <row r="1283" spans="8:8" x14ac:dyDescent="0.25">
      <c r="H1283" s="200"/>
    </row>
    <row r="1284" spans="8:8" x14ac:dyDescent="0.25">
      <c r="H1284" s="200"/>
    </row>
    <row r="1285" spans="8:8" x14ac:dyDescent="0.25">
      <c r="H1285" s="200"/>
    </row>
    <row r="1286" spans="8:8" x14ac:dyDescent="0.25">
      <c r="H1286" s="200"/>
    </row>
    <row r="1287" spans="8:8" x14ac:dyDescent="0.25">
      <c r="H1287" s="200"/>
    </row>
    <row r="1288" spans="8:8" x14ac:dyDescent="0.25">
      <c r="H1288" s="200"/>
    </row>
    <row r="1289" spans="8:8" x14ac:dyDescent="0.25">
      <c r="H1289" s="200"/>
    </row>
    <row r="1290" spans="8:8" x14ac:dyDescent="0.25">
      <c r="H1290" s="200"/>
    </row>
    <row r="1291" spans="8:8" x14ac:dyDescent="0.25">
      <c r="H1291" s="200"/>
    </row>
    <row r="1292" spans="8:8" x14ac:dyDescent="0.25">
      <c r="H1292" s="200"/>
    </row>
    <row r="1293" spans="8:8" x14ac:dyDescent="0.25">
      <c r="H1293" s="200"/>
    </row>
    <row r="1294" spans="8:8" x14ac:dyDescent="0.25">
      <c r="H1294" s="200"/>
    </row>
    <row r="1295" spans="8:8" x14ac:dyDescent="0.25">
      <c r="H1295" s="200"/>
    </row>
    <row r="1296" spans="8:8" x14ac:dyDescent="0.25">
      <c r="H1296" s="200"/>
    </row>
    <row r="1297" spans="8:8" x14ac:dyDescent="0.25">
      <c r="H1297" s="200"/>
    </row>
    <row r="1298" spans="8:8" x14ac:dyDescent="0.25">
      <c r="H1298" s="200"/>
    </row>
    <row r="1299" spans="8:8" x14ac:dyDescent="0.25">
      <c r="H1299" s="200"/>
    </row>
    <row r="1300" spans="8:8" x14ac:dyDescent="0.25">
      <c r="H1300" s="200"/>
    </row>
    <row r="1301" spans="8:8" x14ac:dyDescent="0.25">
      <c r="H1301" s="200"/>
    </row>
    <row r="1302" spans="8:8" x14ac:dyDescent="0.25">
      <c r="H1302" s="200"/>
    </row>
    <row r="1303" spans="8:8" x14ac:dyDescent="0.25">
      <c r="H1303" s="200"/>
    </row>
    <row r="1304" spans="8:8" x14ac:dyDescent="0.25">
      <c r="H1304" s="200"/>
    </row>
    <row r="1305" spans="8:8" x14ac:dyDescent="0.25">
      <c r="H1305" s="200"/>
    </row>
    <row r="1306" spans="8:8" x14ac:dyDescent="0.25">
      <c r="H1306" s="200"/>
    </row>
    <row r="1307" spans="8:8" x14ac:dyDescent="0.25">
      <c r="H1307" s="200"/>
    </row>
    <row r="1308" spans="8:8" x14ac:dyDescent="0.25">
      <c r="H1308" s="200"/>
    </row>
    <row r="1309" spans="8:8" x14ac:dyDescent="0.25">
      <c r="H1309" s="200"/>
    </row>
    <row r="1310" spans="8:8" x14ac:dyDescent="0.25">
      <c r="H1310" s="200"/>
    </row>
    <row r="1311" spans="8:8" x14ac:dyDescent="0.25">
      <c r="H1311" s="200"/>
    </row>
    <row r="1312" spans="8:8" x14ac:dyDescent="0.25">
      <c r="H1312" s="200"/>
    </row>
    <row r="1313" spans="8:8" x14ac:dyDescent="0.25">
      <c r="H1313" s="200"/>
    </row>
    <row r="1314" spans="8:8" x14ac:dyDescent="0.25">
      <c r="H1314" s="200"/>
    </row>
    <row r="1315" spans="8:8" x14ac:dyDescent="0.25">
      <c r="H1315" s="200"/>
    </row>
    <row r="1316" spans="8:8" x14ac:dyDescent="0.25">
      <c r="H1316" s="200"/>
    </row>
    <row r="1317" spans="8:8" x14ac:dyDescent="0.25">
      <c r="H1317" s="200"/>
    </row>
    <row r="1318" spans="8:8" x14ac:dyDescent="0.25">
      <c r="H1318" s="200"/>
    </row>
    <row r="1319" spans="8:8" x14ac:dyDescent="0.25">
      <c r="H1319" s="200"/>
    </row>
    <row r="1320" spans="8:8" x14ac:dyDescent="0.25">
      <c r="H1320" s="200"/>
    </row>
    <row r="1321" spans="8:8" x14ac:dyDescent="0.25">
      <c r="H1321" s="200"/>
    </row>
    <row r="1322" spans="8:8" x14ac:dyDescent="0.25">
      <c r="H1322" s="200"/>
    </row>
    <row r="1323" spans="8:8" x14ac:dyDescent="0.25">
      <c r="H1323" s="200"/>
    </row>
    <row r="1324" spans="8:8" x14ac:dyDescent="0.25">
      <c r="H1324" s="200"/>
    </row>
    <row r="1325" spans="8:8" x14ac:dyDescent="0.25">
      <c r="H1325" s="200"/>
    </row>
    <row r="1326" spans="8:8" x14ac:dyDescent="0.25">
      <c r="H1326" s="200"/>
    </row>
    <row r="1327" spans="8:8" x14ac:dyDescent="0.25">
      <c r="H1327" s="200"/>
    </row>
    <row r="1328" spans="8:8" x14ac:dyDescent="0.25">
      <c r="H1328" s="200"/>
    </row>
    <row r="1329" spans="8:8" x14ac:dyDescent="0.25">
      <c r="H1329" s="200"/>
    </row>
    <row r="1330" spans="8:8" x14ac:dyDescent="0.25">
      <c r="H1330" s="200"/>
    </row>
    <row r="1331" spans="8:8" x14ac:dyDescent="0.25">
      <c r="H1331" s="200"/>
    </row>
    <row r="1332" spans="8:8" x14ac:dyDescent="0.25">
      <c r="H1332" s="200"/>
    </row>
    <row r="1333" spans="8:8" x14ac:dyDescent="0.25">
      <c r="H1333" s="200"/>
    </row>
    <row r="1334" spans="8:8" x14ac:dyDescent="0.25">
      <c r="H1334" s="200"/>
    </row>
    <row r="1335" spans="8:8" x14ac:dyDescent="0.25">
      <c r="H1335" s="200"/>
    </row>
    <row r="1336" spans="8:8" x14ac:dyDescent="0.25">
      <c r="H1336" s="200"/>
    </row>
    <row r="1337" spans="8:8" x14ac:dyDescent="0.25">
      <c r="H1337" s="200"/>
    </row>
    <row r="1338" spans="8:8" x14ac:dyDescent="0.25">
      <c r="H1338" s="200"/>
    </row>
    <row r="1339" spans="8:8" x14ac:dyDescent="0.25">
      <c r="H1339" s="200"/>
    </row>
    <row r="1340" spans="8:8" x14ac:dyDescent="0.25">
      <c r="H1340" s="200"/>
    </row>
    <row r="1341" spans="8:8" x14ac:dyDescent="0.25">
      <c r="H1341" s="200"/>
    </row>
    <row r="1342" spans="8:8" x14ac:dyDescent="0.25">
      <c r="H1342" s="200"/>
    </row>
    <row r="1343" spans="8:8" x14ac:dyDescent="0.25">
      <c r="H1343" s="200"/>
    </row>
    <row r="1344" spans="8:8" x14ac:dyDescent="0.25">
      <c r="H1344" s="200"/>
    </row>
    <row r="1345" spans="8:8" x14ac:dyDescent="0.25">
      <c r="H1345" s="200"/>
    </row>
    <row r="1346" spans="8:8" x14ac:dyDescent="0.25">
      <c r="H1346" s="200"/>
    </row>
    <row r="1347" spans="8:8" x14ac:dyDescent="0.25">
      <c r="H1347" s="200"/>
    </row>
    <row r="1348" spans="8:8" x14ac:dyDescent="0.25">
      <c r="H1348" s="200"/>
    </row>
    <row r="1349" spans="8:8" x14ac:dyDescent="0.25">
      <c r="H1349" s="200"/>
    </row>
    <row r="1350" spans="8:8" x14ac:dyDescent="0.25">
      <c r="H1350" s="200"/>
    </row>
    <row r="1351" spans="8:8" x14ac:dyDescent="0.25">
      <c r="H1351" s="200"/>
    </row>
    <row r="1352" spans="8:8" x14ac:dyDescent="0.25">
      <c r="H1352" s="200"/>
    </row>
    <row r="1353" spans="8:8" x14ac:dyDescent="0.25">
      <c r="H1353" s="200"/>
    </row>
    <row r="1354" spans="8:8" x14ac:dyDescent="0.25">
      <c r="H1354" s="200"/>
    </row>
    <row r="1355" spans="8:8" x14ac:dyDescent="0.25">
      <c r="H1355" s="200"/>
    </row>
    <row r="1356" spans="8:8" x14ac:dyDescent="0.25">
      <c r="H1356" s="200"/>
    </row>
    <row r="1357" spans="8:8" x14ac:dyDescent="0.25">
      <c r="H1357" s="200"/>
    </row>
    <row r="1358" spans="8:8" x14ac:dyDescent="0.25">
      <c r="H1358" s="200"/>
    </row>
    <row r="1359" spans="8:8" x14ac:dyDescent="0.25">
      <c r="H1359" s="200"/>
    </row>
    <row r="1360" spans="8:8" x14ac:dyDescent="0.25">
      <c r="H1360" s="200"/>
    </row>
    <row r="1361" spans="8:8" x14ac:dyDescent="0.25">
      <c r="H1361" s="200"/>
    </row>
    <row r="1362" spans="8:8" x14ac:dyDescent="0.25">
      <c r="H1362" s="200"/>
    </row>
    <row r="1363" spans="8:8" x14ac:dyDescent="0.25">
      <c r="H1363" s="200"/>
    </row>
    <row r="1364" spans="8:8" x14ac:dyDescent="0.25">
      <c r="H1364" s="200"/>
    </row>
    <row r="1365" spans="8:8" x14ac:dyDescent="0.25">
      <c r="H1365" s="200"/>
    </row>
    <row r="1366" spans="8:8" x14ac:dyDescent="0.25">
      <c r="H1366" s="200"/>
    </row>
    <row r="1367" spans="8:8" x14ac:dyDescent="0.25">
      <c r="H1367" s="200"/>
    </row>
    <row r="1368" spans="8:8" x14ac:dyDescent="0.25">
      <c r="H1368" s="200"/>
    </row>
    <row r="1369" spans="8:8" x14ac:dyDescent="0.25">
      <c r="H1369" s="200"/>
    </row>
    <row r="1370" spans="8:8" x14ac:dyDescent="0.25">
      <c r="H1370" s="200"/>
    </row>
    <row r="1371" spans="8:8" x14ac:dyDescent="0.25">
      <c r="H1371" s="200"/>
    </row>
    <row r="1372" spans="8:8" x14ac:dyDescent="0.25">
      <c r="H1372" s="200"/>
    </row>
    <row r="1373" spans="8:8" x14ac:dyDescent="0.25">
      <c r="H1373" s="200"/>
    </row>
    <row r="1374" spans="8:8" x14ac:dyDescent="0.25">
      <c r="H1374" s="200"/>
    </row>
    <row r="1375" spans="8:8" x14ac:dyDescent="0.25">
      <c r="H1375" s="200"/>
    </row>
    <row r="1376" spans="8:8" x14ac:dyDescent="0.25">
      <c r="H1376" s="200"/>
    </row>
    <row r="1377" spans="8:8" x14ac:dyDescent="0.25">
      <c r="H1377" s="200"/>
    </row>
    <row r="1378" spans="8:8" x14ac:dyDescent="0.25">
      <c r="H1378" s="200"/>
    </row>
    <row r="1379" spans="8:8" x14ac:dyDescent="0.25">
      <c r="H1379" s="200"/>
    </row>
    <row r="1380" spans="8:8" x14ac:dyDescent="0.25">
      <c r="H1380" s="200"/>
    </row>
    <row r="1381" spans="8:8" x14ac:dyDescent="0.25">
      <c r="H1381" s="200"/>
    </row>
    <row r="1382" spans="8:8" x14ac:dyDescent="0.25">
      <c r="H1382" s="200"/>
    </row>
    <row r="1383" spans="8:8" x14ac:dyDescent="0.25">
      <c r="H1383" s="200"/>
    </row>
    <row r="1384" spans="8:8" x14ac:dyDescent="0.25">
      <c r="H1384" s="200"/>
    </row>
    <row r="1385" spans="8:8" x14ac:dyDescent="0.25">
      <c r="H1385" s="200"/>
    </row>
    <row r="1386" spans="8:8" x14ac:dyDescent="0.25">
      <c r="H1386" s="200"/>
    </row>
    <row r="1387" spans="8:8" x14ac:dyDescent="0.25">
      <c r="H1387" s="200"/>
    </row>
    <row r="1388" spans="8:8" x14ac:dyDescent="0.25">
      <c r="H1388" s="200"/>
    </row>
    <row r="1389" spans="8:8" x14ac:dyDescent="0.25">
      <c r="H1389" s="200"/>
    </row>
    <row r="1390" spans="8:8" x14ac:dyDescent="0.25">
      <c r="H1390" s="200"/>
    </row>
    <row r="1391" spans="8:8" x14ac:dyDescent="0.25">
      <c r="H1391" s="200"/>
    </row>
    <row r="1392" spans="8:8" x14ac:dyDescent="0.25">
      <c r="H1392" s="200"/>
    </row>
    <row r="1393" spans="8:8" x14ac:dyDescent="0.25">
      <c r="H1393" s="200"/>
    </row>
    <row r="1394" spans="8:8" x14ac:dyDescent="0.25">
      <c r="H1394" s="200"/>
    </row>
    <row r="1395" spans="8:8" x14ac:dyDescent="0.25">
      <c r="H1395" s="200"/>
    </row>
    <row r="1396" spans="8:8" x14ac:dyDescent="0.25">
      <c r="H1396" s="200"/>
    </row>
    <row r="1397" spans="8:8" x14ac:dyDescent="0.25">
      <c r="H1397" s="200"/>
    </row>
    <row r="1398" spans="8:8" x14ac:dyDescent="0.25">
      <c r="H1398" s="200"/>
    </row>
    <row r="1399" spans="8:8" x14ac:dyDescent="0.25">
      <c r="H1399" s="200"/>
    </row>
    <row r="1400" spans="8:8" x14ac:dyDescent="0.25">
      <c r="H1400" s="200"/>
    </row>
    <row r="1401" spans="8:8" x14ac:dyDescent="0.25">
      <c r="H1401" s="200"/>
    </row>
    <row r="1402" spans="8:8" x14ac:dyDescent="0.25">
      <c r="H1402" s="200"/>
    </row>
    <row r="1403" spans="8:8" x14ac:dyDescent="0.25">
      <c r="H1403" s="200"/>
    </row>
    <row r="1404" spans="8:8" x14ac:dyDescent="0.25">
      <c r="H1404" s="200"/>
    </row>
    <row r="1405" spans="8:8" x14ac:dyDescent="0.25">
      <c r="H1405" s="200"/>
    </row>
    <row r="1406" spans="8:8" x14ac:dyDescent="0.25">
      <c r="H1406" s="200"/>
    </row>
    <row r="1407" spans="8:8" x14ac:dyDescent="0.25">
      <c r="H1407" s="200"/>
    </row>
    <row r="1408" spans="8:8" x14ac:dyDescent="0.25">
      <c r="H1408" s="200"/>
    </row>
    <row r="1409" spans="8:8" x14ac:dyDescent="0.25">
      <c r="H1409" s="200"/>
    </row>
    <row r="1410" spans="8:8" x14ac:dyDescent="0.25">
      <c r="H1410" s="200"/>
    </row>
    <row r="1411" spans="8:8" x14ac:dyDescent="0.25">
      <c r="H1411" s="200"/>
    </row>
    <row r="1412" spans="8:8" x14ac:dyDescent="0.25">
      <c r="H1412" s="200"/>
    </row>
    <row r="1413" spans="8:8" x14ac:dyDescent="0.25">
      <c r="H1413" s="200"/>
    </row>
    <row r="1414" spans="8:8" x14ac:dyDescent="0.25">
      <c r="H1414" s="200"/>
    </row>
    <row r="1415" spans="8:8" x14ac:dyDescent="0.25">
      <c r="H1415" s="200"/>
    </row>
    <row r="1416" spans="8:8" x14ac:dyDescent="0.25">
      <c r="H1416" s="200"/>
    </row>
    <row r="1417" spans="8:8" x14ac:dyDescent="0.25">
      <c r="H1417" s="200"/>
    </row>
    <row r="1418" spans="8:8" x14ac:dyDescent="0.25">
      <c r="H1418" s="200"/>
    </row>
    <row r="1419" spans="8:8" x14ac:dyDescent="0.25">
      <c r="H1419" s="200"/>
    </row>
    <row r="1420" spans="8:8" x14ac:dyDescent="0.25">
      <c r="H1420" s="200"/>
    </row>
    <row r="1421" spans="8:8" x14ac:dyDescent="0.25">
      <c r="H1421" s="200"/>
    </row>
    <row r="1422" spans="8:8" x14ac:dyDescent="0.25">
      <c r="H1422" s="200"/>
    </row>
    <row r="1423" spans="8:8" x14ac:dyDescent="0.25">
      <c r="H1423" s="200"/>
    </row>
    <row r="1424" spans="8:8" x14ac:dyDescent="0.25">
      <c r="H1424" s="200"/>
    </row>
    <row r="1425" spans="8:8" x14ac:dyDescent="0.25">
      <c r="H1425" s="200"/>
    </row>
    <row r="1426" spans="8:8" x14ac:dyDescent="0.25">
      <c r="H1426" s="200"/>
    </row>
    <row r="1427" spans="8:8" x14ac:dyDescent="0.25">
      <c r="H1427" s="200"/>
    </row>
    <row r="1428" spans="8:8" x14ac:dyDescent="0.25">
      <c r="H1428" s="200"/>
    </row>
    <row r="1429" spans="8:8" x14ac:dyDescent="0.25">
      <c r="H1429" s="200"/>
    </row>
    <row r="1430" spans="8:8" x14ac:dyDescent="0.25">
      <c r="H1430" s="200"/>
    </row>
    <row r="1431" spans="8:8" x14ac:dyDescent="0.25">
      <c r="H1431" s="200"/>
    </row>
    <row r="1432" spans="8:8" x14ac:dyDescent="0.25">
      <c r="H1432" s="200"/>
    </row>
    <row r="1433" spans="8:8" x14ac:dyDescent="0.25">
      <c r="H1433" s="200"/>
    </row>
    <row r="1434" spans="8:8" x14ac:dyDescent="0.25">
      <c r="H1434" s="200"/>
    </row>
    <row r="1435" spans="8:8" x14ac:dyDescent="0.25">
      <c r="H1435" s="200"/>
    </row>
    <row r="1436" spans="8:8" x14ac:dyDescent="0.25">
      <c r="H1436" s="200"/>
    </row>
    <row r="1437" spans="8:8" x14ac:dyDescent="0.25">
      <c r="H1437" s="200"/>
    </row>
    <row r="1438" spans="8:8" x14ac:dyDescent="0.25">
      <c r="H1438" s="200"/>
    </row>
    <row r="1439" spans="8:8" x14ac:dyDescent="0.25">
      <c r="H1439" s="200"/>
    </row>
    <row r="1440" spans="8:8" x14ac:dyDescent="0.25">
      <c r="H1440" s="200"/>
    </row>
    <row r="1441" spans="8:8" x14ac:dyDescent="0.25">
      <c r="H1441" s="200"/>
    </row>
    <row r="1442" spans="8:8" x14ac:dyDescent="0.25">
      <c r="H1442" s="200"/>
    </row>
    <row r="1443" spans="8:8" x14ac:dyDescent="0.25">
      <c r="H1443" s="200"/>
    </row>
    <row r="1444" spans="8:8" x14ac:dyDescent="0.25">
      <c r="H1444" s="200"/>
    </row>
    <row r="1445" spans="8:8" x14ac:dyDescent="0.25">
      <c r="H1445" s="200"/>
    </row>
    <row r="1446" spans="8:8" x14ac:dyDescent="0.25">
      <c r="H1446" s="200"/>
    </row>
    <row r="1447" spans="8:8" x14ac:dyDescent="0.25">
      <c r="H1447" s="200"/>
    </row>
    <row r="1448" spans="8:8" x14ac:dyDescent="0.25">
      <c r="H1448" s="200"/>
    </row>
    <row r="1449" spans="8:8" x14ac:dyDescent="0.25">
      <c r="H1449" s="200"/>
    </row>
    <row r="1450" spans="8:8" x14ac:dyDescent="0.25">
      <c r="H1450" s="200"/>
    </row>
    <row r="1451" spans="8:8" x14ac:dyDescent="0.25">
      <c r="H1451" s="200"/>
    </row>
    <row r="1452" spans="8:8" x14ac:dyDescent="0.25">
      <c r="H1452" s="200"/>
    </row>
    <row r="1453" spans="8:8" x14ac:dyDescent="0.25">
      <c r="H1453" s="200"/>
    </row>
    <row r="1454" spans="8:8" x14ac:dyDescent="0.25">
      <c r="H1454" s="200"/>
    </row>
    <row r="1455" spans="8:8" x14ac:dyDescent="0.25">
      <c r="H1455" s="200"/>
    </row>
    <row r="1456" spans="8:8" x14ac:dyDescent="0.25">
      <c r="H1456" s="200"/>
    </row>
    <row r="1457" spans="8:8" x14ac:dyDescent="0.25">
      <c r="H1457" s="200"/>
    </row>
    <row r="1458" spans="8:8" x14ac:dyDescent="0.25">
      <c r="H1458" s="200"/>
    </row>
    <row r="1459" spans="8:8" x14ac:dyDescent="0.25">
      <c r="H1459" s="200"/>
    </row>
    <row r="1460" spans="8:8" x14ac:dyDescent="0.25">
      <c r="H1460" s="200"/>
    </row>
    <row r="1461" spans="8:8" x14ac:dyDescent="0.25">
      <c r="H1461" s="200"/>
    </row>
    <row r="1462" spans="8:8" x14ac:dyDescent="0.25">
      <c r="H1462" s="200"/>
    </row>
    <row r="1463" spans="8:8" x14ac:dyDescent="0.25">
      <c r="H1463" s="200"/>
    </row>
    <row r="1464" spans="8:8" x14ac:dyDescent="0.25">
      <c r="H1464" s="200"/>
    </row>
    <row r="1465" spans="8:8" x14ac:dyDescent="0.25">
      <c r="H1465" s="200"/>
    </row>
    <row r="1466" spans="8:8" x14ac:dyDescent="0.25">
      <c r="H1466" s="200"/>
    </row>
    <row r="1467" spans="8:8" x14ac:dyDescent="0.25">
      <c r="H1467" s="200"/>
    </row>
    <row r="1468" spans="8:8" x14ac:dyDescent="0.25">
      <c r="H1468" s="200"/>
    </row>
    <row r="1469" spans="8:8" x14ac:dyDescent="0.25">
      <c r="H1469" s="200"/>
    </row>
    <row r="1470" spans="8:8" x14ac:dyDescent="0.25">
      <c r="H1470" s="200"/>
    </row>
    <row r="1471" spans="8:8" x14ac:dyDescent="0.25">
      <c r="H1471" s="200"/>
    </row>
    <row r="1472" spans="8:8" x14ac:dyDescent="0.25">
      <c r="H1472" s="200"/>
    </row>
    <row r="1473" spans="8:8" x14ac:dyDescent="0.25">
      <c r="H1473" s="200"/>
    </row>
    <row r="1474" spans="8:8" x14ac:dyDescent="0.25">
      <c r="H1474" s="200"/>
    </row>
    <row r="1475" spans="8:8" x14ac:dyDescent="0.25">
      <c r="H1475" s="200"/>
    </row>
    <row r="1476" spans="8:8" x14ac:dyDescent="0.25">
      <c r="H1476" s="200"/>
    </row>
    <row r="1477" spans="8:8" x14ac:dyDescent="0.25">
      <c r="H1477" s="200"/>
    </row>
    <row r="1478" spans="8:8" x14ac:dyDescent="0.25">
      <c r="H1478" s="200"/>
    </row>
    <row r="1479" spans="8:8" x14ac:dyDescent="0.25">
      <c r="H1479" s="200"/>
    </row>
    <row r="1480" spans="8:8" x14ac:dyDescent="0.25">
      <c r="H1480" s="200"/>
    </row>
    <row r="1481" spans="8:8" x14ac:dyDescent="0.25">
      <c r="H1481" s="200"/>
    </row>
    <row r="1482" spans="8:8" x14ac:dyDescent="0.25">
      <c r="H1482" s="200"/>
    </row>
    <row r="1483" spans="8:8" x14ac:dyDescent="0.25">
      <c r="H1483" s="200"/>
    </row>
    <row r="1484" spans="8:8" x14ac:dyDescent="0.25">
      <c r="H1484" s="200"/>
    </row>
    <row r="1485" spans="8:8" x14ac:dyDescent="0.25">
      <c r="H1485" s="200"/>
    </row>
    <row r="1486" spans="8:8" x14ac:dyDescent="0.25">
      <c r="H1486" s="200"/>
    </row>
    <row r="1487" spans="8:8" x14ac:dyDescent="0.25">
      <c r="H1487" s="200"/>
    </row>
    <row r="1488" spans="8:8" x14ac:dyDescent="0.25">
      <c r="H1488" s="200"/>
    </row>
    <row r="1489" spans="8:8" x14ac:dyDescent="0.25">
      <c r="H1489" s="200"/>
    </row>
    <row r="1490" spans="8:8" x14ac:dyDescent="0.25">
      <c r="H1490" s="200"/>
    </row>
    <row r="1491" spans="8:8" x14ac:dyDescent="0.25">
      <c r="H1491" s="200"/>
    </row>
    <row r="1492" spans="8:8" x14ac:dyDescent="0.25">
      <c r="H1492" s="200"/>
    </row>
    <row r="1493" spans="8:8" x14ac:dyDescent="0.25">
      <c r="H1493" s="200"/>
    </row>
    <row r="1494" spans="8:8" x14ac:dyDescent="0.25">
      <c r="H1494" s="200"/>
    </row>
    <row r="1495" spans="8:8" x14ac:dyDescent="0.25">
      <c r="H1495" s="200"/>
    </row>
    <row r="1496" spans="8:8" x14ac:dyDescent="0.25">
      <c r="H1496" s="200"/>
    </row>
    <row r="1497" spans="8:8" x14ac:dyDescent="0.25">
      <c r="H1497" s="200"/>
    </row>
    <row r="1498" spans="8:8" x14ac:dyDescent="0.25">
      <c r="H1498" s="200"/>
    </row>
    <row r="1499" spans="8:8" x14ac:dyDescent="0.25">
      <c r="H1499" s="200"/>
    </row>
    <row r="1500" spans="8:8" x14ac:dyDescent="0.25">
      <c r="H1500" s="200"/>
    </row>
    <row r="1501" spans="8:8" x14ac:dyDescent="0.25">
      <c r="H1501" s="200"/>
    </row>
    <row r="1502" spans="8:8" x14ac:dyDescent="0.25">
      <c r="H1502" s="200"/>
    </row>
    <row r="1503" spans="8:8" x14ac:dyDescent="0.25">
      <c r="H1503" s="200"/>
    </row>
    <row r="1504" spans="8:8" x14ac:dyDescent="0.25">
      <c r="H1504" s="200"/>
    </row>
    <row r="1505" spans="8:8" x14ac:dyDescent="0.25">
      <c r="H1505" s="200"/>
    </row>
    <row r="1506" spans="8:8" x14ac:dyDescent="0.25">
      <c r="H1506" s="200"/>
    </row>
    <row r="1507" spans="8:8" x14ac:dyDescent="0.25">
      <c r="H1507" s="200"/>
    </row>
    <row r="1508" spans="8:8" x14ac:dyDescent="0.25">
      <c r="H1508" s="200"/>
    </row>
    <row r="1509" spans="8:8" x14ac:dyDescent="0.25">
      <c r="H1509" s="200"/>
    </row>
    <row r="1510" spans="8:8" x14ac:dyDescent="0.25">
      <c r="H1510" s="200"/>
    </row>
    <row r="1511" spans="8:8" x14ac:dyDescent="0.25">
      <c r="H1511" s="200"/>
    </row>
    <row r="1512" spans="8:8" x14ac:dyDescent="0.25">
      <c r="H1512" s="200"/>
    </row>
    <row r="1513" spans="8:8" x14ac:dyDescent="0.25">
      <c r="H1513" s="200"/>
    </row>
    <row r="1514" spans="8:8" x14ac:dyDescent="0.25">
      <c r="H1514" s="200"/>
    </row>
    <row r="1515" spans="8:8" x14ac:dyDescent="0.25">
      <c r="H1515" s="200"/>
    </row>
    <row r="1516" spans="8:8" x14ac:dyDescent="0.25">
      <c r="H1516" s="200"/>
    </row>
    <row r="1517" spans="8:8" x14ac:dyDescent="0.25">
      <c r="H1517" s="200"/>
    </row>
    <row r="1518" spans="8:8" x14ac:dyDescent="0.25">
      <c r="H1518" s="200"/>
    </row>
    <row r="1519" spans="8:8" x14ac:dyDescent="0.25">
      <c r="H1519" s="200"/>
    </row>
    <row r="1520" spans="8:8" x14ac:dyDescent="0.25">
      <c r="H1520" s="200"/>
    </row>
    <row r="1521" spans="8:8" x14ac:dyDescent="0.25">
      <c r="H1521" s="200"/>
    </row>
    <row r="1522" spans="8:8" x14ac:dyDescent="0.25">
      <c r="H1522" s="200"/>
    </row>
    <row r="1523" spans="8:8" x14ac:dyDescent="0.25">
      <c r="H1523" s="200"/>
    </row>
    <row r="1524" spans="8:8" x14ac:dyDescent="0.25">
      <c r="H1524" s="200"/>
    </row>
    <row r="1525" spans="8:8" x14ac:dyDescent="0.25">
      <c r="H1525" s="200"/>
    </row>
    <row r="1526" spans="8:8" x14ac:dyDescent="0.25">
      <c r="H1526" s="200"/>
    </row>
    <row r="1527" spans="8:8" x14ac:dyDescent="0.25">
      <c r="H1527" s="200"/>
    </row>
    <row r="1528" spans="8:8" x14ac:dyDescent="0.25">
      <c r="H1528" s="200"/>
    </row>
    <row r="1529" spans="8:8" x14ac:dyDescent="0.25">
      <c r="H1529" s="200"/>
    </row>
    <row r="1530" spans="8:8" x14ac:dyDescent="0.25">
      <c r="H1530" s="200"/>
    </row>
    <row r="1531" spans="8:8" x14ac:dyDescent="0.25">
      <c r="H1531" s="200"/>
    </row>
    <row r="1532" spans="8:8" x14ac:dyDescent="0.25">
      <c r="H1532" s="200"/>
    </row>
    <row r="1533" spans="8:8" x14ac:dyDescent="0.25">
      <c r="H1533" s="200"/>
    </row>
    <row r="1534" spans="8:8" x14ac:dyDescent="0.25">
      <c r="H1534" s="200"/>
    </row>
    <row r="1535" spans="8:8" x14ac:dyDescent="0.25">
      <c r="H1535" s="200"/>
    </row>
    <row r="1536" spans="8:8" x14ac:dyDescent="0.25">
      <c r="H1536" s="200"/>
    </row>
    <row r="1537" spans="8:8" x14ac:dyDescent="0.25">
      <c r="H1537" s="200"/>
    </row>
    <row r="1538" spans="8:8" x14ac:dyDescent="0.25">
      <c r="H1538" s="200"/>
    </row>
    <row r="1539" spans="8:8" x14ac:dyDescent="0.25">
      <c r="H1539" s="200"/>
    </row>
    <row r="1540" spans="8:8" x14ac:dyDescent="0.25">
      <c r="H1540" s="200"/>
    </row>
    <row r="1541" spans="8:8" x14ac:dyDescent="0.25">
      <c r="H1541" s="200"/>
    </row>
    <row r="1542" spans="8:8" x14ac:dyDescent="0.25">
      <c r="H1542" s="200"/>
    </row>
    <row r="1543" spans="8:8" x14ac:dyDescent="0.25">
      <c r="H1543" s="200"/>
    </row>
    <row r="1544" spans="8:8" x14ac:dyDescent="0.25">
      <c r="H1544" s="200"/>
    </row>
    <row r="1545" spans="8:8" x14ac:dyDescent="0.25">
      <c r="H1545" s="200"/>
    </row>
    <row r="1546" spans="8:8" x14ac:dyDescent="0.25">
      <c r="H1546" s="200"/>
    </row>
    <row r="1547" spans="8:8" x14ac:dyDescent="0.25">
      <c r="H1547" s="200"/>
    </row>
    <row r="1548" spans="8:8" x14ac:dyDescent="0.25">
      <c r="H1548" s="200"/>
    </row>
    <row r="1549" spans="8:8" x14ac:dyDescent="0.25">
      <c r="H1549" s="200"/>
    </row>
    <row r="1550" spans="8:8" x14ac:dyDescent="0.25">
      <c r="H1550" s="200"/>
    </row>
    <row r="1551" spans="8:8" x14ac:dyDescent="0.25">
      <c r="H1551" s="200"/>
    </row>
    <row r="1552" spans="8:8" x14ac:dyDescent="0.25">
      <c r="H1552" s="200"/>
    </row>
    <row r="1553" spans="8:8" x14ac:dyDescent="0.25">
      <c r="H1553" s="200"/>
    </row>
    <row r="1554" spans="8:8" x14ac:dyDescent="0.25">
      <c r="H1554" s="200"/>
    </row>
    <row r="1555" spans="8:8" x14ac:dyDescent="0.25">
      <c r="H1555" s="200"/>
    </row>
    <row r="1556" spans="8:8" x14ac:dyDescent="0.25">
      <c r="H1556" s="200"/>
    </row>
    <row r="1557" spans="8:8" x14ac:dyDescent="0.25">
      <c r="H1557" s="200"/>
    </row>
    <row r="1558" spans="8:8" x14ac:dyDescent="0.25">
      <c r="H1558" s="200"/>
    </row>
    <row r="1559" spans="8:8" x14ac:dyDescent="0.25">
      <c r="H1559" s="200"/>
    </row>
    <row r="1560" spans="8:8" x14ac:dyDescent="0.25">
      <c r="H1560" s="200"/>
    </row>
    <row r="1561" spans="8:8" x14ac:dyDescent="0.25">
      <c r="H1561" s="200"/>
    </row>
    <row r="1562" spans="8:8" x14ac:dyDescent="0.25">
      <c r="H1562" s="200"/>
    </row>
    <row r="1563" spans="8:8" x14ac:dyDescent="0.25">
      <c r="H1563" s="200"/>
    </row>
    <row r="1564" spans="8:8" x14ac:dyDescent="0.25">
      <c r="H1564" s="200"/>
    </row>
    <row r="1565" spans="8:8" x14ac:dyDescent="0.25">
      <c r="H1565" s="200"/>
    </row>
    <row r="1566" spans="8:8" x14ac:dyDescent="0.25">
      <c r="H1566" s="200"/>
    </row>
    <row r="1567" spans="8:8" x14ac:dyDescent="0.25">
      <c r="H1567" s="200"/>
    </row>
    <row r="1568" spans="8:8" x14ac:dyDescent="0.25">
      <c r="H1568" s="200"/>
    </row>
    <row r="1569" spans="8:8" x14ac:dyDescent="0.25">
      <c r="H1569" s="200"/>
    </row>
    <row r="1570" spans="8:8" x14ac:dyDescent="0.25">
      <c r="H1570" s="200"/>
    </row>
    <row r="1571" spans="8:8" x14ac:dyDescent="0.25">
      <c r="H1571" s="200"/>
    </row>
    <row r="1572" spans="8:8" x14ac:dyDescent="0.25">
      <c r="H1572" s="200"/>
    </row>
    <row r="1573" spans="8:8" x14ac:dyDescent="0.25">
      <c r="H1573" s="200"/>
    </row>
    <row r="1574" spans="8:8" x14ac:dyDescent="0.25">
      <c r="H1574" s="200"/>
    </row>
    <row r="1575" spans="8:8" x14ac:dyDescent="0.25">
      <c r="H1575" s="200"/>
    </row>
    <row r="1576" spans="8:8" x14ac:dyDescent="0.25">
      <c r="H1576" s="200"/>
    </row>
    <row r="1577" spans="8:8" x14ac:dyDescent="0.25">
      <c r="H1577" s="200"/>
    </row>
    <row r="1578" spans="8:8" x14ac:dyDescent="0.25">
      <c r="H1578" s="200"/>
    </row>
    <row r="1579" spans="8:8" x14ac:dyDescent="0.25">
      <c r="H1579" s="200"/>
    </row>
    <row r="1580" spans="8:8" x14ac:dyDescent="0.25">
      <c r="H1580" s="200"/>
    </row>
    <row r="1581" spans="8:8" x14ac:dyDescent="0.25">
      <c r="H1581" s="200"/>
    </row>
    <row r="1582" spans="8:8" x14ac:dyDescent="0.25">
      <c r="H1582" s="200"/>
    </row>
    <row r="1583" spans="8:8" x14ac:dyDescent="0.25">
      <c r="H1583" s="200"/>
    </row>
    <row r="1584" spans="8:8" x14ac:dyDescent="0.25">
      <c r="H1584" s="200"/>
    </row>
    <row r="1585" spans="8:8" x14ac:dyDescent="0.25">
      <c r="H1585" s="200"/>
    </row>
    <row r="1586" spans="8:8" x14ac:dyDescent="0.25">
      <c r="H1586" s="200"/>
    </row>
    <row r="1587" spans="8:8" x14ac:dyDescent="0.25">
      <c r="H1587" s="200"/>
    </row>
    <row r="1588" spans="8:8" x14ac:dyDescent="0.25">
      <c r="H1588" s="200"/>
    </row>
    <row r="1589" spans="8:8" x14ac:dyDescent="0.25">
      <c r="H1589" s="200"/>
    </row>
    <row r="1590" spans="8:8" x14ac:dyDescent="0.25">
      <c r="H1590" s="200"/>
    </row>
    <row r="1591" spans="8:8" x14ac:dyDescent="0.25">
      <c r="H1591" s="200"/>
    </row>
    <row r="1592" spans="8:8" x14ac:dyDescent="0.25">
      <c r="H1592" s="200"/>
    </row>
    <row r="1593" spans="8:8" x14ac:dyDescent="0.25">
      <c r="H1593" s="200"/>
    </row>
    <row r="1594" spans="8:8" x14ac:dyDescent="0.25">
      <c r="H1594" s="200"/>
    </row>
    <row r="1595" spans="8:8" x14ac:dyDescent="0.25">
      <c r="H1595" s="200"/>
    </row>
    <row r="1596" spans="8:8" x14ac:dyDescent="0.25">
      <c r="H1596" s="200"/>
    </row>
    <row r="1597" spans="8:8" x14ac:dyDescent="0.25">
      <c r="H1597" s="200"/>
    </row>
    <row r="1598" spans="8:8" x14ac:dyDescent="0.25">
      <c r="H1598" s="200"/>
    </row>
    <row r="1599" spans="8:8" x14ac:dyDescent="0.25">
      <c r="H1599" s="200"/>
    </row>
    <row r="1600" spans="8:8" x14ac:dyDescent="0.25">
      <c r="H1600" s="200"/>
    </row>
    <row r="1601" spans="8:8" x14ac:dyDescent="0.25">
      <c r="H1601" s="200"/>
    </row>
    <row r="1602" spans="8:8" x14ac:dyDescent="0.25">
      <c r="H1602" s="200"/>
    </row>
    <row r="1603" spans="8:8" x14ac:dyDescent="0.25">
      <c r="H1603" s="200"/>
    </row>
    <row r="1604" spans="8:8" x14ac:dyDescent="0.25">
      <c r="H1604" s="200"/>
    </row>
    <row r="1605" spans="8:8" x14ac:dyDescent="0.25">
      <c r="H1605" s="200"/>
    </row>
    <row r="1606" spans="8:8" x14ac:dyDescent="0.25">
      <c r="H1606" s="200"/>
    </row>
    <row r="1607" spans="8:8" x14ac:dyDescent="0.25">
      <c r="H1607" s="200"/>
    </row>
    <row r="1608" spans="8:8" x14ac:dyDescent="0.25">
      <c r="H1608" s="200"/>
    </row>
    <row r="1609" spans="8:8" x14ac:dyDescent="0.25">
      <c r="H1609" s="200"/>
    </row>
    <row r="1610" spans="8:8" x14ac:dyDescent="0.25">
      <c r="H1610" s="200"/>
    </row>
    <row r="1611" spans="8:8" x14ac:dyDescent="0.25">
      <c r="H1611" s="200"/>
    </row>
    <row r="1612" spans="8:8" x14ac:dyDescent="0.25">
      <c r="H1612" s="200"/>
    </row>
    <row r="1613" spans="8:8" x14ac:dyDescent="0.25">
      <c r="H1613" s="200"/>
    </row>
    <row r="1614" spans="8:8" x14ac:dyDescent="0.25">
      <c r="H1614" s="200"/>
    </row>
    <row r="1615" spans="8:8" x14ac:dyDescent="0.25">
      <c r="H1615" s="200"/>
    </row>
    <row r="1616" spans="8:8" x14ac:dyDescent="0.25">
      <c r="H1616" s="200"/>
    </row>
    <row r="1617" spans="8:8" x14ac:dyDescent="0.25">
      <c r="H1617" s="200"/>
    </row>
    <row r="1618" spans="8:8" x14ac:dyDescent="0.25">
      <c r="H1618" s="200"/>
    </row>
    <row r="1619" spans="8:8" x14ac:dyDescent="0.25">
      <c r="H1619" s="200"/>
    </row>
    <row r="1620" spans="8:8" x14ac:dyDescent="0.25">
      <c r="H1620" s="200"/>
    </row>
    <row r="1621" spans="8:8" x14ac:dyDescent="0.25">
      <c r="H1621" s="200"/>
    </row>
    <row r="1622" spans="8:8" x14ac:dyDescent="0.25">
      <c r="H1622" s="200"/>
    </row>
    <row r="1623" spans="8:8" x14ac:dyDescent="0.25">
      <c r="H1623" s="200"/>
    </row>
    <row r="1624" spans="8:8" x14ac:dyDescent="0.25">
      <c r="H1624" s="200"/>
    </row>
    <row r="1625" spans="8:8" x14ac:dyDescent="0.25">
      <c r="H1625" s="200"/>
    </row>
    <row r="1626" spans="8:8" x14ac:dyDescent="0.25">
      <c r="H1626" s="200"/>
    </row>
    <row r="1627" spans="8:8" x14ac:dyDescent="0.25">
      <c r="H1627" s="200"/>
    </row>
    <row r="1628" spans="8:8" x14ac:dyDescent="0.25">
      <c r="H1628" s="200"/>
    </row>
    <row r="1629" spans="8:8" x14ac:dyDescent="0.25">
      <c r="H1629" s="200"/>
    </row>
    <row r="1630" spans="8:8" x14ac:dyDescent="0.25">
      <c r="H1630" s="200"/>
    </row>
    <row r="1631" spans="8:8" x14ac:dyDescent="0.25">
      <c r="H1631" s="200"/>
    </row>
    <row r="1632" spans="8:8" x14ac:dyDescent="0.25">
      <c r="H1632" s="200"/>
    </row>
    <row r="1633" spans="8:8" x14ac:dyDescent="0.25">
      <c r="H1633" s="200"/>
    </row>
    <row r="1634" spans="8:8" x14ac:dyDescent="0.25">
      <c r="H1634" s="200"/>
    </row>
    <row r="1635" spans="8:8" x14ac:dyDescent="0.25">
      <c r="H1635" s="200"/>
    </row>
    <row r="1636" spans="8:8" x14ac:dyDescent="0.25">
      <c r="H1636" s="200"/>
    </row>
    <row r="1637" spans="8:8" x14ac:dyDescent="0.25">
      <c r="H1637" s="200"/>
    </row>
    <row r="1638" spans="8:8" x14ac:dyDescent="0.25">
      <c r="H1638" s="200"/>
    </row>
    <row r="1639" spans="8:8" x14ac:dyDescent="0.25">
      <c r="H1639" s="200"/>
    </row>
    <row r="1640" spans="8:8" x14ac:dyDescent="0.25">
      <c r="H1640" s="200"/>
    </row>
    <row r="1641" spans="8:8" x14ac:dyDescent="0.25">
      <c r="H1641" s="200"/>
    </row>
    <row r="1642" spans="8:8" x14ac:dyDescent="0.25">
      <c r="H1642" s="200"/>
    </row>
    <row r="1643" spans="8:8" x14ac:dyDescent="0.25">
      <c r="H1643" s="200"/>
    </row>
    <row r="1644" spans="8:8" x14ac:dyDescent="0.25">
      <c r="H1644" s="200"/>
    </row>
    <row r="1645" spans="8:8" x14ac:dyDescent="0.25">
      <c r="H1645" s="200"/>
    </row>
    <row r="1646" spans="8:8" x14ac:dyDescent="0.25">
      <c r="H1646" s="200"/>
    </row>
    <row r="1647" spans="8:8" x14ac:dyDescent="0.25">
      <c r="H1647" s="200"/>
    </row>
    <row r="1648" spans="8:8" x14ac:dyDescent="0.25">
      <c r="H1648" s="200"/>
    </row>
    <row r="1649" spans="8:8" x14ac:dyDescent="0.25">
      <c r="H1649" s="200"/>
    </row>
    <row r="1650" spans="8:8" x14ac:dyDescent="0.25">
      <c r="H1650" s="200"/>
    </row>
    <row r="1651" spans="8:8" x14ac:dyDescent="0.25">
      <c r="H1651" s="200"/>
    </row>
    <row r="1652" spans="8:8" x14ac:dyDescent="0.25">
      <c r="H1652" s="200"/>
    </row>
    <row r="1653" spans="8:8" x14ac:dyDescent="0.25">
      <c r="H1653" s="200"/>
    </row>
    <row r="1654" spans="8:8" x14ac:dyDescent="0.25">
      <c r="H1654" s="200"/>
    </row>
    <row r="1655" spans="8:8" x14ac:dyDescent="0.25">
      <c r="H1655" s="200"/>
    </row>
    <row r="1656" spans="8:8" x14ac:dyDescent="0.25">
      <c r="H1656" s="200"/>
    </row>
    <row r="1657" spans="8:8" x14ac:dyDescent="0.25">
      <c r="H1657" s="200"/>
    </row>
    <row r="1658" spans="8:8" x14ac:dyDescent="0.25">
      <c r="H1658" s="200"/>
    </row>
    <row r="1659" spans="8:8" x14ac:dyDescent="0.25">
      <c r="H1659" s="200"/>
    </row>
    <row r="1660" spans="8:8" x14ac:dyDescent="0.25">
      <c r="H1660" s="200"/>
    </row>
    <row r="1661" spans="8:8" x14ac:dyDescent="0.25">
      <c r="H1661" s="200"/>
    </row>
    <row r="1662" spans="8:8" x14ac:dyDescent="0.25">
      <c r="H1662" s="200"/>
    </row>
    <row r="1663" spans="8:8" x14ac:dyDescent="0.25">
      <c r="H1663" s="200"/>
    </row>
    <row r="1664" spans="8:8" x14ac:dyDescent="0.25">
      <c r="H1664" s="200"/>
    </row>
    <row r="1665" spans="8:8" x14ac:dyDescent="0.25">
      <c r="H1665" s="200"/>
    </row>
    <row r="1666" spans="8:8" x14ac:dyDescent="0.25">
      <c r="H1666" s="200"/>
    </row>
    <row r="1667" spans="8:8" x14ac:dyDescent="0.25">
      <c r="H1667" s="200"/>
    </row>
    <row r="1668" spans="8:8" x14ac:dyDescent="0.25">
      <c r="H1668" s="200"/>
    </row>
    <row r="1669" spans="8:8" x14ac:dyDescent="0.25">
      <c r="H1669" s="200"/>
    </row>
    <row r="1670" spans="8:8" x14ac:dyDescent="0.25">
      <c r="H1670" s="200"/>
    </row>
    <row r="1671" spans="8:8" x14ac:dyDescent="0.25">
      <c r="H1671" s="200"/>
    </row>
    <row r="1672" spans="8:8" x14ac:dyDescent="0.25">
      <c r="H1672" s="200"/>
    </row>
    <row r="1673" spans="8:8" x14ac:dyDescent="0.25">
      <c r="H1673" s="200"/>
    </row>
    <row r="1674" spans="8:8" x14ac:dyDescent="0.25">
      <c r="H1674" s="200"/>
    </row>
    <row r="1675" spans="8:8" x14ac:dyDescent="0.25">
      <c r="H1675" s="200"/>
    </row>
    <row r="1676" spans="8:8" x14ac:dyDescent="0.25">
      <c r="H1676" s="200"/>
    </row>
    <row r="1677" spans="8:8" x14ac:dyDescent="0.25">
      <c r="H1677" s="200"/>
    </row>
    <row r="1678" spans="8:8" x14ac:dyDescent="0.25">
      <c r="H1678" s="200"/>
    </row>
    <row r="1679" spans="8:8" x14ac:dyDescent="0.25">
      <c r="H1679" s="200"/>
    </row>
    <row r="1680" spans="8:8" x14ac:dyDescent="0.25">
      <c r="H1680" s="200"/>
    </row>
    <row r="1681" spans="8:8" x14ac:dyDescent="0.25">
      <c r="H1681" s="200"/>
    </row>
    <row r="1682" spans="8:8" x14ac:dyDescent="0.25">
      <c r="H1682" s="200"/>
    </row>
    <row r="1683" spans="8:8" x14ac:dyDescent="0.25">
      <c r="H1683" s="200"/>
    </row>
    <row r="1684" spans="8:8" x14ac:dyDescent="0.25">
      <c r="H1684" s="200"/>
    </row>
    <row r="1685" spans="8:8" x14ac:dyDescent="0.25">
      <c r="H1685" s="200"/>
    </row>
    <row r="1686" spans="8:8" x14ac:dyDescent="0.25">
      <c r="H1686" s="200"/>
    </row>
    <row r="1687" spans="8:8" x14ac:dyDescent="0.25">
      <c r="H1687" s="200"/>
    </row>
    <row r="1688" spans="8:8" x14ac:dyDescent="0.25">
      <c r="H1688" s="200"/>
    </row>
    <row r="1689" spans="8:8" x14ac:dyDescent="0.25">
      <c r="H1689" s="200"/>
    </row>
    <row r="1690" spans="8:8" x14ac:dyDescent="0.25">
      <c r="H1690" s="200"/>
    </row>
    <row r="1691" spans="8:8" x14ac:dyDescent="0.25">
      <c r="H1691" s="200"/>
    </row>
    <row r="1692" spans="8:8" x14ac:dyDescent="0.25">
      <c r="H1692" s="200"/>
    </row>
    <row r="1693" spans="8:8" x14ac:dyDescent="0.25">
      <c r="H1693" s="200"/>
    </row>
    <row r="1694" spans="8:8" x14ac:dyDescent="0.25">
      <c r="H1694" s="200"/>
    </row>
    <row r="1695" spans="8:8" x14ac:dyDescent="0.25">
      <c r="H1695" s="200"/>
    </row>
    <row r="1696" spans="8:8" x14ac:dyDescent="0.25">
      <c r="H1696" s="200"/>
    </row>
    <row r="1697" spans="8:8" x14ac:dyDescent="0.25">
      <c r="H1697" s="200"/>
    </row>
    <row r="1698" spans="8:8" x14ac:dyDescent="0.25">
      <c r="H1698" s="200"/>
    </row>
    <row r="1699" spans="8:8" x14ac:dyDescent="0.25">
      <c r="H1699" s="200"/>
    </row>
    <row r="1700" spans="8:8" x14ac:dyDescent="0.25">
      <c r="H1700" s="200"/>
    </row>
    <row r="1701" spans="8:8" x14ac:dyDescent="0.25">
      <c r="H1701" s="200"/>
    </row>
    <row r="1702" spans="8:8" x14ac:dyDescent="0.25">
      <c r="H1702" s="200"/>
    </row>
    <row r="1703" spans="8:8" x14ac:dyDescent="0.25">
      <c r="H1703" s="200"/>
    </row>
    <row r="1704" spans="8:8" x14ac:dyDescent="0.25">
      <c r="H1704" s="200"/>
    </row>
    <row r="1705" spans="8:8" x14ac:dyDescent="0.25">
      <c r="H1705" s="200"/>
    </row>
    <row r="1706" spans="8:8" x14ac:dyDescent="0.25">
      <c r="H1706" s="200"/>
    </row>
    <row r="1707" spans="8:8" x14ac:dyDescent="0.25">
      <c r="H1707" s="200"/>
    </row>
    <row r="1708" spans="8:8" x14ac:dyDescent="0.25">
      <c r="H1708" s="200"/>
    </row>
    <row r="1709" spans="8:8" x14ac:dyDescent="0.25">
      <c r="H1709" s="200"/>
    </row>
    <row r="1710" spans="8:8" x14ac:dyDescent="0.25">
      <c r="H1710" s="200"/>
    </row>
    <row r="1711" spans="8:8" x14ac:dyDescent="0.25">
      <c r="H1711" s="200"/>
    </row>
    <row r="1712" spans="8:8" x14ac:dyDescent="0.25">
      <c r="H1712" s="200"/>
    </row>
    <row r="1713" spans="8:8" x14ac:dyDescent="0.25">
      <c r="H1713" s="200"/>
    </row>
    <row r="1714" spans="8:8" x14ac:dyDescent="0.25">
      <c r="H1714" s="200"/>
    </row>
    <row r="1715" spans="8:8" x14ac:dyDescent="0.25">
      <c r="H1715" s="200"/>
    </row>
    <row r="1716" spans="8:8" x14ac:dyDescent="0.25">
      <c r="H1716" s="200"/>
    </row>
    <row r="1717" spans="8:8" x14ac:dyDescent="0.25">
      <c r="H1717" s="200"/>
    </row>
    <row r="1718" spans="8:8" x14ac:dyDescent="0.25">
      <c r="H1718" s="200"/>
    </row>
    <row r="1719" spans="8:8" x14ac:dyDescent="0.25">
      <c r="H1719" s="200"/>
    </row>
    <row r="1720" spans="8:8" x14ac:dyDescent="0.25">
      <c r="H1720" s="200"/>
    </row>
    <row r="1721" spans="8:8" x14ac:dyDescent="0.25">
      <c r="H1721" s="200"/>
    </row>
    <row r="1722" spans="8:8" x14ac:dyDescent="0.25">
      <c r="H1722" s="200"/>
    </row>
    <row r="1723" spans="8:8" x14ac:dyDescent="0.25">
      <c r="H1723" s="200"/>
    </row>
    <row r="1724" spans="8:8" x14ac:dyDescent="0.25">
      <c r="H1724" s="200"/>
    </row>
    <row r="1725" spans="8:8" x14ac:dyDescent="0.25">
      <c r="H1725" s="200"/>
    </row>
    <row r="1726" spans="8:8" x14ac:dyDescent="0.25">
      <c r="H1726" s="200"/>
    </row>
    <row r="1727" spans="8:8" x14ac:dyDescent="0.25">
      <c r="H1727" s="200"/>
    </row>
    <row r="1728" spans="8:8" x14ac:dyDescent="0.25">
      <c r="H1728" s="200"/>
    </row>
    <row r="1729" spans="8:8" x14ac:dyDescent="0.25">
      <c r="H1729" s="200"/>
    </row>
    <row r="1730" spans="8:8" x14ac:dyDescent="0.25">
      <c r="H1730" s="200"/>
    </row>
    <row r="1731" spans="8:8" x14ac:dyDescent="0.25">
      <c r="H1731" s="200"/>
    </row>
    <row r="1732" spans="8:8" x14ac:dyDescent="0.25">
      <c r="H1732" s="200"/>
    </row>
    <row r="1733" spans="8:8" x14ac:dyDescent="0.25">
      <c r="H1733" s="200"/>
    </row>
    <row r="1734" spans="8:8" x14ac:dyDescent="0.25">
      <c r="H1734" s="200"/>
    </row>
    <row r="1735" spans="8:8" x14ac:dyDescent="0.25">
      <c r="H1735" s="200"/>
    </row>
    <row r="1736" spans="8:8" x14ac:dyDescent="0.25">
      <c r="H1736" s="200"/>
    </row>
    <row r="1737" spans="8:8" x14ac:dyDescent="0.25">
      <c r="H1737" s="200"/>
    </row>
    <row r="1738" spans="8:8" x14ac:dyDescent="0.25">
      <c r="H1738" s="200"/>
    </row>
    <row r="1739" spans="8:8" x14ac:dyDescent="0.25">
      <c r="H1739" s="200"/>
    </row>
    <row r="1740" spans="8:8" x14ac:dyDescent="0.25">
      <c r="H1740" s="200"/>
    </row>
    <row r="1741" spans="8:8" x14ac:dyDescent="0.25">
      <c r="H1741" s="200"/>
    </row>
    <row r="1742" spans="8:8" x14ac:dyDescent="0.25">
      <c r="H1742" s="200"/>
    </row>
    <row r="1743" spans="8:8" x14ac:dyDescent="0.25">
      <c r="H1743" s="200"/>
    </row>
    <row r="1744" spans="8:8" x14ac:dyDescent="0.25">
      <c r="H1744" s="200"/>
    </row>
    <row r="1745" spans="8:8" x14ac:dyDescent="0.25">
      <c r="H1745" s="200"/>
    </row>
    <row r="1746" spans="8:8" x14ac:dyDescent="0.25">
      <c r="H1746" s="200"/>
    </row>
    <row r="1747" spans="8:8" x14ac:dyDescent="0.25">
      <c r="H1747" s="200"/>
    </row>
    <row r="1748" spans="8:8" x14ac:dyDescent="0.25">
      <c r="H1748" s="200"/>
    </row>
    <row r="1749" spans="8:8" x14ac:dyDescent="0.25">
      <c r="H1749" s="200"/>
    </row>
    <row r="1750" spans="8:8" x14ac:dyDescent="0.25">
      <c r="H1750" s="200"/>
    </row>
    <row r="1751" spans="8:8" x14ac:dyDescent="0.25">
      <c r="H1751" s="200"/>
    </row>
    <row r="1752" spans="8:8" x14ac:dyDescent="0.25">
      <c r="H1752" s="200"/>
    </row>
    <row r="1753" spans="8:8" x14ac:dyDescent="0.25">
      <c r="H1753" s="200"/>
    </row>
    <row r="1754" spans="8:8" x14ac:dyDescent="0.25">
      <c r="H1754" s="200"/>
    </row>
    <row r="1755" spans="8:8" x14ac:dyDescent="0.25">
      <c r="H1755" s="200"/>
    </row>
    <row r="1756" spans="8:8" x14ac:dyDescent="0.25">
      <c r="H1756" s="200"/>
    </row>
    <row r="1757" spans="8:8" x14ac:dyDescent="0.25">
      <c r="H1757" s="200"/>
    </row>
    <row r="1758" spans="8:8" x14ac:dyDescent="0.25">
      <c r="H1758" s="200"/>
    </row>
    <row r="1759" spans="8:8" x14ac:dyDescent="0.25">
      <c r="H1759" s="200"/>
    </row>
    <row r="1760" spans="8:8" x14ac:dyDescent="0.25">
      <c r="H1760" s="200"/>
    </row>
    <row r="1761" spans="8:8" x14ac:dyDescent="0.25">
      <c r="H1761" s="200"/>
    </row>
    <row r="1762" spans="8:8" x14ac:dyDescent="0.25">
      <c r="H1762" s="200"/>
    </row>
    <row r="1763" spans="8:8" x14ac:dyDescent="0.25">
      <c r="H1763" s="200"/>
    </row>
    <row r="1764" spans="8:8" x14ac:dyDescent="0.25">
      <c r="H1764" s="200"/>
    </row>
    <row r="1765" spans="8:8" x14ac:dyDescent="0.25">
      <c r="H1765" s="200"/>
    </row>
    <row r="1766" spans="8:8" x14ac:dyDescent="0.25">
      <c r="H1766" s="200"/>
    </row>
    <row r="1767" spans="8:8" x14ac:dyDescent="0.25">
      <c r="H1767" s="200"/>
    </row>
    <row r="1768" spans="8:8" x14ac:dyDescent="0.25">
      <c r="H1768" s="200"/>
    </row>
    <row r="1769" spans="8:8" x14ac:dyDescent="0.25">
      <c r="H1769" s="200"/>
    </row>
    <row r="1770" spans="8:8" x14ac:dyDescent="0.25">
      <c r="H1770" s="200"/>
    </row>
    <row r="1771" spans="8:8" x14ac:dyDescent="0.25">
      <c r="H1771" s="200"/>
    </row>
    <row r="1772" spans="8:8" x14ac:dyDescent="0.25">
      <c r="H1772" s="200"/>
    </row>
    <row r="1773" spans="8:8" x14ac:dyDescent="0.25">
      <c r="H1773" s="200"/>
    </row>
    <row r="1774" spans="8:8" x14ac:dyDescent="0.25">
      <c r="H1774" s="200"/>
    </row>
    <row r="1775" spans="8:8" x14ac:dyDescent="0.25">
      <c r="H1775" s="200"/>
    </row>
    <row r="1776" spans="8:8" x14ac:dyDescent="0.25">
      <c r="H1776" s="200"/>
    </row>
    <row r="1777" spans="8:8" x14ac:dyDescent="0.25">
      <c r="H1777" s="200"/>
    </row>
    <row r="1778" spans="8:8" x14ac:dyDescent="0.25">
      <c r="H1778" s="200"/>
    </row>
    <row r="1779" spans="8:8" x14ac:dyDescent="0.25">
      <c r="H1779" s="200"/>
    </row>
    <row r="1780" spans="8:8" x14ac:dyDescent="0.25">
      <c r="H1780" s="200"/>
    </row>
    <row r="1781" spans="8:8" x14ac:dyDescent="0.25">
      <c r="H1781" s="200"/>
    </row>
    <row r="1782" spans="8:8" x14ac:dyDescent="0.25">
      <c r="H1782" s="200"/>
    </row>
    <row r="1783" spans="8:8" x14ac:dyDescent="0.25">
      <c r="H1783" s="200"/>
    </row>
    <row r="1784" spans="8:8" x14ac:dyDescent="0.25">
      <c r="H1784" s="200"/>
    </row>
    <row r="1785" spans="8:8" x14ac:dyDescent="0.25">
      <c r="H1785" s="200"/>
    </row>
    <row r="1786" spans="8:8" x14ac:dyDescent="0.25">
      <c r="H1786" s="200"/>
    </row>
    <row r="1787" spans="8:8" x14ac:dyDescent="0.25">
      <c r="H1787" s="200"/>
    </row>
    <row r="1788" spans="8:8" x14ac:dyDescent="0.25">
      <c r="H1788" s="200"/>
    </row>
    <row r="1789" spans="8:8" x14ac:dyDescent="0.25">
      <c r="H1789" s="200"/>
    </row>
    <row r="1790" spans="8:8" x14ac:dyDescent="0.25">
      <c r="H1790" s="200"/>
    </row>
    <row r="1791" spans="8:8" x14ac:dyDescent="0.25">
      <c r="H1791" s="200"/>
    </row>
    <row r="1792" spans="8:8" x14ac:dyDescent="0.25">
      <c r="H1792" s="200"/>
    </row>
    <row r="1793" spans="8:8" x14ac:dyDescent="0.25">
      <c r="H1793" s="200"/>
    </row>
    <row r="1794" spans="8:8" x14ac:dyDescent="0.25">
      <c r="H1794" s="200"/>
    </row>
    <row r="1795" spans="8:8" x14ac:dyDescent="0.25">
      <c r="H1795" s="200"/>
    </row>
    <row r="1796" spans="8:8" x14ac:dyDescent="0.25">
      <c r="H1796" s="200"/>
    </row>
    <row r="1797" spans="8:8" x14ac:dyDescent="0.25">
      <c r="H1797" s="200"/>
    </row>
    <row r="1798" spans="8:8" x14ac:dyDescent="0.25">
      <c r="H1798" s="200"/>
    </row>
    <row r="1799" spans="8:8" x14ac:dyDescent="0.25">
      <c r="H1799" s="200"/>
    </row>
    <row r="1800" spans="8:8" x14ac:dyDescent="0.25">
      <c r="H1800" s="200"/>
    </row>
    <row r="1801" spans="8:8" x14ac:dyDescent="0.25">
      <c r="H1801" s="200"/>
    </row>
    <row r="1802" spans="8:8" x14ac:dyDescent="0.25">
      <c r="H1802" s="200"/>
    </row>
    <row r="1803" spans="8:8" x14ac:dyDescent="0.25">
      <c r="H1803" s="200"/>
    </row>
    <row r="1804" spans="8:8" x14ac:dyDescent="0.25">
      <c r="H1804" s="200"/>
    </row>
    <row r="1805" spans="8:8" x14ac:dyDescent="0.25">
      <c r="H1805" s="200"/>
    </row>
    <row r="1806" spans="8:8" x14ac:dyDescent="0.25">
      <c r="H1806" s="200"/>
    </row>
    <row r="1807" spans="8:8" x14ac:dyDescent="0.25">
      <c r="H1807" s="200"/>
    </row>
    <row r="1808" spans="8:8" x14ac:dyDescent="0.25">
      <c r="H1808" s="200"/>
    </row>
    <row r="1809" spans="8:8" x14ac:dyDescent="0.25">
      <c r="H1809" s="200"/>
    </row>
    <row r="1810" spans="8:8" x14ac:dyDescent="0.25">
      <c r="H1810" s="200"/>
    </row>
    <row r="1811" spans="8:8" x14ac:dyDescent="0.25">
      <c r="H1811" s="200"/>
    </row>
    <row r="1812" spans="8:8" x14ac:dyDescent="0.25">
      <c r="H1812" s="200"/>
    </row>
    <row r="1813" spans="8:8" x14ac:dyDescent="0.25">
      <c r="H1813" s="200"/>
    </row>
    <row r="1814" spans="8:8" x14ac:dyDescent="0.25">
      <c r="H1814" s="200"/>
    </row>
    <row r="1815" spans="8:8" x14ac:dyDescent="0.25">
      <c r="H1815" s="200"/>
    </row>
    <row r="1816" spans="8:8" x14ac:dyDescent="0.25">
      <c r="H1816" s="200"/>
    </row>
    <row r="1817" spans="8:8" x14ac:dyDescent="0.25">
      <c r="H1817" s="200"/>
    </row>
    <row r="1818" spans="8:8" x14ac:dyDescent="0.25">
      <c r="H1818" s="200"/>
    </row>
    <row r="1819" spans="8:8" x14ac:dyDescent="0.25">
      <c r="H1819" s="200"/>
    </row>
    <row r="1820" spans="8:8" x14ac:dyDescent="0.25">
      <c r="H1820" s="200"/>
    </row>
    <row r="1821" spans="8:8" x14ac:dyDescent="0.25">
      <c r="H1821" s="200"/>
    </row>
    <row r="1822" spans="8:8" x14ac:dyDescent="0.25">
      <c r="H1822" s="200"/>
    </row>
    <row r="1823" spans="8:8" x14ac:dyDescent="0.25">
      <c r="H1823" s="200"/>
    </row>
    <row r="1824" spans="8:8" x14ac:dyDescent="0.25">
      <c r="H1824" s="200"/>
    </row>
    <row r="1825" spans="8:8" x14ac:dyDescent="0.25">
      <c r="H1825" s="200"/>
    </row>
    <row r="1826" spans="8:8" x14ac:dyDescent="0.25">
      <c r="H1826" s="200"/>
    </row>
    <row r="1827" spans="8:8" x14ac:dyDescent="0.25">
      <c r="H1827" s="200"/>
    </row>
    <row r="1828" spans="8:8" x14ac:dyDescent="0.25">
      <c r="H1828" s="200"/>
    </row>
    <row r="1829" spans="8:8" x14ac:dyDescent="0.25">
      <c r="H1829" s="200"/>
    </row>
    <row r="1830" spans="8:8" x14ac:dyDescent="0.25">
      <c r="H1830" s="200"/>
    </row>
    <row r="1831" spans="8:8" x14ac:dyDescent="0.25">
      <c r="H1831" s="200"/>
    </row>
    <row r="1832" spans="8:8" x14ac:dyDescent="0.25">
      <c r="H1832" s="200"/>
    </row>
    <row r="1833" spans="8:8" x14ac:dyDescent="0.25">
      <c r="H1833" s="200"/>
    </row>
    <row r="1834" spans="8:8" x14ac:dyDescent="0.25">
      <c r="H1834" s="200"/>
    </row>
    <row r="1835" spans="8:8" x14ac:dyDescent="0.25">
      <c r="H1835" s="200"/>
    </row>
    <row r="1836" spans="8:8" x14ac:dyDescent="0.25">
      <c r="H1836" s="200"/>
    </row>
    <row r="1837" spans="8:8" x14ac:dyDescent="0.25">
      <c r="H1837" s="200"/>
    </row>
    <row r="1838" spans="8:8" x14ac:dyDescent="0.25">
      <c r="H1838" s="200"/>
    </row>
    <row r="1839" spans="8:8" x14ac:dyDescent="0.25">
      <c r="H1839" s="200"/>
    </row>
    <row r="1840" spans="8:8" x14ac:dyDescent="0.25">
      <c r="H1840" s="200"/>
    </row>
    <row r="1841" spans="8:8" x14ac:dyDescent="0.25">
      <c r="H1841" s="200"/>
    </row>
    <row r="1842" spans="8:8" x14ac:dyDescent="0.25">
      <c r="H1842" s="200"/>
    </row>
    <row r="1843" spans="8:8" x14ac:dyDescent="0.25">
      <c r="H1843" s="200"/>
    </row>
    <row r="1844" spans="8:8" x14ac:dyDescent="0.25">
      <c r="H1844" s="200"/>
    </row>
    <row r="1845" spans="8:8" x14ac:dyDescent="0.25">
      <c r="H1845" s="200"/>
    </row>
    <row r="1846" spans="8:8" x14ac:dyDescent="0.25">
      <c r="H1846" s="200"/>
    </row>
    <row r="1847" spans="8:8" x14ac:dyDescent="0.25">
      <c r="H1847" s="200"/>
    </row>
    <row r="1848" spans="8:8" x14ac:dyDescent="0.25">
      <c r="H1848" s="200"/>
    </row>
    <row r="1849" spans="8:8" x14ac:dyDescent="0.25">
      <c r="H1849" s="200"/>
    </row>
    <row r="1850" spans="8:8" x14ac:dyDescent="0.25">
      <c r="H1850" s="200"/>
    </row>
    <row r="1851" spans="8:8" x14ac:dyDescent="0.25">
      <c r="H1851" s="200"/>
    </row>
    <row r="1852" spans="8:8" x14ac:dyDescent="0.25">
      <c r="H1852" s="200"/>
    </row>
    <row r="1853" spans="8:8" x14ac:dyDescent="0.25">
      <c r="H1853" s="200"/>
    </row>
    <row r="1854" spans="8:8" x14ac:dyDescent="0.25">
      <c r="H1854" s="200"/>
    </row>
    <row r="1855" spans="8:8" x14ac:dyDescent="0.25">
      <c r="H1855" s="200"/>
    </row>
    <row r="1856" spans="8:8" x14ac:dyDescent="0.25">
      <c r="H1856" s="200"/>
    </row>
    <row r="1857" spans="8:8" x14ac:dyDescent="0.25">
      <c r="H1857" s="200"/>
    </row>
    <row r="1858" spans="8:8" x14ac:dyDescent="0.25">
      <c r="H1858" s="200"/>
    </row>
    <row r="1859" spans="8:8" x14ac:dyDescent="0.25">
      <c r="H1859" s="200"/>
    </row>
    <row r="1860" spans="8:8" x14ac:dyDescent="0.25">
      <c r="H1860" s="200"/>
    </row>
    <row r="1861" spans="8:8" x14ac:dyDescent="0.25">
      <c r="H1861" s="200"/>
    </row>
    <row r="1862" spans="8:8" x14ac:dyDescent="0.25">
      <c r="H1862" s="200"/>
    </row>
    <row r="1863" spans="8:8" x14ac:dyDescent="0.25">
      <c r="H1863" s="200"/>
    </row>
    <row r="1864" spans="8:8" x14ac:dyDescent="0.25">
      <c r="H1864" s="200"/>
    </row>
    <row r="1865" spans="8:8" x14ac:dyDescent="0.25">
      <c r="H1865" s="200"/>
    </row>
    <row r="1866" spans="8:8" x14ac:dyDescent="0.25">
      <c r="H1866" s="200"/>
    </row>
    <row r="1867" spans="8:8" x14ac:dyDescent="0.25">
      <c r="H1867" s="200"/>
    </row>
    <row r="1868" spans="8:8" x14ac:dyDescent="0.25">
      <c r="H1868" s="200"/>
    </row>
    <row r="1869" spans="8:8" x14ac:dyDescent="0.25">
      <c r="H1869" s="200"/>
    </row>
    <row r="1870" spans="8:8" x14ac:dyDescent="0.25">
      <c r="H1870" s="200"/>
    </row>
    <row r="1871" spans="8:8" x14ac:dyDescent="0.25">
      <c r="H1871" s="200"/>
    </row>
    <row r="1872" spans="8:8" x14ac:dyDescent="0.25">
      <c r="H1872" s="200"/>
    </row>
    <row r="1873" spans="8:8" x14ac:dyDescent="0.25">
      <c r="H1873" s="200"/>
    </row>
    <row r="1874" spans="8:8" x14ac:dyDescent="0.25">
      <c r="H1874" s="200"/>
    </row>
    <row r="1875" spans="8:8" x14ac:dyDescent="0.25">
      <c r="H1875" s="200"/>
    </row>
    <row r="1876" spans="8:8" x14ac:dyDescent="0.25">
      <c r="H1876" s="200"/>
    </row>
    <row r="1877" spans="8:8" x14ac:dyDescent="0.25">
      <c r="H1877" s="200"/>
    </row>
    <row r="1878" spans="8:8" x14ac:dyDescent="0.25">
      <c r="H1878" s="200"/>
    </row>
    <row r="1879" spans="8:8" x14ac:dyDescent="0.25">
      <c r="H1879" s="200"/>
    </row>
    <row r="1880" spans="8:8" x14ac:dyDescent="0.25">
      <c r="H1880" s="200"/>
    </row>
    <row r="1881" spans="8:8" x14ac:dyDescent="0.25">
      <c r="H1881" s="200"/>
    </row>
    <row r="1882" spans="8:8" x14ac:dyDescent="0.25">
      <c r="H1882" s="200"/>
    </row>
    <row r="1883" spans="8:8" x14ac:dyDescent="0.25">
      <c r="H1883" s="200"/>
    </row>
    <row r="1884" spans="8:8" x14ac:dyDescent="0.25">
      <c r="H1884" s="200"/>
    </row>
    <row r="1885" spans="8:8" x14ac:dyDescent="0.25">
      <c r="H1885" s="200"/>
    </row>
    <row r="1886" spans="8:8" x14ac:dyDescent="0.25">
      <c r="H1886" s="200"/>
    </row>
    <row r="1887" spans="8:8" x14ac:dyDescent="0.25">
      <c r="H1887" s="200"/>
    </row>
    <row r="1888" spans="8:8" x14ac:dyDescent="0.25">
      <c r="H1888" s="200"/>
    </row>
    <row r="1889" spans="8:8" x14ac:dyDescent="0.25">
      <c r="H1889" s="200"/>
    </row>
    <row r="1890" spans="8:8" x14ac:dyDescent="0.25">
      <c r="H1890" s="200"/>
    </row>
    <row r="1891" spans="8:8" x14ac:dyDescent="0.25">
      <c r="H1891" s="200"/>
    </row>
    <row r="1892" spans="8:8" x14ac:dyDescent="0.25">
      <c r="H1892" s="200"/>
    </row>
    <row r="1893" spans="8:8" x14ac:dyDescent="0.25">
      <c r="H1893" s="200"/>
    </row>
    <row r="1894" spans="8:8" x14ac:dyDescent="0.25">
      <c r="H1894" s="200"/>
    </row>
    <row r="1895" spans="8:8" x14ac:dyDescent="0.25">
      <c r="H1895" s="200"/>
    </row>
    <row r="1896" spans="8:8" x14ac:dyDescent="0.25">
      <c r="H1896" s="200"/>
    </row>
    <row r="1897" spans="8:8" x14ac:dyDescent="0.25">
      <c r="H1897" s="200"/>
    </row>
    <row r="1898" spans="8:8" x14ac:dyDescent="0.25">
      <c r="H1898" s="200"/>
    </row>
    <row r="1899" spans="8:8" x14ac:dyDescent="0.25">
      <c r="H1899" s="200"/>
    </row>
    <row r="1900" spans="8:8" x14ac:dyDescent="0.25">
      <c r="H1900" s="200"/>
    </row>
    <row r="1901" spans="8:8" x14ac:dyDescent="0.25">
      <c r="H1901" s="200"/>
    </row>
    <row r="1902" spans="8:8" x14ac:dyDescent="0.25">
      <c r="H1902" s="200"/>
    </row>
    <row r="1903" spans="8:8" x14ac:dyDescent="0.25">
      <c r="H1903" s="200"/>
    </row>
    <row r="1904" spans="8:8" x14ac:dyDescent="0.25">
      <c r="H1904" s="200"/>
    </row>
    <row r="1905" spans="8:8" x14ac:dyDescent="0.25">
      <c r="H1905" s="200"/>
    </row>
    <row r="1906" spans="8:8" x14ac:dyDescent="0.25">
      <c r="H1906" s="200"/>
    </row>
    <row r="1907" spans="8:8" x14ac:dyDescent="0.25">
      <c r="H1907" s="200"/>
    </row>
    <row r="1908" spans="8:8" x14ac:dyDescent="0.25">
      <c r="H1908" s="200"/>
    </row>
    <row r="1909" spans="8:8" x14ac:dyDescent="0.25">
      <c r="H1909" s="200"/>
    </row>
    <row r="1910" spans="8:8" x14ac:dyDescent="0.25">
      <c r="H1910" s="200"/>
    </row>
    <row r="1911" spans="8:8" x14ac:dyDescent="0.25">
      <c r="H1911" s="200"/>
    </row>
    <row r="1912" spans="8:8" x14ac:dyDescent="0.25">
      <c r="H1912" s="200"/>
    </row>
    <row r="1913" spans="8:8" x14ac:dyDescent="0.25">
      <c r="H1913" s="200"/>
    </row>
    <row r="1914" spans="8:8" x14ac:dyDescent="0.25">
      <c r="H1914" s="200"/>
    </row>
    <row r="1915" spans="8:8" x14ac:dyDescent="0.25">
      <c r="H1915" s="200"/>
    </row>
    <row r="1916" spans="8:8" x14ac:dyDescent="0.25">
      <c r="H1916" s="200"/>
    </row>
    <row r="1917" spans="8:8" x14ac:dyDescent="0.25">
      <c r="H1917" s="200"/>
    </row>
    <row r="1918" spans="8:8" x14ac:dyDescent="0.25">
      <c r="H1918" s="200"/>
    </row>
    <row r="1919" spans="8:8" x14ac:dyDescent="0.25">
      <c r="H1919" s="200"/>
    </row>
    <row r="1920" spans="8:8" x14ac:dyDescent="0.25">
      <c r="H1920" s="200"/>
    </row>
    <row r="1921" spans="8:8" x14ac:dyDescent="0.25">
      <c r="H1921" s="200"/>
    </row>
    <row r="1922" spans="8:8" x14ac:dyDescent="0.25">
      <c r="H1922" s="200"/>
    </row>
    <row r="1923" spans="8:8" x14ac:dyDescent="0.25">
      <c r="H1923" s="200"/>
    </row>
    <row r="1924" spans="8:8" x14ac:dyDescent="0.25">
      <c r="H1924" s="200"/>
    </row>
    <row r="1925" spans="8:8" x14ac:dyDescent="0.25">
      <c r="H1925" s="200"/>
    </row>
    <row r="1926" spans="8:8" x14ac:dyDescent="0.25">
      <c r="H1926" s="200"/>
    </row>
    <row r="1927" spans="8:8" x14ac:dyDescent="0.25">
      <c r="H1927" s="200"/>
    </row>
    <row r="1928" spans="8:8" x14ac:dyDescent="0.25">
      <c r="H1928" s="200"/>
    </row>
    <row r="1929" spans="8:8" x14ac:dyDescent="0.25">
      <c r="H1929" s="200"/>
    </row>
    <row r="1930" spans="8:8" x14ac:dyDescent="0.25">
      <c r="H1930" s="200"/>
    </row>
    <row r="1931" spans="8:8" x14ac:dyDescent="0.25">
      <c r="H1931" s="200"/>
    </row>
    <row r="1932" spans="8:8" x14ac:dyDescent="0.25">
      <c r="H1932" s="200"/>
    </row>
    <row r="1933" spans="8:8" x14ac:dyDescent="0.25">
      <c r="H1933" s="200"/>
    </row>
    <row r="1934" spans="8:8" x14ac:dyDescent="0.25">
      <c r="H1934" s="200"/>
    </row>
    <row r="1935" spans="8:8" x14ac:dyDescent="0.25">
      <c r="H1935" s="200"/>
    </row>
    <row r="1936" spans="8:8" x14ac:dyDescent="0.25">
      <c r="H1936" s="200"/>
    </row>
    <row r="1937" spans="8:8" x14ac:dyDescent="0.25">
      <c r="H1937" s="200"/>
    </row>
    <row r="1938" spans="8:8" x14ac:dyDescent="0.25">
      <c r="H1938" s="200"/>
    </row>
    <row r="1939" spans="8:8" x14ac:dyDescent="0.25">
      <c r="H1939" s="200"/>
    </row>
    <row r="1940" spans="8:8" x14ac:dyDescent="0.25">
      <c r="H1940" s="200"/>
    </row>
    <row r="1941" spans="8:8" x14ac:dyDescent="0.25">
      <c r="H1941" s="200"/>
    </row>
    <row r="1942" spans="8:8" x14ac:dyDescent="0.25">
      <c r="H1942" s="200"/>
    </row>
    <row r="1943" spans="8:8" x14ac:dyDescent="0.25">
      <c r="H1943" s="200"/>
    </row>
    <row r="1944" spans="8:8" x14ac:dyDescent="0.25">
      <c r="H1944" s="200"/>
    </row>
    <row r="1945" spans="8:8" x14ac:dyDescent="0.25">
      <c r="H1945" s="200"/>
    </row>
    <row r="1946" spans="8:8" x14ac:dyDescent="0.25">
      <c r="H1946" s="200"/>
    </row>
    <row r="1947" spans="8:8" x14ac:dyDescent="0.25">
      <c r="H1947" s="200"/>
    </row>
    <row r="1948" spans="8:8" x14ac:dyDescent="0.25">
      <c r="H1948" s="200"/>
    </row>
    <row r="1949" spans="8:8" x14ac:dyDescent="0.25">
      <c r="H1949" s="200"/>
    </row>
    <row r="1950" spans="8:8" x14ac:dyDescent="0.25">
      <c r="H1950" s="200"/>
    </row>
    <row r="1951" spans="8:8" x14ac:dyDescent="0.25">
      <c r="H1951" s="200"/>
    </row>
    <row r="1952" spans="8:8" x14ac:dyDescent="0.25">
      <c r="H1952" s="200"/>
    </row>
    <row r="1953" spans="8:8" x14ac:dyDescent="0.25">
      <c r="H1953" s="200"/>
    </row>
    <row r="1954" spans="8:8" x14ac:dyDescent="0.25">
      <c r="H1954" s="200"/>
    </row>
    <row r="1955" spans="8:8" x14ac:dyDescent="0.25">
      <c r="H1955" s="200"/>
    </row>
    <row r="1956" spans="8:8" x14ac:dyDescent="0.25">
      <c r="H1956" s="200"/>
    </row>
    <row r="1957" spans="8:8" x14ac:dyDescent="0.25">
      <c r="H1957" s="200"/>
    </row>
    <row r="1958" spans="8:8" x14ac:dyDescent="0.25">
      <c r="H1958" s="200"/>
    </row>
    <row r="1959" spans="8:8" x14ac:dyDescent="0.25">
      <c r="H1959" s="200"/>
    </row>
    <row r="1960" spans="8:8" x14ac:dyDescent="0.25">
      <c r="H1960" s="200"/>
    </row>
    <row r="1961" spans="8:8" x14ac:dyDescent="0.25">
      <c r="H1961" s="200"/>
    </row>
    <row r="1962" spans="8:8" x14ac:dyDescent="0.25">
      <c r="H1962" s="200"/>
    </row>
    <row r="1963" spans="8:8" x14ac:dyDescent="0.25">
      <c r="H1963" s="200"/>
    </row>
    <row r="1964" spans="8:8" x14ac:dyDescent="0.25">
      <c r="H1964" s="200"/>
    </row>
    <row r="1965" spans="8:8" x14ac:dyDescent="0.25">
      <c r="H1965" s="200"/>
    </row>
    <row r="1966" spans="8:8" x14ac:dyDescent="0.25">
      <c r="H1966" s="200"/>
    </row>
    <row r="1967" spans="8:8" x14ac:dyDescent="0.25">
      <c r="H1967" s="200"/>
    </row>
    <row r="1968" spans="8:8" x14ac:dyDescent="0.25">
      <c r="H1968" s="200"/>
    </row>
    <row r="1969" spans="8:8" x14ac:dyDescent="0.25">
      <c r="H1969" s="200"/>
    </row>
    <row r="1970" spans="8:8" x14ac:dyDescent="0.25">
      <c r="H1970" s="200"/>
    </row>
    <row r="1971" spans="8:8" x14ac:dyDescent="0.25">
      <c r="H1971" s="200"/>
    </row>
    <row r="1972" spans="8:8" x14ac:dyDescent="0.25">
      <c r="H1972" s="200"/>
    </row>
    <row r="1973" spans="8:8" x14ac:dyDescent="0.25">
      <c r="H1973" s="200"/>
    </row>
    <row r="1974" spans="8:8" x14ac:dyDescent="0.25">
      <c r="H1974" s="200"/>
    </row>
    <row r="1975" spans="8:8" x14ac:dyDescent="0.25">
      <c r="H1975" s="200"/>
    </row>
    <row r="1976" spans="8:8" x14ac:dyDescent="0.25">
      <c r="H1976" s="200"/>
    </row>
    <row r="1977" spans="8:8" x14ac:dyDescent="0.25">
      <c r="H1977" s="200"/>
    </row>
    <row r="1978" spans="8:8" x14ac:dyDescent="0.25">
      <c r="H1978" s="200"/>
    </row>
    <row r="1979" spans="8:8" x14ac:dyDescent="0.25">
      <c r="H1979" s="200"/>
    </row>
    <row r="1980" spans="8:8" x14ac:dyDescent="0.25">
      <c r="H1980" s="200"/>
    </row>
    <row r="1981" spans="8:8" x14ac:dyDescent="0.25">
      <c r="H1981" s="200"/>
    </row>
    <row r="1982" spans="8:8" x14ac:dyDescent="0.25">
      <c r="H1982" s="200"/>
    </row>
    <row r="1983" spans="8:8" x14ac:dyDescent="0.25">
      <c r="H1983" s="200"/>
    </row>
    <row r="1984" spans="8:8" x14ac:dyDescent="0.25">
      <c r="H1984" s="200"/>
    </row>
    <row r="1985" spans="8:8" x14ac:dyDescent="0.25">
      <c r="H1985" s="200"/>
    </row>
    <row r="1986" spans="8:8" x14ac:dyDescent="0.25">
      <c r="H1986" s="200"/>
    </row>
    <row r="1987" spans="8:8" x14ac:dyDescent="0.25">
      <c r="H1987" s="200"/>
    </row>
    <row r="1988" spans="8:8" x14ac:dyDescent="0.25">
      <c r="H1988" s="200"/>
    </row>
    <row r="1989" spans="8:8" x14ac:dyDescent="0.25">
      <c r="H1989" s="200"/>
    </row>
    <row r="1990" spans="8:8" x14ac:dyDescent="0.25">
      <c r="H1990" s="200"/>
    </row>
    <row r="1991" spans="8:8" x14ac:dyDescent="0.25">
      <c r="H1991" s="200"/>
    </row>
    <row r="1992" spans="8:8" x14ac:dyDescent="0.25">
      <c r="H1992" s="200"/>
    </row>
    <row r="1993" spans="8:8" x14ac:dyDescent="0.25">
      <c r="H1993" s="200"/>
    </row>
    <row r="1994" spans="8:8" x14ac:dyDescent="0.25">
      <c r="H1994" s="200"/>
    </row>
    <row r="1995" spans="8:8" x14ac:dyDescent="0.25">
      <c r="H1995" s="200"/>
    </row>
    <row r="1996" spans="8:8" x14ac:dyDescent="0.25">
      <c r="H1996" s="200"/>
    </row>
    <row r="1997" spans="8:8" x14ac:dyDescent="0.25">
      <c r="H1997" s="200"/>
    </row>
    <row r="1998" spans="8:8" x14ac:dyDescent="0.25">
      <c r="H1998" s="200"/>
    </row>
    <row r="1999" spans="8:8" x14ac:dyDescent="0.25">
      <c r="H1999" s="200"/>
    </row>
    <row r="2000" spans="8:8" x14ac:dyDescent="0.25">
      <c r="H2000" s="200"/>
    </row>
    <row r="2001" spans="8:8" x14ac:dyDescent="0.25">
      <c r="H2001" s="200"/>
    </row>
    <row r="2002" spans="8:8" x14ac:dyDescent="0.25">
      <c r="H2002" s="200"/>
    </row>
    <row r="2003" spans="8:8" x14ac:dyDescent="0.25">
      <c r="H2003" s="200"/>
    </row>
    <row r="2004" spans="8:8" x14ac:dyDescent="0.25">
      <c r="H2004" s="200"/>
    </row>
    <row r="2005" spans="8:8" x14ac:dyDescent="0.25">
      <c r="H2005" s="200"/>
    </row>
    <row r="2006" spans="8:8" x14ac:dyDescent="0.25">
      <c r="H2006" s="200"/>
    </row>
    <row r="2007" spans="8:8" x14ac:dyDescent="0.25">
      <c r="H2007" s="200"/>
    </row>
    <row r="2008" spans="8:8" x14ac:dyDescent="0.25">
      <c r="H2008" s="200"/>
    </row>
    <row r="2009" spans="8:8" x14ac:dyDescent="0.25">
      <c r="H2009" s="200"/>
    </row>
    <row r="2010" spans="8:8" x14ac:dyDescent="0.25">
      <c r="H2010" s="200"/>
    </row>
    <row r="2011" spans="8:8" x14ac:dyDescent="0.25">
      <c r="H2011" s="200"/>
    </row>
    <row r="2012" spans="8:8" x14ac:dyDescent="0.25">
      <c r="H2012" s="200"/>
    </row>
    <row r="2013" spans="8:8" x14ac:dyDescent="0.25">
      <c r="H2013" s="200"/>
    </row>
    <row r="2014" spans="8:8" x14ac:dyDescent="0.25">
      <c r="H2014" s="200"/>
    </row>
    <row r="2015" spans="8:8" x14ac:dyDescent="0.25">
      <c r="H2015" s="200"/>
    </row>
    <row r="2016" spans="8:8" x14ac:dyDescent="0.25">
      <c r="H2016" s="200"/>
    </row>
    <row r="2017" spans="8:8" x14ac:dyDescent="0.25">
      <c r="H2017" s="200"/>
    </row>
    <row r="2018" spans="8:8" x14ac:dyDescent="0.25">
      <c r="H2018" s="200"/>
    </row>
    <row r="2019" spans="8:8" x14ac:dyDescent="0.25">
      <c r="H2019" s="200"/>
    </row>
    <row r="2020" spans="8:8" x14ac:dyDescent="0.25">
      <c r="H2020" s="200"/>
    </row>
    <row r="2021" spans="8:8" x14ac:dyDescent="0.25">
      <c r="H2021" s="200"/>
    </row>
    <row r="2022" spans="8:8" x14ac:dyDescent="0.25">
      <c r="H2022" s="200"/>
    </row>
    <row r="2023" spans="8:8" x14ac:dyDescent="0.25">
      <c r="H2023" s="200"/>
    </row>
    <row r="2024" spans="8:8" x14ac:dyDescent="0.25">
      <c r="H2024" s="200"/>
    </row>
    <row r="2025" spans="8:8" x14ac:dyDescent="0.25">
      <c r="H2025" s="200"/>
    </row>
    <row r="2026" spans="8:8" x14ac:dyDescent="0.25">
      <c r="H2026" s="200"/>
    </row>
    <row r="2027" spans="8:8" x14ac:dyDescent="0.25">
      <c r="H2027" s="200"/>
    </row>
    <row r="2028" spans="8:8" x14ac:dyDescent="0.25">
      <c r="H2028" s="200"/>
    </row>
    <row r="2029" spans="8:8" x14ac:dyDescent="0.25">
      <c r="H2029" s="200"/>
    </row>
    <row r="2030" spans="8:8" x14ac:dyDescent="0.25">
      <c r="H2030" s="200"/>
    </row>
    <row r="2031" spans="8:8" x14ac:dyDescent="0.25">
      <c r="H2031" s="200"/>
    </row>
    <row r="2032" spans="8:8" x14ac:dyDescent="0.25">
      <c r="H2032" s="200"/>
    </row>
    <row r="2033" spans="8:8" x14ac:dyDescent="0.25">
      <c r="H2033" s="200"/>
    </row>
    <row r="2034" spans="8:8" x14ac:dyDescent="0.25">
      <c r="H2034" s="200"/>
    </row>
    <row r="2035" spans="8:8" x14ac:dyDescent="0.25">
      <c r="H2035" s="200"/>
    </row>
    <row r="2036" spans="8:8" x14ac:dyDescent="0.25">
      <c r="H2036" s="200"/>
    </row>
    <row r="2037" spans="8:8" x14ac:dyDescent="0.25">
      <c r="H2037" s="200"/>
    </row>
    <row r="2038" spans="8:8" x14ac:dyDescent="0.25">
      <c r="H2038" s="200"/>
    </row>
    <row r="2039" spans="8:8" x14ac:dyDescent="0.25">
      <c r="H2039" s="200"/>
    </row>
    <row r="2040" spans="8:8" x14ac:dyDescent="0.25">
      <c r="H2040" s="200"/>
    </row>
    <row r="2041" spans="8:8" x14ac:dyDescent="0.25">
      <c r="H2041" s="200"/>
    </row>
    <row r="2042" spans="8:8" x14ac:dyDescent="0.25">
      <c r="H2042" s="200"/>
    </row>
    <row r="2043" spans="8:8" x14ac:dyDescent="0.25">
      <c r="H2043" s="200"/>
    </row>
    <row r="2044" spans="8:8" x14ac:dyDescent="0.25">
      <c r="H2044" s="200"/>
    </row>
    <row r="2045" spans="8:8" x14ac:dyDescent="0.25">
      <c r="H2045" s="200"/>
    </row>
    <row r="2046" spans="8:8" x14ac:dyDescent="0.25">
      <c r="H2046" s="200"/>
    </row>
    <row r="2047" spans="8:8" x14ac:dyDescent="0.25">
      <c r="H2047" s="200"/>
    </row>
    <row r="2048" spans="8:8" x14ac:dyDescent="0.25">
      <c r="H2048" s="200"/>
    </row>
    <row r="2049" spans="8:8" x14ac:dyDescent="0.25">
      <c r="H2049" s="200"/>
    </row>
    <row r="2050" spans="8:8" x14ac:dyDescent="0.25">
      <c r="H2050" s="200"/>
    </row>
    <row r="2051" spans="8:8" x14ac:dyDescent="0.25">
      <c r="H2051" s="200"/>
    </row>
    <row r="2052" spans="8:8" x14ac:dyDescent="0.25">
      <c r="H2052" s="200"/>
    </row>
    <row r="2053" spans="8:8" x14ac:dyDescent="0.25">
      <c r="H2053" s="200"/>
    </row>
    <row r="2054" spans="8:8" x14ac:dyDescent="0.25">
      <c r="H2054" s="200"/>
    </row>
    <row r="2055" spans="8:8" x14ac:dyDescent="0.25">
      <c r="H2055" s="200"/>
    </row>
    <row r="2056" spans="8:8" x14ac:dyDescent="0.25">
      <c r="H2056" s="200"/>
    </row>
    <row r="2057" spans="8:8" x14ac:dyDescent="0.25">
      <c r="H2057" s="200"/>
    </row>
    <row r="2058" spans="8:8" x14ac:dyDescent="0.25">
      <c r="H2058" s="200"/>
    </row>
    <row r="2059" spans="8:8" x14ac:dyDescent="0.25">
      <c r="H2059" s="200"/>
    </row>
    <row r="2060" spans="8:8" x14ac:dyDescent="0.25">
      <c r="H2060" s="200"/>
    </row>
    <row r="2061" spans="8:8" x14ac:dyDescent="0.25">
      <c r="H2061" s="200"/>
    </row>
    <row r="2062" spans="8:8" x14ac:dyDescent="0.25">
      <c r="H2062" s="200"/>
    </row>
    <row r="2063" spans="8:8" x14ac:dyDescent="0.25">
      <c r="H2063" s="200"/>
    </row>
    <row r="2064" spans="8:8" x14ac:dyDescent="0.25">
      <c r="H2064" s="200"/>
    </row>
    <row r="2065" spans="8:8" x14ac:dyDescent="0.25">
      <c r="H2065" s="200"/>
    </row>
    <row r="2066" spans="8:8" x14ac:dyDescent="0.25">
      <c r="H2066" s="200"/>
    </row>
    <row r="2067" spans="8:8" x14ac:dyDescent="0.25">
      <c r="H2067" s="200"/>
    </row>
    <row r="2068" spans="8:8" x14ac:dyDescent="0.25">
      <c r="H2068" s="200"/>
    </row>
    <row r="2069" spans="8:8" x14ac:dyDescent="0.25">
      <c r="H2069" s="200"/>
    </row>
    <row r="2070" spans="8:8" x14ac:dyDescent="0.25">
      <c r="H2070" s="200"/>
    </row>
    <row r="2071" spans="8:8" x14ac:dyDescent="0.25">
      <c r="H2071" s="200"/>
    </row>
    <row r="2072" spans="8:8" x14ac:dyDescent="0.25">
      <c r="H2072" s="200"/>
    </row>
    <row r="2073" spans="8:8" x14ac:dyDescent="0.25">
      <c r="H2073" s="200"/>
    </row>
    <row r="2074" spans="8:8" x14ac:dyDescent="0.25">
      <c r="H2074" s="200"/>
    </row>
    <row r="2075" spans="8:8" x14ac:dyDescent="0.25">
      <c r="H2075" s="200"/>
    </row>
    <row r="2076" spans="8:8" x14ac:dyDescent="0.25">
      <c r="H2076" s="200"/>
    </row>
    <row r="2077" spans="8:8" x14ac:dyDescent="0.25">
      <c r="H2077" s="200"/>
    </row>
    <row r="2078" spans="8:8" x14ac:dyDescent="0.25">
      <c r="H2078" s="200"/>
    </row>
    <row r="2079" spans="8:8" x14ac:dyDescent="0.25">
      <c r="H2079" s="200"/>
    </row>
    <row r="2080" spans="8:8" x14ac:dyDescent="0.25">
      <c r="H2080" s="200"/>
    </row>
    <row r="2081" spans="8:8" x14ac:dyDescent="0.25">
      <c r="H2081" s="200"/>
    </row>
    <row r="2082" spans="8:8" x14ac:dyDescent="0.25">
      <c r="H2082" s="200"/>
    </row>
    <row r="2083" spans="8:8" x14ac:dyDescent="0.25">
      <c r="H2083" s="200"/>
    </row>
    <row r="2084" spans="8:8" x14ac:dyDescent="0.25">
      <c r="H2084" s="200"/>
    </row>
    <row r="2085" spans="8:8" x14ac:dyDescent="0.25">
      <c r="H2085" s="200"/>
    </row>
    <row r="2086" spans="8:8" x14ac:dyDescent="0.25">
      <c r="H2086" s="200"/>
    </row>
    <row r="2087" spans="8:8" x14ac:dyDescent="0.25">
      <c r="H2087" s="200"/>
    </row>
    <row r="2088" spans="8:8" x14ac:dyDescent="0.25">
      <c r="H2088" s="200"/>
    </row>
    <row r="2089" spans="8:8" x14ac:dyDescent="0.25">
      <c r="H2089" s="200"/>
    </row>
    <row r="2090" spans="8:8" x14ac:dyDescent="0.25">
      <c r="H2090" s="200"/>
    </row>
    <row r="2091" spans="8:8" x14ac:dyDescent="0.25">
      <c r="H2091" s="200"/>
    </row>
    <row r="2092" spans="8:8" x14ac:dyDescent="0.25">
      <c r="H2092" s="200"/>
    </row>
    <row r="2093" spans="8:8" x14ac:dyDescent="0.25">
      <c r="H2093" s="200"/>
    </row>
    <row r="2094" spans="8:8" x14ac:dyDescent="0.25">
      <c r="H2094" s="200"/>
    </row>
    <row r="2095" spans="8:8" x14ac:dyDescent="0.25">
      <c r="H2095" s="200"/>
    </row>
    <row r="2096" spans="8:8" x14ac:dyDescent="0.25">
      <c r="H2096" s="200"/>
    </row>
    <row r="2097" spans="8:8" x14ac:dyDescent="0.25">
      <c r="H2097" s="200"/>
    </row>
    <row r="2098" spans="8:8" x14ac:dyDescent="0.25">
      <c r="H2098" s="200"/>
    </row>
    <row r="2099" spans="8:8" x14ac:dyDescent="0.25">
      <c r="H2099" s="200"/>
    </row>
    <row r="2100" spans="8:8" x14ac:dyDescent="0.25">
      <c r="H2100" s="200"/>
    </row>
    <row r="2101" spans="8:8" x14ac:dyDescent="0.25">
      <c r="H2101" s="200"/>
    </row>
    <row r="2102" spans="8:8" x14ac:dyDescent="0.25">
      <c r="H2102" s="200"/>
    </row>
    <row r="2103" spans="8:8" x14ac:dyDescent="0.25">
      <c r="H2103" s="200"/>
    </row>
    <row r="2104" spans="8:8" x14ac:dyDescent="0.25">
      <c r="H2104" s="200"/>
    </row>
    <row r="2105" spans="8:8" x14ac:dyDescent="0.25">
      <c r="H2105" s="200"/>
    </row>
    <row r="2106" spans="8:8" x14ac:dyDescent="0.25">
      <c r="H2106" s="200"/>
    </row>
    <row r="2107" spans="8:8" x14ac:dyDescent="0.25">
      <c r="H2107" s="200"/>
    </row>
    <row r="2108" spans="8:8" x14ac:dyDescent="0.25">
      <c r="H2108" s="200"/>
    </row>
    <row r="2109" spans="8:8" x14ac:dyDescent="0.25">
      <c r="H2109" s="200"/>
    </row>
    <row r="2110" spans="8:8" x14ac:dyDescent="0.25">
      <c r="H2110" s="200"/>
    </row>
    <row r="2111" spans="8:8" x14ac:dyDescent="0.25">
      <c r="H2111" s="200"/>
    </row>
    <row r="2112" spans="8:8" x14ac:dyDescent="0.25">
      <c r="H2112" s="200"/>
    </row>
    <row r="2113" spans="8:8" x14ac:dyDescent="0.25">
      <c r="H2113" s="200"/>
    </row>
    <row r="2114" spans="8:8" x14ac:dyDescent="0.25">
      <c r="H2114" s="200"/>
    </row>
    <row r="2115" spans="8:8" x14ac:dyDescent="0.25">
      <c r="H2115" s="200"/>
    </row>
    <row r="2116" spans="8:8" x14ac:dyDescent="0.25">
      <c r="H2116" s="200"/>
    </row>
    <row r="2117" spans="8:8" x14ac:dyDescent="0.25">
      <c r="H2117" s="200"/>
    </row>
    <row r="2118" spans="8:8" x14ac:dyDescent="0.25">
      <c r="H2118" s="200"/>
    </row>
    <row r="2119" spans="8:8" x14ac:dyDescent="0.25">
      <c r="H2119" s="200"/>
    </row>
    <row r="2120" spans="8:8" x14ac:dyDescent="0.25">
      <c r="H2120" s="200"/>
    </row>
    <row r="2121" spans="8:8" x14ac:dyDescent="0.25">
      <c r="H2121" s="200"/>
    </row>
    <row r="2122" spans="8:8" x14ac:dyDescent="0.25">
      <c r="H2122" s="200"/>
    </row>
    <row r="2123" spans="8:8" x14ac:dyDescent="0.25">
      <c r="H2123" s="200"/>
    </row>
    <row r="2124" spans="8:8" x14ac:dyDescent="0.25">
      <c r="H2124" s="200"/>
    </row>
    <row r="2125" spans="8:8" x14ac:dyDescent="0.25">
      <c r="H2125" s="200"/>
    </row>
    <row r="2126" spans="8:8" x14ac:dyDescent="0.25">
      <c r="H2126" s="200"/>
    </row>
    <row r="2127" spans="8:8" x14ac:dyDescent="0.25">
      <c r="H2127" s="200"/>
    </row>
    <row r="2128" spans="8:8" x14ac:dyDescent="0.25">
      <c r="H2128" s="200"/>
    </row>
    <row r="2129" spans="8:8" x14ac:dyDescent="0.25">
      <c r="H2129" s="200"/>
    </row>
    <row r="2130" spans="8:8" x14ac:dyDescent="0.25">
      <c r="H2130" s="200"/>
    </row>
    <row r="2131" spans="8:8" x14ac:dyDescent="0.25">
      <c r="H2131" s="200"/>
    </row>
    <row r="2132" spans="8:8" x14ac:dyDescent="0.25">
      <c r="H2132" s="200"/>
    </row>
    <row r="2133" spans="8:8" x14ac:dyDescent="0.25">
      <c r="H2133" s="200"/>
    </row>
    <row r="2134" spans="8:8" x14ac:dyDescent="0.25">
      <c r="H2134" s="200"/>
    </row>
    <row r="2135" spans="8:8" x14ac:dyDescent="0.25">
      <c r="H2135" s="200"/>
    </row>
    <row r="2136" spans="8:8" x14ac:dyDescent="0.25">
      <c r="H2136" s="200"/>
    </row>
    <row r="2137" spans="8:8" x14ac:dyDescent="0.25">
      <c r="H2137" s="200"/>
    </row>
    <row r="2138" spans="8:8" x14ac:dyDescent="0.25">
      <c r="H2138" s="200"/>
    </row>
    <row r="2139" spans="8:8" x14ac:dyDescent="0.25">
      <c r="H2139" s="200"/>
    </row>
    <row r="2140" spans="8:8" x14ac:dyDescent="0.25">
      <c r="H2140" s="200"/>
    </row>
    <row r="2141" spans="8:8" x14ac:dyDescent="0.25">
      <c r="H2141" s="200"/>
    </row>
    <row r="2142" spans="8:8" x14ac:dyDescent="0.25">
      <c r="H2142" s="200"/>
    </row>
    <row r="2143" spans="8:8" x14ac:dyDescent="0.25">
      <c r="H2143" s="200"/>
    </row>
    <row r="2144" spans="8:8" x14ac:dyDescent="0.25">
      <c r="H2144" s="200"/>
    </row>
    <row r="2145" spans="8:8" x14ac:dyDescent="0.25">
      <c r="H2145" s="200"/>
    </row>
    <row r="2146" spans="8:8" x14ac:dyDescent="0.25">
      <c r="H2146" s="200"/>
    </row>
    <row r="2147" spans="8:8" x14ac:dyDescent="0.25">
      <c r="H2147" s="200"/>
    </row>
    <row r="2148" spans="8:8" x14ac:dyDescent="0.25">
      <c r="H2148" s="200"/>
    </row>
    <row r="2149" spans="8:8" x14ac:dyDescent="0.25">
      <c r="H2149" s="200"/>
    </row>
    <row r="2150" spans="8:8" x14ac:dyDescent="0.25">
      <c r="H2150" s="200"/>
    </row>
    <row r="2151" spans="8:8" x14ac:dyDescent="0.25">
      <c r="H2151" s="200"/>
    </row>
    <row r="2152" spans="8:8" x14ac:dyDescent="0.25">
      <c r="H2152" s="200"/>
    </row>
    <row r="2153" spans="8:8" x14ac:dyDescent="0.25">
      <c r="H2153" s="200"/>
    </row>
    <row r="2154" spans="8:8" x14ac:dyDescent="0.25">
      <c r="H2154" s="200"/>
    </row>
    <row r="2155" spans="8:8" x14ac:dyDescent="0.25">
      <c r="H2155" s="200"/>
    </row>
    <row r="2156" spans="8:8" x14ac:dyDescent="0.25">
      <c r="H2156" s="200"/>
    </row>
    <row r="2157" spans="8:8" x14ac:dyDescent="0.25">
      <c r="H2157" s="200"/>
    </row>
    <row r="2158" spans="8:8" x14ac:dyDescent="0.25">
      <c r="H2158" s="200"/>
    </row>
    <row r="2159" spans="8:8" x14ac:dyDescent="0.25">
      <c r="H2159" s="200"/>
    </row>
    <row r="2160" spans="8:8" x14ac:dyDescent="0.25">
      <c r="H2160" s="200"/>
    </row>
    <row r="2161" spans="8:8" x14ac:dyDescent="0.25">
      <c r="H2161" s="200"/>
    </row>
    <row r="2162" spans="8:8" x14ac:dyDescent="0.25">
      <c r="H2162" s="200"/>
    </row>
    <row r="2163" spans="8:8" x14ac:dyDescent="0.25">
      <c r="H2163" s="200"/>
    </row>
    <row r="2164" spans="8:8" x14ac:dyDescent="0.25">
      <c r="H2164" s="200"/>
    </row>
    <row r="2165" spans="8:8" x14ac:dyDescent="0.25">
      <c r="H2165" s="200"/>
    </row>
    <row r="2166" spans="8:8" x14ac:dyDescent="0.25">
      <c r="H2166" s="200"/>
    </row>
    <row r="2167" spans="8:8" x14ac:dyDescent="0.25">
      <c r="H2167" s="200"/>
    </row>
    <row r="2168" spans="8:8" x14ac:dyDescent="0.25">
      <c r="H2168" s="200"/>
    </row>
    <row r="2169" spans="8:8" x14ac:dyDescent="0.25">
      <c r="H2169" s="200"/>
    </row>
    <row r="2170" spans="8:8" x14ac:dyDescent="0.25">
      <c r="H2170" s="200"/>
    </row>
    <row r="2171" spans="8:8" x14ac:dyDescent="0.25">
      <c r="H2171" s="200"/>
    </row>
    <row r="2172" spans="8:8" x14ac:dyDescent="0.25">
      <c r="H2172" s="200"/>
    </row>
    <row r="2173" spans="8:8" x14ac:dyDescent="0.25">
      <c r="H2173" s="200"/>
    </row>
    <row r="2174" spans="8:8" x14ac:dyDescent="0.25">
      <c r="H2174" s="200"/>
    </row>
    <row r="2175" spans="8:8" x14ac:dyDescent="0.25">
      <c r="H2175" s="200"/>
    </row>
    <row r="2176" spans="8:8" x14ac:dyDescent="0.25">
      <c r="H2176" s="200"/>
    </row>
    <row r="2177" spans="8:8" x14ac:dyDescent="0.25">
      <c r="H2177" s="200"/>
    </row>
    <row r="2178" spans="8:8" x14ac:dyDescent="0.25">
      <c r="H2178" s="200"/>
    </row>
    <row r="2179" spans="8:8" x14ac:dyDescent="0.25">
      <c r="H2179" s="200"/>
    </row>
    <row r="2180" spans="8:8" x14ac:dyDescent="0.25">
      <c r="H2180" s="200"/>
    </row>
    <row r="2181" spans="8:8" x14ac:dyDescent="0.25">
      <c r="H2181" s="200"/>
    </row>
    <row r="2182" spans="8:8" x14ac:dyDescent="0.25">
      <c r="H2182" s="200"/>
    </row>
    <row r="2183" spans="8:8" x14ac:dyDescent="0.25">
      <c r="H2183" s="200"/>
    </row>
    <row r="2184" spans="8:8" x14ac:dyDescent="0.25">
      <c r="H2184" s="200"/>
    </row>
    <row r="2185" spans="8:8" x14ac:dyDescent="0.25">
      <c r="H2185" s="200"/>
    </row>
    <row r="2186" spans="8:8" x14ac:dyDescent="0.25">
      <c r="H2186" s="200"/>
    </row>
    <row r="2187" spans="8:8" x14ac:dyDescent="0.25">
      <c r="H2187" s="200"/>
    </row>
    <row r="2188" spans="8:8" x14ac:dyDescent="0.25">
      <c r="H2188" s="200"/>
    </row>
    <row r="2189" spans="8:8" x14ac:dyDescent="0.25">
      <c r="H2189" s="200"/>
    </row>
    <row r="2190" spans="8:8" x14ac:dyDescent="0.25">
      <c r="H2190" s="200"/>
    </row>
    <row r="2191" spans="8:8" x14ac:dyDescent="0.25">
      <c r="H2191" s="200"/>
    </row>
    <row r="2192" spans="8:8" x14ac:dyDescent="0.25">
      <c r="H2192" s="200"/>
    </row>
    <row r="2193" spans="8:8" x14ac:dyDescent="0.25">
      <c r="H2193" s="200"/>
    </row>
    <row r="2194" spans="8:8" x14ac:dyDescent="0.25">
      <c r="H2194" s="200"/>
    </row>
    <row r="2195" spans="8:8" x14ac:dyDescent="0.25">
      <c r="H2195" s="200"/>
    </row>
    <row r="2196" spans="8:8" x14ac:dyDescent="0.25">
      <c r="H2196" s="200"/>
    </row>
    <row r="2197" spans="8:8" x14ac:dyDescent="0.25">
      <c r="H2197" s="200"/>
    </row>
    <row r="2198" spans="8:8" x14ac:dyDescent="0.25">
      <c r="H2198" s="200"/>
    </row>
    <row r="2199" spans="8:8" x14ac:dyDescent="0.25">
      <c r="H2199" s="200"/>
    </row>
    <row r="2200" spans="8:8" x14ac:dyDescent="0.25">
      <c r="H2200" s="200"/>
    </row>
    <row r="2201" spans="8:8" x14ac:dyDescent="0.25">
      <c r="H2201" s="200"/>
    </row>
    <row r="2202" spans="8:8" x14ac:dyDescent="0.25">
      <c r="H2202" s="200"/>
    </row>
    <row r="2203" spans="8:8" x14ac:dyDescent="0.25">
      <c r="H2203" s="200"/>
    </row>
    <row r="2204" spans="8:8" x14ac:dyDescent="0.25">
      <c r="H2204" s="200"/>
    </row>
    <row r="2205" spans="8:8" x14ac:dyDescent="0.25">
      <c r="H2205" s="200"/>
    </row>
    <row r="2206" spans="8:8" x14ac:dyDescent="0.25">
      <c r="H2206" s="200"/>
    </row>
    <row r="2207" spans="8:8" x14ac:dyDescent="0.25">
      <c r="H2207" s="200"/>
    </row>
    <row r="2208" spans="8:8" x14ac:dyDescent="0.25">
      <c r="H2208" s="200"/>
    </row>
    <row r="2209" spans="8:8" x14ac:dyDescent="0.25">
      <c r="H2209" s="200"/>
    </row>
    <row r="2210" spans="8:8" x14ac:dyDescent="0.25">
      <c r="H2210" s="200"/>
    </row>
    <row r="2211" spans="8:8" x14ac:dyDescent="0.25">
      <c r="H2211" s="200"/>
    </row>
    <row r="2212" spans="8:8" x14ac:dyDescent="0.25">
      <c r="H2212" s="200"/>
    </row>
    <row r="2213" spans="8:8" x14ac:dyDescent="0.25">
      <c r="H2213" s="200"/>
    </row>
    <row r="2214" spans="8:8" x14ac:dyDescent="0.25">
      <c r="H2214" s="200"/>
    </row>
    <row r="2215" spans="8:8" x14ac:dyDescent="0.25">
      <c r="H2215" s="200"/>
    </row>
    <row r="2216" spans="8:8" x14ac:dyDescent="0.25">
      <c r="H2216" s="200"/>
    </row>
    <row r="2217" spans="8:8" x14ac:dyDescent="0.25">
      <c r="H2217" s="200"/>
    </row>
    <row r="2218" spans="8:8" x14ac:dyDescent="0.25">
      <c r="H2218" s="200"/>
    </row>
    <row r="2219" spans="8:8" x14ac:dyDescent="0.25">
      <c r="H2219" s="200"/>
    </row>
    <row r="2220" spans="8:8" x14ac:dyDescent="0.25">
      <c r="H2220" s="200"/>
    </row>
    <row r="2221" spans="8:8" x14ac:dyDescent="0.25">
      <c r="H2221" s="200"/>
    </row>
    <row r="2222" spans="8:8" x14ac:dyDescent="0.25">
      <c r="H2222" s="200"/>
    </row>
    <row r="2223" spans="8:8" x14ac:dyDescent="0.25">
      <c r="H2223" s="200"/>
    </row>
    <row r="2224" spans="8:8" x14ac:dyDescent="0.25">
      <c r="H2224" s="200"/>
    </row>
    <row r="2225" spans="8:8" x14ac:dyDescent="0.25">
      <c r="H2225" s="200"/>
    </row>
    <row r="2226" spans="8:8" x14ac:dyDescent="0.25">
      <c r="H2226" s="200"/>
    </row>
    <row r="2227" spans="8:8" x14ac:dyDescent="0.25">
      <c r="H2227" s="200"/>
    </row>
    <row r="2228" spans="8:8" x14ac:dyDescent="0.25">
      <c r="H2228" s="200"/>
    </row>
    <row r="2229" spans="8:8" x14ac:dyDescent="0.25">
      <c r="H2229" s="200"/>
    </row>
    <row r="2230" spans="8:8" x14ac:dyDescent="0.25">
      <c r="H2230" s="200"/>
    </row>
    <row r="2231" spans="8:8" x14ac:dyDescent="0.25">
      <c r="H2231" s="200"/>
    </row>
    <row r="2232" spans="8:8" x14ac:dyDescent="0.25">
      <c r="H2232" s="200"/>
    </row>
    <row r="2233" spans="8:8" x14ac:dyDescent="0.25">
      <c r="H2233" s="200"/>
    </row>
    <row r="2234" spans="8:8" x14ac:dyDescent="0.25">
      <c r="H2234" s="200"/>
    </row>
    <row r="2235" spans="8:8" x14ac:dyDescent="0.25">
      <c r="H2235" s="200"/>
    </row>
    <row r="2236" spans="8:8" x14ac:dyDescent="0.25">
      <c r="H2236" s="200"/>
    </row>
    <row r="2237" spans="8:8" x14ac:dyDescent="0.25">
      <c r="H2237" s="200"/>
    </row>
    <row r="2238" spans="8:8" x14ac:dyDescent="0.25">
      <c r="H2238" s="200"/>
    </row>
    <row r="2239" spans="8:8" x14ac:dyDescent="0.25">
      <c r="H2239" s="200"/>
    </row>
    <row r="2240" spans="8:8" x14ac:dyDescent="0.25">
      <c r="H2240" s="200"/>
    </row>
    <row r="2241" spans="8:8" x14ac:dyDescent="0.25">
      <c r="H2241" s="200"/>
    </row>
    <row r="2242" spans="8:8" x14ac:dyDescent="0.25">
      <c r="H2242" s="200"/>
    </row>
    <row r="2243" spans="8:8" x14ac:dyDescent="0.25">
      <c r="H2243" s="200"/>
    </row>
    <row r="2244" spans="8:8" x14ac:dyDescent="0.25">
      <c r="H2244" s="200"/>
    </row>
    <row r="2245" spans="8:8" x14ac:dyDescent="0.25">
      <c r="H2245" s="200"/>
    </row>
    <row r="2246" spans="8:8" x14ac:dyDescent="0.25">
      <c r="H2246" s="200"/>
    </row>
    <row r="2247" spans="8:8" x14ac:dyDescent="0.25">
      <c r="H2247" s="200"/>
    </row>
    <row r="2248" spans="8:8" x14ac:dyDescent="0.25">
      <c r="H2248" s="200"/>
    </row>
    <row r="2249" spans="8:8" x14ac:dyDescent="0.25">
      <c r="H2249" s="200"/>
    </row>
    <row r="2250" spans="8:8" x14ac:dyDescent="0.25">
      <c r="H2250" s="200"/>
    </row>
    <row r="2251" spans="8:8" x14ac:dyDescent="0.25">
      <c r="H2251" s="200"/>
    </row>
    <row r="2252" spans="8:8" x14ac:dyDescent="0.25">
      <c r="H2252" s="200"/>
    </row>
    <row r="2253" spans="8:8" x14ac:dyDescent="0.25">
      <c r="H2253" s="200"/>
    </row>
    <row r="2254" spans="8:8" x14ac:dyDescent="0.25">
      <c r="H2254" s="200"/>
    </row>
    <row r="2255" spans="8:8" x14ac:dyDescent="0.25">
      <c r="H2255" s="200"/>
    </row>
    <row r="2256" spans="8:8" x14ac:dyDescent="0.25">
      <c r="H2256" s="200"/>
    </row>
    <row r="2257" spans="8:8" x14ac:dyDescent="0.25">
      <c r="H2257" s="200"/>
    </row>
    <row r="2258" spans="8:8" x14ac:dyDescent="0.25">
      <c r="H2258" s="200"/>
    </row>
    <row r="2259" spans="8:8" x14ac:dyDescent="0.25">
      <c r="H2259" s="200"/>
    </row>
    <row r="2260" spans="8:8" x14ac:dyDescent="0.25">
      <c r="H2260" s="200"/>
    </row>
    <row r="2261" spans="8:8" x14ac:dyDescent="0.25">
      <c r="H2261" s="200"/>
    </row>
    <row r="2262" spans="8:8" x14ac:dyDescent="0.25">
      <c r="H2262" s="200"/>
    </row>
    <row r="2263" spans="8:8" x14ac:dyDescent="0.25">
      <c r="H2263" s="200"/>
    </row>
    <row r="2264" spans="8:8" x14ac:dyDescent="0.25">
      <c r="H2264" s="200"/>
    </row>
    <row r="2265" spans="8:8" x14ac:dyDescent="0.25">
      <c r="H2265" s="200"/>
    </row>
    <row r="2266" spans="8:8" x14ac:dyDescent="0.25">
      <c r="H2266" s="200"/>
    </row>
    <row r="2267" spans="8:8" x14ac:dyDescent="0.25">
      <c r="H2267" s="200"/>
    </row>
    <row r="2268" spans="8:8" x14ac:dyDescent="0.25">
      <c r="H2268" s="200"/>
    </row>
    <row r="2269" spans="8:8" x14ac:dyDescent="0.25">
      <c r="H2269" s="200"/>
    </row>
    <row r="2270" spans="8:8" x14ac:dyDescent="0.25">
      <c r="H2270" s="200"/>
    </row>
    <row r="2271" spans="8:8" x14ac:dyDescent="0.25">
      <c r="H2271" s="200"/>
    </row>
    <row r="2272" spans="8:8" x14ac:dyDescent="0.25">
      <c r="H2272" s="200"/>
    </row>
    <row r="2273" spans="8:8" x14ac:dyDescent="0.25">
      <c r="H2273" s="200"/>
    </row>
    <row r="2274" spans="8:8" x14ac:dyDescent="0.25">
      <c r="H2274" s="200"/>
    </row>
    <row r="2275" spans="8:8" x14ac:dyDescent="0.25">
      <c r="H2275" s="200"/>
    </row>
    <row r="2276" spans="8:8" x14ac:dyDescent="0.25">
      <c r="H2276" s="200"/>
    </row>
    <row r="2277" spans="8:8" x14ac:dyDescent="0.25">
      <c r="H2277" s="200"/>
    </row>
    <row r="2278" spans="8:8" x14ac:dyDescent="0.25">
      <c r="H2278" s="200"/>
    </row>
    <row r="2279" spans="8:8" x14ac:dyDescent="0.25">
      <c r="H2279" s="200"/>
    </row>
    <row r="2280" spans="8:8" x14ac:dyDescent="0.25">
      <c r="H2280" s="200"/>
    </row>
    <row r="2281" spans="8:8" x14ac:dyDescent="0.25">
      <c r="H2281" s="200"/>
    </row>
    <row r="2282" spans="8:8" x14ac:dyDescent="0.25">
      <c r="H2282" s="200"/>
    </row>
    <row r="2283" spans="8:8" x14ac:dyDescent="0.25">
      <c r="H2283" s="200"/>
    </row>
    <row r="2284" spans="8:8" x14ac:dyDescent="0.25">
      <c r="H2284" s="200"/>
    </row>
    <row r="2285" spans="8:8" x14ac:dyDescent="0.25">
      <c r="H2285" s="200"/>
    </row>
    <row r="2286" spans="8:8" x14ac:dyDescent="0.25">
      <c r="H2286" s="200"/>
    </row>
    <row r="2287" spans="8:8" x14ac:dyDescent="0.25">
      <c r="H2287" s="200"/>
    </row>
    <row r="2288" spans="8:8" x14ac:dyDescent="0.25">
      <c r="H2288" s="200"/>
    </row>
    <row r="2289" spans="8:8" x14ac:dyDescent="0.25">
      <c r="H2289" s="200"/>
    </row>
    <row r="2290" spans="8:8" x14ac:dyDescent="0.25">
      <c r="H2290" s="200"/>
    </row>
    <row r="2291" spans="8:8" x14ac:dyDescent="0.25">
      <c r="H2291" s="200"/>
    </row>
    <row r="2292" spans="8:8" x14ac:dyDescent="0.25">
      <c r="H2292" s="200"/>
    </row>
    <row r="2293" spans="8:8" x14ac:dyDescent="0.25">
      <c r="H2293" s="200"/>
    </row>
    <row r="2294" spans="8:8" x14ac:dyDescent="0.25">
      <c r="H2294" s="200"/>
    </row>
    <row r="2295" spans="8:8" x14ac:dyDescent="0.25">
      <c r="H2295" s="200"/>
    </row>
    <row r="2296" spans="8:8" x14ac:dyDescent="0.25">
      <c r="H2296" s="200"/>
    </row>
    <row r="2297" spans="8:8" x14ac:dyDescent="0.25">
      <c r="H2297" s="200"/>
    </row>
    <row r="2298" spans="8:8" x14ac:dyDescent="0.25">
      <c r="H2298" s="200"/>
    </row>
    <row r="2299" spans="8:8" x14ac:dyDescent="0.25">
      <c r="H2299" s="200"/>
    </row>
    <row r="2300" spans="8:8" x14ac:dyDescent="0.25">
      <c r="H2300" s="200"/>
    </row>
    <row r="2301" spans="8:8" x14ac:dyDescent="0.25">
      <c r="H2301" s="200"/>
    </row>
    <row r="2302" spans="8:8" x14ac:dyDescent="0.25">
      <c r="H2302" s="200"/>
    </row>
    <row r="2303" spans="8:8" x14ac:dyDescent="0.25">
      <c r="H2303" s="200"/>
    </row>
    <row r="2304" spans="8:8" x14ac:dyDescent="0.25">
      <c r="H2304" s="200"/>
    </row>
    <row r="2305" spans="8:8" x14ac:dyDescent="0.25">
      <c r="H2305" s="200"/>
    </row>
    <row r="2306" spans="8:8" x14ac:dyDescent="0.25">
      <c r="H2306" s="200"/>
    </row>
    <row r="2307" spans="8:8" x14ac:dyDescent="0.25">
      <c r="H2307" s="200"/>
    </row>
    <row r="2308" spans="8:8" x14ac:dyDescent="0.25">
      <c r="H2308" s="200"/>
    </row>
    <row r="2309" spans="8:8" x14ac:dyDescent="0.25">
      <c r="H2309" s="200"/>
    </row>
    <row r="2310" spans="8:8" x14ac:dyDescent="0.25">
      <c r="H2310" s="200"/>
    </row>
    <row r="2311" spans="8:8" x14ac:dyDescent="0.25">
      <c r="H2311" s="200"/>
    </row>
    <row r="2312" spans="8:8" x14ac:dyDescent="0.25">
      <c r="H2312" s="200"/>
    </row>
    <row r="2313" spans="8:8" x14ac:dyDescent="0.25">
      <c r="H2313" s="200"/>
    </row>
    <row r="2314" spans="8:8" x14ac:dyDescent="0.25">
      <c r="H2314" s="200"/>
    </row>
    <row r="2315" spans="8:8" x14ac:dyDescent="0.25">
      <c r="H2315" s="200"/>
    </row>
    <row r="2316" spans="8:8" x14ac:dyDescent="0.25">
      <c r="H2316" s="200"/>
    </row>
    <row r="2317" spans="8:8" x14ac:dyDescent="0.25">
      <c r="H2317" s="200"/>
    </row>
    <row r="2318" spans="8:8" x14ac:dyDescent="0.25">
      <c r="H2318" s="200"/>
    </row>
    <row r="2319" spans="8:8" x14ac:dyDescent="0.25">
      <c r="H2319" s="200"/>
    </row>
    <row r="2320" spans="8:8" x14ac:dyDescent="0.25">
      <c r="H2320" s="200"/>
    </row>
    <row r="2321" spans="8:8" x14ac:dyDescent="0.25">
      <c r="H2321" s="200"/>
    </row>
    <row r="2322" spans="8:8" x14ac:dyDescent="0.25">
      <c r="H2322" s="200"/>
    </row>
    <row r="2323" spans="8:8" x14ac:dyDescent="0.25">
      <c r="H2323" s="200"/>
    </row>
    <row r="2324" spans="8:8" x14ac:dyDescent="0.25">
      <c r="H2324" s="200"/>
    </row>
    <row r="2325" spans="8:8" x14ac:dyDescent="0.25">
      <c r="H2325" s="200"/>
    </row>
    <row r="2326" spans="8:8" x14ac:dyDescent="0.25">
      <c r="H2326" s="200"/>
    </row>
    <row r="2327" spans="8:8" x14ac:dyDescent="0.25">
      <c r="H2327" s="200"/>
    </row>
    <row r="2328" spans="8:8" x14ac:dyDescent="0.25">
      <c r="H2328" s="200"/>
    </row>
    <row r="2329" spans="8:8" x14ac:dyDescent="0.25">
      <c r="H2329" s="200"/>
    </row>
    <row r="2330" spans="8:8" x14ac:dyDescent="0.25">
      <c r="H2330" s="200"/>
    </row>
    <row r="2331" spans="8:8" x14ac:dyDescent="0.25">
      <c r="H2331" s="200"/>
    </row>
    <row r="2332" spans="8:8" x14ac:dyDescent="0.25">
      <c r="H2332" s="200"/>
    </row>
    <row r="2333" spans="8:8" x14ac:dyDescent="0.25">
      <c r="H2333" s="200"/>
    </row>
    <row r="2334" spans="8:8" x14ac:dyDescent="0.25">
      <c r="H2334" s="200"/>
    </row>
    <row r="2335" spans="8:8" x14ac:dyDescent="0.25">
      <c r="H2335" s="200"/>
    </row>
    <row r="2336" spans="8:8" x14ac:dyDescent="0.25">
      <c r="H2336" s="200"/>
    </row>
    <row r="2337" spans="8:8" x14ac:dyDescent="0.25">
      <c r="H2337" s="200"/>
    </row>
    <row r="2338" spans="8:8" x14ac:dyDescent="0.25">
      <c r="H2338" s="200"/>
    </row>
    <row r="2339" spans="8:8" x14ac:dyDescent="0.25">
      <c r="H2339" s="200"/>
    </row>
    <row r="2340" spans="8:8" x14ac:dyDescent="0.25">
      <c r="H2340" s="200"/>
    </row>
    <row r="2341" spans="8:8" x14ac:dyDescent="0.25">
      <c r="H2341" s="200"/>
    </row>
    <row r="2342" spans="8:8" x14ac:dyDescent="0.25">
      <c r="H2342" s="200"/>
    </row>
    <row r="2343" spans="8:8" x14ac:dyDescent="0.25">
      <c r="H2343" s="200"/>
    </row>
    <row r="2344" spans="8:8" x14ac:dyDescent="0.25">
      <c r="H2344" s="200"/>
    </row>
    <row r="2345" spans="8:8" x14ac:dyDescent="0.25">
      <c r="H2345" s="200"/>
    </row>
    <row r="2346" spans="8:8" x14ac:dyDescent="0.25">
      <c r="H2346" s="200"/>
    </row>
    <row r="2347" spans="8:8" x14ac:dyDescent="0.25">
      <c r="H2347" s="200"/>
    </row>
    <row r="2348" spans="8:8" x14ac:dyDescent="0.25">
      <c r="H2348" s="200"/>
    </row>
    <row r="2349" spans="8:8" x14ac:dyDescent="0.25">
      <c r="H2349" s="200"/>
    </row>
    <row r="2350" spans="8:8" x14ac:dyDescent="0.25">
      <c r="H2350" s="200"/>
    </row>
    <row r="2351" spans="8:8" x14ac:dyDescent="0.25">
      <c r="H2351" s="200"/>
    </row>
    <row r="2352" spans="8:8" x14ac:dyDescent="0.25">
      <c r="H2352" s="200"/>
    </row>
    <row r="2353" spans="8:8" x14ac:dyDescent="0.25">
      <c r="H2353" s="200"/>
    </row>
    <row r="2354" spans="8:8" x14ac:dyDescent="0.25">
      <c r="H2354" s="200"/>
    </row>
    <row r="2355" spans="8:8" x14ac:dyDescent="0.25">
      <c r="H2355" s="200"/>
    </row>
    <row r="2356" spans="8:8" x14ac:dyDescent="0.25">
      <c r="H2356" s="200"/>
    </row>
    <row r="2357" spans="8:8" x14ac:dyDescent="0.25">
      <c r="H2357" s="200"/>
    </row>
    <row r="2358" spans="8:8" x14ac:dyDescent="0.25">
      <c r="H2358" s="200"/>
    </row>
    <row r="2359" spans="8:8" x14ac:dyDescent="0.25">
      <c r="H2359" s="200"/>
    </row>
    <row r="2360" spans="8:8" x14ac:dyDescent="0.25">
      <c r="H2360" s="200"/>
    </row>
    <row r="2361" spans="8:8" x14ac:dyDescent="0.25">
      <c r="H2361" s="200"/>
    </row>
    <row r="2362" spans="8:8" x14ac:dyDescent="0.25">
      <c r="H2362" s="200"/>
    </row>
    <row r="2363" spans="8:8" x14ac:dyDescent="0.25">
      <c r="H2363" s="200"/>
    </row>
    <row r="2364" spans="8:8" x14ac:dyDescent="0.25">
      <c r="H2364" s="200"/>
    </row>
    <row r="2365" spans="8:8" x14ac:dyDescent="0.25">
      <c r="H2365" s="200"/>
    </row>
    <row r="2366" spans="8:8" x14ac:dyDescent="0.25">
      <c r="H2366" s="200"/>
    </row>
    <row r="2367" spans="8:8" x14ac:dyDescent="0.25">
      <c r="H2367" s="200"/>
    </row>
    <row r="2368" spans="8:8" x14ac:dyDescent="0.25">
      <c r="H2368" s="200"/>
    </row>
    <row r="2369" spans="8:8" x14ac:dyDescent="0.25">
      <c r="H2369" s="200"/>
    </row>
    <row r="2370" spans="8:8" x14ac:dyDescent="0.25">
      <c r="H2370" s="200"/>
    </row>
    <row r="2371" spans="8:8" x14ac:dyDescent="0.25">
      <c r="H2371" s="200"/>
    </row>
    <row r="2372" spans="8:8" x14ac:dyDescent="0.25">
      <c r="H2372" s="200"/>
    </row>
    <row r="2373" spans="8:8" x14ac:dyDescent="0.25">
      <c r="H2373" s="200"/>
    </row>
    <row r="2374" spans="8:8" x14ac:dyDescent="0.25">
      <c r="H2374" s="200"/>
    </row>
    <row r="2375" spans="8:8" x14ac:dyDescent="0.25">
      <c r="H2375" s="200"/>
    </row>
    <row r="2376" spans="8:8" x14ac:dyDescent="0.25">
      <c r="H2376" s="200"/>
    </row>
    <row r="2377" spans="8:8" x14ac:dyDescent="0.25">
      <c r="H2377" s="200"/>
    </row>
    <row r="2378" spans="8:8" x14ac:dyDescent="0.25">
      <c r="H2378" s="200"/>
    </row>
    <row r="2379" spans="8:8" x14ac:dyDescent="0.25">
      <c r="H2379" s="200"/>
    </row>
    <row r="2380" spans="8:8" x14ac:dyDescent="0.25">
      <c r="H2380" s="200"/>
    </row>
    <row r="2381" spans="8:8" x14ac:dyDescent="0.25">
      <c r="H2381" s="200"/>
    </row>
    <row r="2382" spans="8:8" x14ac:dyDescent="0.25">
      <c r="H2382" s="200"/>
    </row>
    <row r="2383" spans="8:8" x14ac:dyDescent="0.25">
      <c r="H2383" s="200"/>
    </row>
    <row r="2384" spans="8:8" x14ac:dyDescent="0.25">
      <c r="H2384" s="200"/>
    </row>
    <row r="2385" spans="8:8" x14ac:dyDescent="0.25">
      <c r="H2385" s="200"/>
    </row>
    <row r="2386" spans="8:8" x14ac:dyDescent="0.25">
      <c r="H2386" s="200"/>
    </row>
    <row r="2387" spans="8:8" x14ac:dyDescent="0.25">
      <c r="H2387" s="200"/>
    </row>
    <row r="2388" spans="8:8" x14ac:dyDescent="0.25">
      <c r="H2388" s="200"/>
    </row>
    <row r="2389" spans="8:8" x14ac:dyDescent="0.25">
      <c r="H2389" s="200"/>
    </row>
    <row r="2390" spans="8:8" x14ac:dyDescent="0.25">
      <c r="H2390" s="200"/>
    </row>
    <row r="2391" spans="8:8" x14ac:dyDescent="0.25">
      <c r="H2391" s="200"/>
    </row>
    <row r="2392" spans="8:8" x14ac:dyDescent="0.25">
      <c r="H2392" s="200"/>
    </row>
    <row r="2393" spans="8:8" x14ac:dyDescent="0.25">
      <c r="H2393" s="200"/>
    </row>
    <row r="2394" spans="8:8" x14ac:dyDescent="0.25">
      <c r="H2394" s="200"/>
    </row>
    <row r="2395" spans="8:8" x14ac:dyDescent="0.25">
      <c r="H2395" s="200"/>
    </row>
    <row r="2396" spans="8:8" x14ac:dyDescent="0.25">
      <c r="H2396" s="200"/>
    </row>
    <row r="2397" spans="8:8" x14ac:dyDescent="0.25">
      <c r="H2397" s="200"/>
    </row>
    <row r="2398" spans="8:8" x14ac:dyDescent="0.25">
      <c r="H2398" s="200"/>
    </row>
    <row r="2399" spans="8:8" x14ac:dyDescent="0.25">
      <c r="H2399" s="200"/>
    </row>
    <row r="2400" spans="8:8" x14ac:dyDescent="0.25">
      <c r="H2400" s="200"/>
    </row>
    <row r="2401" spans="8:8" x14ac:dyDescent="0.25">
      <c r="H2401" s="200"/>
    </row>
    <row r="2402" spans="8:8" x14ac:dyDescent="0.25">
      <c r="H2402" s="200"/>
    </row>
    <row r="2403" spans="8:8" x14ac:dyDescent="0.25">
      <c r="H2403" s="200"/>
    </row>
    <row r="2404" spans="8:8" x14ac:dyDescent="0.25">
      <c r="H2404" s="200"/>
    </row>
    <row r="2405" spans="8:8" x14ac:dyDescent="0.25">
      <c r="H2405" s="200"/>
    </row>
    <row r="2406" spans="8:8" x14ac:dyDescent="0.25">
      <c r="H2406" s="200"/>
    </row>
    <row r="2407" spans="8:8" x14ac:dyDescent="0.25">
      <c r="H2407" s="200"/>
    </row>
    <row r="2408" spans="8:8" x14ac:dyDescent="0.25">
      <c r="H2408" s="200"/>
    </row>
    <row r="2409" spans="8:8" x14ac:dyDescent="0.25">
      <c r="H2409" s="200"/>
    </row>
    <row r="2410" spans="8:8" x14ac:dyDescent="0.25">
      <c r="H2410" s="200"/>
    </row>
    <row r="2411" spans="8:8" x14ac:dyDescent="0.25">
      <c r="H2411" s="200"/>
    </row>
    <row r="2412" spans="8:8" x14ac:dyDescent="0.25">
      <c r="H2412" s="200"/>
    </row>
    <row r="2413" spans="8:8" x14ac:dyDescent="0.25">
      <c r="H2413" s="200"/>
    </row>
    <row r="2414" spans="8:8" x14ac:dyDescent="0.25">
      <c r="H2414" s="200"/>
    </row>
    <row r="2415" spans="8:8" x14ac:dyDescent="0.25">
      <c r="H2415" s="200"/>
    </row>
    <row r="2416" spans="8:8" x14ac:dyDescent="0.25">
      <c r="H2416" s="200"/>
    </row>
    <row r="2417" spans="8:8" x14ac:dyDescent="0.25">
      <c r="H2417" s="200"/>
    </row>
    <row r="2418" spans="8:8" x14ac:dyDescent="0.25">
      <c r="H2418" s="200"/>
    </row>
    <row r="2419" spans="8:8" x14ac:dyDescent="0.25">
      <c r="H2419" s="200"/>
    </row>
    <row r="2420" spans="8:8" x14ac:dyDescent="0.25">
      <c r="H2420" s="200"/>
    </row>
    <row r="2421" spans="8:8" x14ac:dyDescent="0.25">
      <c r="H2421" s="200"/>
    </row>
    <row r="2422" spans="8:8" x14ac:dyDescent="0.25">
      <c r="H2422" s="200"/>
    </row>
    <row r="2423" spans="8:8" x14ac:dyDescent="0.25">
      <c r="H2423" s="200"/>
    </row>
    <row r="2424" spans="8:8" x14ac:dyDescent="0.25">
      <c r="H2424" s="200"/>
    </row>
    <row r="2425" spans="8:8" x14ac:dyDescent="0.25">
      <c r="H2425" s="200"/>
    </row>
    <row r="2426" spans="8:8" x14ac:dyDescent="0.25">
      <c r="H2426" s="200"/>
    </row>
    <row r="2427" spans="8:8" x14ac:dyDescent="0.25">
      <c r="H2427" s="200"/>
    </row>
    <row r="2428" spans="8:8" x14ac:dyDescent="0.25">
      <c r="H2428" s="200"/>
    </row>
    <row r="2429" spans="8:8" x14ac:dyDescent="0.25">
      <c r="H2429" s="200"/>
    </row>
    <row r="2430" spans="8:8" x14ac:dyDescent="0.25">
      <c r="H2430" s="200"/>
    </row>
    <row r="2431" spans="8:8" x14ac:dyDescent="0.25">
      <c r="H2431" s="200"/>
    </row>
    <row r="2432" spans="8:8" x14ac:dyDescent="0.25">
      <c r="H2432" s="200"/>
    </row>
    <row r="2433" spans="8:8" x14ac:dyDescent="0.25">
      <c r="H2433" s="200"/>
    </row>
    <row r="2434" spans="8:8" x14ac:dyDescent="0.25">
      <c r="H2434" s="200"/>
    </row>
    <row r="2435" spans="8:8" x14ac:dyDescent="0.25">
      <c r="H2435" s="200"/>
    </row>
    <row r="2436" spans="8:8" x14ac:dyDescent="0.25">
      <c r="H2436" s="200"/>
    </row>
    <row r="2437" spans="8:8" x14ac:dyDescent="0.25">
      <c r="H2437" s="200"/>
    </row>
    <row r="2438" spans="8:8" x14ac:dyDescent="0.25">
      <c r="H2438" s="200"/>
    </row>
    <row r="2439" spans="8:8" x14ac:dyDescent="0.25">
      <c r="H2439" s="200"/>
    </row>
    <row r="2440" spans="8:8" x14ac:dyDescent="0.25">
      <c r="H2440" s="200"/>
    </row>
    <row r="2441" spans="8:8" x14ac:dyDescent="0.25">
      <c r="H2441" s="200"/>
    </row>
    <row r="2442" spans="8:8" x14ac:dyDescent="0.25">
      <c r="H2442" s="200"/>
    </row>
    <row r="2443" spans="8:8" x14ac:dyDescent="0.25">
      <c r="H2443" s="200"/>
    </row>
    <row r="2444" spans="8:8" x14ac:dyDescent="0.25">
      <c r="H2444" s="200"/>
    </row>
    <row r="2445" spans="8:8" x14ac:dyDescent="0.25">
      <c r="H2445" s="200"/>
    </row>
    <row r="2446" spans="8:8" x14ac:dyDescent="0.25">
      <c r="H2446" s="200"/>
    </row>
    <row r="2447" spans="8:8" x14ac:dyDescent="0.25">
      <c r="H2447" s="200"/>
    </row>
    <row r="2448" spans="8:8" x14ac:dyDescent="0.25">
      <c r="H2448" s="200"/>
    </row>
    <row r="2449" spans="8:8" x14ac:dyDescent="0.25">
      <c r="H2449" s="200"/>
    </row>
    <row r="2450" spans="8:8" x14ac:dyDescent="0.25">
      <c r="H2450" s="200"/>
    </row>
    <row r="2451" spans="8:8" x14ac:dyDescent="0.25">
      <c r="H2451" s="200"/>
    </row>
    <row r="2452" spans="8:8" x14ac:dyDescent="0.25">
      <c r="H2452" s="200"/>
    </row>
    <row r="2453" spans="8:8" x14ac:dyDescent="0.25">
      <c r="H2453" s="200"/>
    </row>
    <row r="2454" spans="8:8" x14ac:dyDescent="0.25">
      <c r="H2454" s="200"/>
    </row>
    <row r="2455" spans="8:8" x14ac:dyDescent="0.25">
      <c r="H2455" s="200"/>
    </row>
    <row r="2456" spans="8:8" x14ac:dyDescent="0.25">
      <c r="H2456" s="200"/>
    </row>
    <row r="2457" spans="8:8" x14ac:dyDescent="0.25">
      <c r="H2457" s="200"/>
    </row>
    <row r="2458" spans="8:8" x14ac:dyDescent="0.25">
      <c r="H2458" s="200"/>
    </row>
    <row r="2459" spans="8:8" x14ac:dyDescent="0.25">
      <c r="H2459" s="200"/>
    </row>
    <row r="2460" spans="8:8" x14ac:dyDescent="0.25">
      <c r="H2460" s="200"/>
    </row>
    <row r="2461" spans="8:8" x14ac:dyDescent="0.25">
      <c r="H2461" s="200"/>
    </row>
    <row r="2462" spans="8:8" x14ac:dyDescent="0.25">
      <c r="H2462" s="200"/>
    </row>
    <row r="2463" spans="8:8" x14ac:dyDescent="0.25">
      <c r="H2463" s="200"/>
    </row>
    <row r="2464" spans="8:8" x14ac:dyDescent="0.25">
      <c r="H2464" s="200"/>
    </row>
    <row r="2465" spans="8:8" x14ac:dyDescent="0.25">
      <c r="H2465" s="200"/>
    </row>
    <row r="2466" spans="8:8" x14ac:dyDescent="0.25">
      <c r="H2466" s="200"/>
    </row>
    <row r="2467" spans="8:8" x14ac:dyDescent="0.25">
      <c r="H2467" s="200"/>
    </row>
    <row r="2468" spans="8:8" x14ac:dyDescent="0.25">
      <c r="H2468" s="200"/>
    </row>
    <row r="2469" spans="8:8" x14ac:dyDescent="0.25">
      <c r="H2469" s="200"/>
    </row>
    <row r="2470" spans="8:8" x14ac:dyDescent="0.25">
      <c r="H2470" s="200"/>
    </row>
    <row r="2471" spans="8:8" x14ac:dyDescent="0.25">
      <c r="H2471" s="200"/>
    </row>
    <row r="2472" spans="8:8" x14ac:dyDescent="0.25">
      <c r="H2472" s="200"/>
    </row>
    <row r="2473" spans="8:8" x14ac:dyDescent="0.25">
      <c r="H2473" s="200"/>
    </row>
    <row r="2474" spans="8:8" x14ac:dyDescent="0.25">
      <c r="H2474" s="200"/>
    </row>
    <row r="2475" spans="8:8" x14ac:dyDescent="0.25">
      <c r="H2475" s="200"/>
    </row>
    <row r="2476" spans="8:8" x14ac:dyDescent="0.25">
      <c r="H2476" s="200"/>
    </row>
    <row r="2477" spans="8:8" x14ac:dyDescent="0.25">
      <c r="H2477" s="200"/>
    </row>
    <row r="2478" spans="8:8" x14ac:dyDescent="0.25">
      <c r="H2478" s="200"/>
    </row>
    <row r="2479" spans="8:8" x14ac:dyDescent="0.25">
      <c r="H2479" s="200"/>
    </row>
    <row r="2480" spans="8:8" x14ac:dyDescent="0.25">
      <c r="H2480" s="200"/>
    </row>
    <row r="2481" spans="8:8" x14ac:dyDescent="0.25">
      <c r="H2481" s="200"/>
    </row>
    <row r="2482" spans="8:8" x14ac:dyDescent="0.25">
      <c r="H2482" s="200"/>
    </row>
    <row r="2483" spans="8:8" x14ac:dyDescent="0.25">
      <c r="H2483" s="200"/>
    </row>
    <row r="2484" spans="8:8" x14ac:dyDescent="0.25">
      <c r="H2484" s="200"/>
    </row>
    <row r="2485" spans="8:8" x14ac:dyDescent="0.25">
      <c r="H2485" s="200"/>
    </row>
    <row r="2486" spans="8:8" x14ac:dyDescent="0.25">
      <c r="H2486" s="200"/>
    </row>
    <row r="2487" spans="8:8" x14ac:dyDescent="0.25">
      <c r="H2487" s="200"/>
    </row>
    <row r="2488" spans="8:8" x14ac:dyDescent="0.25">
      <c r="H2488" s="200"/>
    </row>
    <row r="2489" spans="8:8" x14ac:dyDescent="0.25">
      <c r="H2489" s="200"/>
    </row>
    <row r="2490" spans="8:8" x14ac:dyDescent="0.25">
      <c r="H2490" s="200"/>
    </row>
    <row r="2491" spans="8:8" x14ac:dyDescent="0.25">
      <c r="H2491" s="200"/>
    </row>
    <row r="2492" spans="8:8" x14ac:dyDescent="0.25">
      <c r="H2492" s="200"/>
    </row>
    <row r="2493" spans="8:8" x14ac:dyDescent="0.25">
      <c r="H2493" s="200"/>
    </row>
    <row r="2494" spans="8:8" x14ac:dyDescent="0.25">
      <c r="H2494" s="200"/>
    </row>
    <row r="2495" spans="8:8" x14ac:dyDescent="0.25">
      <c r="H2495" s="200"/>
    </row>
    <row r="2496" spans="8:8" x14ac:dyDescent="0.25">
      <c r="H2496" s="200"/>
    </row>
    <row r="2497" spans="8:8" x14ac:dyDescent="0.25">
      <c r="H2497" s="200"/>
    </row>
    <row r="2498" spans="8:8" x14ac:dyDescent="0.25">
      <c r="H2498" s="200"/>
    </row>
    <row r="2499" spans="8:8" x14ac:dyDescent="0.25">
      <c r="H2499" s="200"/>
    </row>
    <row r="2500" spans="8:8" x14ac:dyDescent="0.25">
      <c r="H2500" s="200"/>
    </row>
    <row r="2501" spans="8:8" x14ac:dyDescent="0.25">
      <c r="H2501" s="200"/>
    </row>
    <row r="2502" spans="8:8" x14ac:dyDescent="0.25">
      <c r="H2502" s="200"/>
    </row>
    <row r="2503" spans="8:8" x14ac:dyDescent="0.25">
      <c r="H2503" s="200"/>
    </row>
    <row r="2504" spans="8:8" x14ac:dyDescent="0.25">
      <c r="H2504" s="200"/>
    </row>
    <row r="2505" spans="8:8" x14ac:dyDescent="0.25">
      <c r="H2505" s="200"/>
    </row>
    <row r="2506" spans="8:8" x14ac:dyDescent="0.25">
      <c r="H2506" s="200"/>
    </row>
    <row r="2507" spans="8:8" x14ac:dyDescent="0.25">
      <c r="H2507" s="200"/>
    </row>
    <row r="2508" spans="8:8" x14ac:dyDescent="0.25">
      <c r="H2508" s="200"/>
    </row>
    <row r="2509" spans="8:8" x14ac:dyDescent="0.25">
      <c r="H2509" s="200"/>
    </row>
    <row r="2510" spans="8:8" x14ac:dyDescent="0.25">
      <c r="H2510" s="200"/>
    </row>
    <row r="2511" spans="8:8" x14ac:dyDescent="0.25">
      <c r="H2511" s="200"/>
    </row>
    <row r="2512" spans="8:8" x14ac:dyDescent="0.25">
      <c r="H2512" s="200"/>
    </row>
    <row r="2513" spans="8:8" x14ac:dyDescent="0.25">
      <c r="H2513" s="200"/>
    </row>
    <row r="2514" spans="8:8" x14ac:dyDescent="0.25">
      <c r="H2514" s="200"/>
    </row>
    <row r="2515" spans="8:8" x14ac:dyDescent="0.25">
      <c r="H2515" s="200"/>
    </row>
    <row r="2516" spans="8:8" x14ac:dyDescent="0.25">
      <c r="H2516" s="200"/>
    </row>
    <row r="2517" spans="8:8" x14ac:dyDescent="0.25">
      <c r="H2517" s="200"/>
    </row>
    <row r="2518" spans="8:8" x14ac:dyDescent="0.25">
      <c r="H2518" s="200"/>
    </row>
    <row r="2519" spans="8:8" x14ac:dyDescent="0.25">
      <c r="H2519" s="200"/>
    </row>
    <row r="2520" spans="8:8" x14ac:dyDescent="0.25">
      <c r="H2520" s="200"/>
    </row>
    <row r="2521" spans="8:8" x14ac:dyDescent="0.25">
      <c r="H2521" s="200"/>
    </row>
    <row r="2522" spans="8:8" x14ac:dyDescent="0.25">
      <c r="H2522" s="200"/>
    </row>
    <row r="2523" spans="8:8" x14ac:dyDescent="0.25">
      <c r="H2523" s="200"/>
    </row>
    <row r="2524" spans="8:8" x14ac:dyDescent="0.25">
      <c r="H2524" s="200"/>
    </row>
    <row r="2525" spans="8:8" x14ac:dyDescent="0.25">
      <c r="H2525" s="200"/>
    </row>
    <row r="2526" spans="8:8" x14ac:dyDescent="0.25">
      <c r="H2526" s="200"/>
    </row>
    <row r="2527" spans="8:8" x14ac:dyDescent="0.25">
      <c r="H2527" s="200"/>
    </row>
    <row r="2528" spans="8:8" x14ac:dyDescent="0.25">
      <c r="H2528" s="200"/>
    </row>
    <row r="2529" spans="8:8" x14ac:dyDescent="0.25">
      <c r="H2529" s="200"/>
    </row>
    <row r="2530" spans="8:8" x14ac:dyDescent="0.25">
      <c r="H2530" s="200"/>
    </row>
    <row r="2531" spans="8:8" x14ac:dyDescent="0.25">
      <c r="H2531" s="200"/>
    </row>
    <row r="2532" spans="8:8" x14ac:dyDescent="0.25">
      <c r="H2532" s="200"/>
    </row>
    <row r="2533" spans="8:8" x14ac:dyDescent="0.25">
      <c r="H2533" s="200"/>
    </row>
    <row r="2534" spans="8:8" x14ac:dyDescent="0.25">
      <c r="H2534" s="200"/>
    </row>
    <row r="2535" spans="8:8" x14ac:dyDescent="0.25">
      <c r="H2535" s="200"/>
    </row>
    <row r="2536" spans="8:8" x14ac:dyDescent="0.25">
      <c r="H2536" s="200"/>
    </row>
    <row r="2537" spans="8:8" x14ac:dyDescent="0.25">
      <c r="H2537" s="200"/>
    </row>
    <row r="2538" spans="8:8" x14ac:dyDescent="0.25">
      <c r="H2538" s="200"/>
    </row>
    <row r="2539" spans="8:8" x14ac:dyDescent="0.25">
      <c r="H2539" s="200"/>
    </row>
    <row r="2540" spans="8:8" x14ac:dyDescent="0.25">
      <c r="H2540" s="200"/>
    </row>
    <row r="2541" spans="8:8" x14ac:dyDescent="0.25">
      <c r="H2541" s="200"/>
    </row>
    <row r="2542" spans="8:8" x14ac:dyDescent="0.25">
      <c r="H2542" s="200"/>
    </row>
    <row r="2543" spans="8:8" x14ac:dyDescent="0.25">
      <c r="H2543" s="200"/>
    </row>
    <row r="2544" spans="8:8" x14ac:dyDescent="0.25">
      <c r="H2544" s="200"/>
    </row>
    <row r="2545" spans="8:8" x14ac:dyDescent="0.25">
      <c r="H2545" s="200"/>
    </row>
    <row r="2546" spans="8:8" x14ac:dyDescent="0.25">
      <c r="H2546" s="200"/>
    </row>
    <row r="2547" spans="8:8" x14ac:dyDescent="0.25">
      <c r="H2547" s="200"/>
    </row>
    <row r="2548" spans="8:8" x14ac:dyDescent="0.25">
      <c r="H2548" s="200"/>
    </row>
    <row r="2549" spans="8:8" x14ac:dyDescent="0.25">
      <c r="H2549" s="200"/>
    </row>
    <row r="2550" spans="8:8" x14ac:dyDescent="0.25">
      <c r="H2550" s="200"/>
    </row>
    <row r="2551" spans="8:8" x14ac:dyDescent="0.25">
      <c r="H2551" s="200"/>
    </row>
    <row r="2552" spans="8:8" x14ac:dyDescent="0.25">
      <c r="H2552" s="200"/>
    </row>
    <row r="2553" spans="8:8" x14ac:dyDescent="0.25">
      <c r="H2553" s="200"/>
    </row>
    <row r="2554" spans="8:8" x14ac:dyDescent="0.25">
      <c r="H2554" s="200"/>
    </row>
    <row r="2555" spans="8:8" x14ac:dyDescent="0.25">
      <c r="H2555" s="200"/>
    </row>
    <row r="2556" spans="8:8" x14ac:dyDescent="0.25">
      <c r="H2556" s="200"/>
    </row>
    <row r="2557" spans="8:8" x14ac:dyDescent="0.25">
      <c r="H2557" s="200"/>
    </row>
    <row r="2558" spans="8:8" x14ac:dyDescent="0.25">
      <c r="H2558" s="200"/>
    </row>
    <row r="2559" spans="8:8" x14ac:dyDescent="0.25">
      <c r="H2559" s="200"/>
    </row>
    <row r="2560" spans="8:8" x14ac:dyDescent="0.25">
      <c r="H2560" s="200"/>
    </row>
    <row r="2561" spans="8:8" x14ac:dyDescent="0.25">
      <c r="H2561" s="200"/>
    </row>
    <row r="2562" spans="8:8" x14ac:dyDescent="0.25">
      <c r="H2562" s="200"/>
    </row>
    <row r="2563" spans="8:8" x14ac:dyDescent="0.25">
      <c r="H2563" s="200"/>
    </row>
    <row r="2564" spans="8:8" x14ac:dyDescent="0.25">
      <c r="H2564" s="200"/>
    </row>
    <row r="2565" spans="8:8" x14ac:dyDescent="0.25">
      <c r="H2565" s="200"/>
    </row>
    <row r="2566" spans="8:8" x14ac:dyDescent="0.25">
      <c r="H2566" s="200"/>
    </row>
    <row r="2567" spans="8:8" x14ac:dyDescent="0.25">
      <c r="H2567" s="200"/>
    </row>
    <row r="2568" spans="8:8" x14ac:dyDescent="0.25">
      <c r="H2568" s="200"/>
    </row>
    <row r="2569" spans="8:8" x14ac:dyDescent="0.25">
      <c r="H2569" s="200"/>
    </row>
    <row r="2570" spans="8:8" x14ac:dyDescent="0.25">
      <c r="H2570" s="200"/>
    </row>
    <row r="2571" spans="8:8" x14ac:dyDescent="0.25">
      <c r="H2571" s="200"/>
    </row>
    <row r="2572" spans="8:8" x14ac:dyDescent="0.25">
      <c r="H2572" s="200"/>
    </row>
    <row r="2573" spans="8:8" x14ac:dyDescent="0.25">
      <c r="H2573" s="200"/>
    </row>
    <row r="2574" spans="8:8" x14ac:dyDescent="0.25">
      <c r="H2574" s="200"/>
    </row>
    <row r="2575" spans="8:8" x14ac:dyDescent="0.25">
      <c r="H2575" s="200"/>
    </row>
    <row r="2576" spans="8:8" x14ac:dyDescent="0.25">
      <c r="H2576" s="200"/>
    </row>
    <row r="2577" spans="8:8" x14ac:dyDescent="0.25">
      <c r="H2577" s="200"/>
    </row>
    <row r="2578" spans="8:8" x14ac:dyDescent="0.25">
      <c r="H2578" s="200"/>
    </row>
    <row r="2579" spans="8:8" x14ac:dyDescent="0.25">
      <c r="H2579" s="200"/>
    </row>
    <row r="2580" spans="8:8" x14ac:dyDescent="0.25">
      <c r="H2580" s="200"/>
    </row>
    <row r="2581" spans="8:8" x14ac:dyDescent="0.25">
      <c r="H2581" s="200"/>
    </row>
    <row r="2582" spans="8:8" x14ac:dyDescent="0.25">
      <c r="H2582" s="200"/>
    </row>
    <row r="2583" spans="8:8" x14ac:dyDescent="0.25">
      <c r="H2583" s="200"/>
    </row>
    <row r="2584" spans="8:8" x14ac:dyDescent="0.25">
      <c r="H2584" s="200"/>
    </row>
    <row r="2585" spans="8:8" x14ac:dyDescent="0.25">
      <c r="H2585" s="200"/>
    </row>
    <row r="2586" spans="8:8" x14ac:dyDescent="0.25">
      <c r="H2586" s="200"/>
    </row>
    <row r="2587" spans="8:8" x14ac:dyDescent="0.25">
      <c r="H2587" s="200"/>
    </row>
    <row r="2588" spans="8:8" x14ac:dyDescent="0.25">
      <c r="H2588" s="200"/>
    </row>
    <row r="2589" spans="8:8" x14ac:dyDescent="0.25">
      <c r="H2589" s="200"/>
    </row>
    <row r="2590" spans="8:8" x14ac:dyDescent="0.25">
      <c r="H2590" s="200"/>
    </row>
    <row r="2591" spans="8:8" x14ac:dyDescent="0.25">
      <c r="H2591" s="200"/>
    </row>
    <row r="2592" spans="8:8" x14ac:dyDescent="0.25">
      <c r="H2592" s="200"/>
    </row>
    <row r="2593" spans="8:8" x14ac:dyDescent="0.25">
      <c r="H2593" s="200"/>
    </row>
    <row r="2594" spans="8:8" x14ac:dyDescent="0.25">
      <c r="H2594" s="200"/>
    </row>
    <row r="2595" spans="8:8" x14ac:dyDescent="0.25">
      <c r="H2595" s="200"/>
    </row>
    <row r="2596" spans="8:8" x14ac:dyDescent="0.25">
      <c r="H2596" s="200"/>
    </row>
    <row r="2597" spans="8:8" x14ac:dyDescent="0.25">
      <c r="H2597" s="200"/>
    </row>
    <row r="2598" spans="8:8" x14ac:dyDescent="0.25">
      <c r="H2598" s="200"/>
    </row>
    <row r="2599" spans="8:8" x14ac:dyDescent="0.25">
      <c r="H2599" s="200"/>
    </row>
    <row r="2600" spans="8:8" x14ac:dyDescent="0.25">
      <c r="H2600" s="200"/>
    </row>
    <row r="2601" spans="8:8" x14ac:dyDescent="0.25">
      <c r="H2601" s="200"/>
    </row>
    <row r="2602" spans="8:8" x14ac:dyDescent="0.25">
      <c r="H2602" s="200"/>
    </row>
    <row r="2603" spans="8:8" x14ac:dyDescent="0.25">
      <c r="H2603" s="200"/>
    </row>
    <row r="2604" spans="8:8" x14ac:dyDescent="0.25">
      <c r="H2604" s="200"/>
    </row>
    <row r="2605" spans="8:8" x14ac:dyDescent="0.25">
      <c r="H2605" s="200"/>
    </row>
    <row r="2606" spans="8:8" x14ac:dyDescent="0.25">
      <c r="H2606" s="200"/>
    </row>
    <row r="2607" spans="8:8" x14ac:dyDescent="0.25">
      <c r="H2607" s="200"/>
    </row>
    <row r="2608" spans="8:8" x14ac:dyDescent="0.25">
      <c r="H2608" s="200"/>
    </row>
    <row r="2609" spans="8:8" x14ac:dyDescent="0.25">
      <c r="H2609" s="200"/>
    </row>
    <row r="2610" spans="8:8" x14ac:dyDescent="0.25">
      <c r="H2610" s="200"/>
    </row>
    <row r="2611" spans="8:8" x14ac:dyDescent="0.25">
      <c r="H2611" s="200"/>
    </row>
    <row r="2612" spans="8:8" x14ac:dyDescent="0.25">
      <c r="H2612" s="200"/>
    </row>
    <row r="2613" spans="8:8" x14ac:dyDescent="0.25">
      <c r="H2613" s="200"/>
    </row>
    <row r="2614" spans="8:8" x14ac:dyDescent="0.25">
      <c r="H2614" s="200"/>
    </row>
    <row r="2615" spans="8:8" x14ac:dyDescent="0.25">
      <c r="H2615" s="200"/>
    </row>
    <row r="2616" spans="8:8" x14ac:dyDescent="0.25">
      <c r="H2616" s="200"/>
    </row>
    <row r="2617" spans="8:8" x14ac:dyDescent="0.25">
      <c r="H2617" s="200"/>
    </row>
    <row r="2618" spans="8:8" x14ac:dyDescent="0.25">
      <c r="H2618" s="200"/>
    </row>
    <row r="2619" spans="8:8" x14ac:dyDescent="0.25">
      <c r="H2619" s="200"/>
    </row>
    <row r="2620" spans="8:8" x14ac:dyDescent="0.25">
      <c r="H2620" s="200"/>
    </row>
    <row r="2621" spans="8:8" x14ac:dyDescent="0.25">
      <c r="H2621" s="200"/>
    </row>
    <row r="2622" spans="8:8" x14ac:dyDescent="0.25">
      <c r="H2622" s="200"/>
    </row>
    <row r="2623" spans="8:8" x14ac:dyDescent="0.25">
      <c r="H2623" s="200"/>
    </row>
    <row r="2624" spans="8:8" x14ac:dyDescent="0.25">
      <c r="H2624" s="200"/>
    </row>
    <row r="2625" spans="8:8" x14ac:dyDescent="0.25">
      <c r="H2625" s="200"/>
    </row>
    <row r="2626" spans="8:8" x14ac:dyDescent="0.25">
      <c r="H2626" s="200"/>
    </row>
    <row r="2627" spans="8:8" x14ac:dyDescent="0.25">
      <c r="H2627" s="200"/>
    </row>
    <row r="2628" spans="8:8" x14ac:dyDescent="0.25">
      <c r="H2628" s="200"/>
    </row>
    <row r="2629" spans="8:8" x14ac:dyDescent="0.25">
      <c r="H2629" s="200"/>
    </row>
    <row r="2630" spans="8:8" x14ac:dyDescent="0.25">
      <c r="H2630" s="200"/>
    </row>
    <row r="2631" spans="8:8" x14ac:dyDescent="0.25">
      <c r="H2631" s="200"/>
    </row>
    <row r="2632" spans="8:8" x14ac:dyDescent="0.25">
      <c r="H2632" s="200"/>
    </row>
    <row r="2633" spans="8:8" x14ac:dyDescent="0.25">
      <c r="H2633" s="200"/>
    </row>
    <row r="2634" spans="8:8" x14ac:dyDescent="0.25">
      <c r="H2634" s="200"/>
    </row>
    <row r="2635" spans="8:8" x14ac:dyDescent="0.25">
      <c r="H2635" s="200"/>
    </row>
    <row r="2636" spans="8:8" x14ac:dyDescent="0.25">
      <c r="H2636" s="200"/>
    </row>
    <row r="2637" spans="8:8" x14ac:dyDescent="0.25">
      <c r="H2637" s="200"/>
    </row>
    <row r="2638" spans="8:8" x14ac:dyDescent="0.25">
      <c r="H2638" s="200"/>
    </row>
    <row r="2639" spans="8:8" x14ac:dyDescent="0.25">
      <c r="H2639" s="200"/>
    </row>
    <row r="2640" spans="8:8" x14ac:dyDescent="0.25">
      <c r="H2640" s="200"/>
    </row>
    <row r="2641" spans="8:8" x14ac:dyDescent="0.25">
      <c r="H2641" s="200"/>
    </row>
    <row r="2642" spans="8:8" x14ac:dyDescent="0.25">
      <c r="H2642" s="200"/>
    </row>
    <row r="2643" spans="8:8" x14ac:dyDescent="0.25">
      <c r="H2643" s="200"/>
    </row>
    <row r="2644" spans="8:8" x14ac:dyDescent="0.25">
      <c r="H2644" s="200"/>
    </row>
    <row r="2645" spans="8:8" x14ac:dyDescent="0.25">
      <c r="H2645" s="200"/>
    </row>
    <row r="2646" spans="8:8" x14ac:dyDescent="0.25">
      <c r="H2646" s="200"/>
    </row>
    <row r="2647" spans="8:8" x14ac:dyDescent="0.25">
      <c r="H2647" s="200"/>
    </row>
    <row r="2648" spans="8:8" x14ac:dyDescent="0.25">
      <c r="H2648" s="200"/>
    </row>
    <row r="2649" spans="8:8" x14ac:dyDescent="0.25">
      <c r="H2649" s="200"/>
    </row>
    <row r="2650" spans="8:8" x14ac:dyDescent="0.25">
      <c r="H2650" s="200"/>
    </row>
    <row r="2651" spans="8:8" x14ac:dyDescent="0.25">
      <c r="H2651" s="200"/>
    </row>
    <row r="2652" spans="8:8" x14ac:dyDescent="0.25">
      <c r="H2652" s="200"/>
    </row>
    <row r="2653" spans="8:8" x14ac:dyDescent="0.25">
      <c r="H2653" s="200"/>
    </row>
    <row r="2654" spans="8:8" x14ac:dyDescent="0.25">
      <c r="H2654" s="200"/>
    </row>
    <row r="2655" spans="8:8" x14ac:dyDescent="0.25">
      <c r="H2655" s="200"/>
    </row>
    <row r="2656" spans="8:8" x14ac:dyDescent="0.25">
      <c r="H2656" s="200"/>
    </row>
    <row r="2657" spans="8:8" x14ac:dyDescent="0.25">
      <c r="H2657" s="200"/>
    </row>
    <row r="2658" spans="8:8" x14ac:dyDescent="0.25">
      <c r="H2658" s="200"/>
    </row>
    <row r="2659" spans="8:8" x14ac:dyDescent="0.25">
      <c r="H2659" s="200"/>
    </row>
    <row r="2660" spans="8:8" x14ac:dyDescent="0.25">
      <c r="H2660" s="200"/>
    </row>
    <row r="2661" spans="8:8" x14ac:dyDescent="0.25">
      <c r="H2661" s="200"/>
    </row>
    <row r="2662" spans="8:8" x14ac:dyDescent="0.25">
      <c r="H2662" s="200"/>
    </row>
    <row r="2663" spans="8:8" x14ac:dyDescent="0.25">
      <c r="H2663" s="200"/>
    </row>
    <row r="2664" spans="8:8" x14ac:dyDescent="0.25">
      <c r="H2664" s="200"/>
    </row>
    <row r="2665" spans="8:8" x14ac:dyDescent="0.25">
      <c r="H2665" s="200"/>
    </row>
    <row r="2666" spans="8:8" x14ac:dyDescent="0.25">
      <c r="H2666" s="200"/>
    </row>
    <row r="2667" spans="8:8" x14ac:dyDescent="0.25">
      <c r="H2667" s="200"/>
    </row>
    <row r="2668" spans="8:8" x14ac:dyDescent="0.25">
      <c r="H2668" s="200"/>
    </row>
    <row r="2669" spans="8:8" x14ac:dyDescent="0.25">
      <c r="H2669" s="200"/>
    </row>
    <row r="2670" spans="8:8" x14ac:dyDescent="0.25">
      <c r="H2670" s="200"/>
    </row>
    <row r="2671" spans="8:8" x14ac:dyDescent="0.25">
      <c r="H2671" s="200"/>
    </row>
    <row r="2672" spans="8:8" x14ac:dyDescent="0.25">
      <c r="H2672" s="200"/>
    </row>
    <row r="2673" spans="8:8" x14ac:dyDescent="0.25">
      <c r="H2673" s="200"/>
    </row>
    <row r="2674" spans="8:8" x14ac:dyDescent="0.25">
      <c r="H2674" s="200"/>
    </row>
    <row r="2675" spans="8:8" x14ac:dyDescent="0.25">
      <c r="H2675" s="200"/>
    </row>
    <row r="2676" spans="8:8" x14ac:dyDescent="0.25">
      <c r="H2676" s="200"/>
    </row>
    <row r="2677" spans="8:8" x14ac:dyDescent="0.25">
      <c r="H2677" s="200"/>
    </row>
    <row r="2678" spans="8:8" x14ac:dyDescent="0.25">
      <c r="H2678" s="200"/>
    </row>
    <row r="2679" spans="8:8" x14ac:dyDescent="0.25">
      <c r="H2679" s="200"/>
    </row>
    <row r="2680" spans="8:8" x14ac:dyDescent="0.25">
      <c r="H2680" s="200"/>
    </row>
    <row r="2681" spans="8:8" x14ac:dyDescent="0.25">
      <c r="H2681" s="200"/>
    </row>
    <row r="2682" spans="8:8" x14ac:dyDescent="0.25">
      <c r="H2682" s="200"/>
    </row>
    <row r="2683" spans="8:8" x14ac:dyDescent="0.25">
      <c r="H2683" s="200"/>
    </row>
    <row r="2684" spans="8:8" x14ac:dyDescent="0.25">
      <c r="H2684" s="200"/>
    </row>
    <row r="2685" spans="8:8" x14ac:dyDescent="0.25">
      <c r="H2685" s="200"/>
    </row>
    <row r="2686" spans="8:8" x14ac:dyDescent="0.25">
      <c r="H2686" s="200"/>
    </row>
    <row r="2687" spans="8:8" x14ac:dyDescent="0.25">
      <c r="H2687" s="200"/>
    </row>
    <row r="2688" spans="8:8" x14ac:dyDescent="0.25">
      <c r="H2688" s="200"/>
    </row>
    <row r="2689" spans="8:8" x14ac:dyDescent="0.25">
      <c r="H2689" s="200"/>
    </row>
    <row r="2690" spans="8:8" x14ac:dyDescent="0.25">
      <c r="H2690" s="200"/>
    </row>
    <row r="2691" spans="8:8" x14ac:dyDescent="0.25">
      <c r="H2691" s="200"/>
    </row>
    <row r="2692" spans="8:8" x14ac:dyDescent="0.25">
      <c r="H2692" s="200"/>
    </row>
    <row r="2693" spans="8:8" x14ac:dyDescent="0.25">
      <c r="H2693" s="200"/>
    </row>
    <row r="2694" spans="8:8" x14ac:dyDescent="0.25">
      <c r="H2694" s="200"/>
    </row>
    <row r="2695" spans="8:8" x14ac:dyDescent="0.25">
      <c r="H2695" s="200"/>
    </row>
    <row r="2696" spans="8:8" x14ac:dyDescent="0.25">
      <c r="H2696" s="200"/>
    </row>
    <row r="2697" spans="8:8" x14ac:dyDescent="0.25">
      <c r="H2697" s="200"/>
    </row>
    <row r="2698" spans="8:8" x14ac:dyDescent="0.25">
      <c r="H2698" s="200"/>
    </row>
    <row r="2699" spans="8:8" x14ac:dyDescent="0.25">
      <c r="H2699" s="200"/>
    </row>
    <row r="2700" spans="8:8" x14ac:dyDescent="0.25">
      <c r="H2700" s="200"/>
    </row>
    <row r="2701" spans="8:8" x14ac:dyDescent="0.25">
      <c r="H2701" s="200"/>
    </row>
    <row r="2702" spans="8:8" x14ac:dyDescent="0.25">
      <c r="H2702" s="200"/>
    </row>
    <row r="2703" spans="8:8" x14ac:dyDescent="0.25">
      <c r="H2703" s="200"/>
    </row>
    <row r="2704" spans="8:8" x14ac:dyDescent="0.25">
      <c r="H2704" s="200"/>
    </row>
    <row r="2705" spans="8:8" x14ac:dyDescent="0.25">
      <c r="H2705" s="200"/>
    </row>
    <row r="2706" spans="8:8" x14ac:dyDescent="0.25">
      <c r="H2706" s="200"/>
    </row>
    <row r="2707" spans="8:8" x14ac:dyDescent="0.25">
      <c r="H2707" s="200"/>
    </row>
    <row r="2708" spans="8:8" x14ac:dyDescent="0.25">
      <c r="H2708" s="200"/>
    </row>
    <row r="2709" spans="8:8" x14ac:dyDescent="0.25">
      <c r="H2709" s="200"/>
    </row>
    <row r="2710" spans="8:8" x14ac:dyDescent="0.25">
      <c r="H2710" s="200"/>
    </row>
    <row r="2711" spans="8:8" x14ac:dyDescent="0.25">
      <c r="H2711" s="200"/>
    </row>
    <row r="2712" spans="8:8" x14ac:dyDescent="0.25">
      <c r="H2712" s="200"/>
    </row>
    <row r="2713" spans="8:8" x14ac:dyDescent="0.25">
      <c r="H2713" s="200"/>
    </row>
    <row r="2714" spans="8:8" x14ac:dyDescent="0.25">
      <c r="H2714" s="200"/>
    </row>
    <row r="2715" spans="8:8" x14ac:dyDescent="0.25">
      <c r="H2715" s="200"/>
    </row>
    <row r="2716" spans="8:8" x14ac:dyDescent="0.25">
      <c r="H2716" s="200"/>
    </row>
    <row r="2717" spans="8:8" x14ac:dyDescent="0.25">
      <c r="H2717" s="200"/>
    </row>
    <row r="2718" spans="8:8" x14ac:dyDescent="0.25">
      <c r="H2718" s="200"/>
    </row>
    <row r="2719" spans="8:8" x14ac:dyDescent="0.25">
      <c r="H2719" s="200"/>
    </row>
    <row r="2720" spans="8:8" x14ac:dyDescent="0.25">
      <c r="H2720" s="200"/>
    </row>
    <row r="2721" spans="8:8" x14ac:dyDescent="0.25">
      <c r="H2721" s="200"/>
    </row>
    <row r="2722" spans="8:8" x14ac:dyDescent="0.25">
      <c r="H2722" s="200"/>
    </row>
    <row r="2723" spans="8:8" x14ac:dyDescent="0.25">
      <c r="H2723" s="200"/>
    </row>
    <row r="2724" spans="8:8" x14ac:dyDescent="0.25">
      <c r="H2724" s="200"/>
    </row>
    <row r="2725" spans="8:8" x14ac:dyDescent="0.25">
      <c r="H2725" s="200"/>
    </row>
    <row r="2726" spans="8:8" x14ac:dyDescent="0.25">
      <c r="H2726" s="200"/>
    </row>
    <row r="2727" spans="8:8" x14ac:dyDescent="0.25">
      <c r="H2727" s="200"/>
    </row>
    <row r="2728" spans="8:8" x14ac:dyDescent="0.25">
      <c r="H2728" s="200"/>
    </row>
    <row r="2729" spans="8:8" x14ac:dyDescent="0.25">
      <c r="H2729" s="200"/>
    </row>
    <row r="2730" spans="8:8" x14ac:dyDescent="0.25">
      <c r="H2730" s="200"/>
    </row>
    <row r="2731" spans="8:8" x14ac:dyDescent="0.25">
      <c r="H2731" s="200"/>
    </row>
    <row r="2732" spans="8:8" x14ac:dyDescent="0.25">
      <c r="H2732" s="200"/>
    </row>
    <row r="2733" spans="8:8" x14ac:dyDescent="0.25">
      <c r="H2733" s="200"/>
    </row>
    <row r="2734" spans="8:8" x14ac:dyDescent="0.25">
      <c r="H2734" s="200"/>
    </row>
    <row r="2735" spans="8:8" x14ac:dyDescent="0.25">
      <c r="H2735" s="200"/>
    </row>
    <row r="2736" spans="8:8" x14ac:dyDescent="0.25">
      <c r="H2736" s="200"/>
    </row>
    <row r="2737" spans="8:8" x14ac:dyDescent="0.25">
      <c r="H2737" s="200"/>
    </row>
    <row r="2738" spans="8:8" x14ac:dyDescent="0.25">
      <c r="H2738" s="200"/>
    </row>
    <row r="2739" spans="8:8" x14ac:dyDescent="0.25">
      <c r="H2739" s="200"/>
    </row>
    <row r="2740" spans="8:8" x14ac:dyDescent="0.25">
      <c r="H2740" s="200"/>
    </row>
    <row r="2741" spans="8:8" x14ac:dyDescent="0.25">
      <c r="H2741" s="200"/>
    </row>
    <row r="2742" spans="8:8" x14ac:dyDescent="0.25">
      <c r="H2742" s="200"/>
    </row>
    <row r="2743" spans="8:8" x14ac:dyDescent="0.25">
      <c r="H2743" s="200"/>
    </row>
    <row r="2744" spans="8:8" x14ac:dyDescent="0.25">
      <c r="H2744" s="200"/>
    </row>
    <row r="2745" spans="8:8" x14ac:dyDescent="0.25">
      <c r="H2745" s="200"/>
    </row>
    <row r="2746" spans="8:8" x14ac:dyDescent="0.25">
      <c r="H2746" s="200"/>
    </row>
    <row r="2747" spans="8:8" x14ac:dyDescent="0.25">
      <c r="H2747" s="200"/>
    </row>
    <row r="2748" spans="8:8" x14ac:dyDescent="0.25">
      <c r="H2748" s="200"/>
    </row>
    <row r="2749" spans="8:8" x14ac:dyDescent="0.25">
      <c r="H2749" s="200"/>
    </row>
    <row r="2750" spans="8:8" x14ac:dyDescent="0.25">
      <c r="H2750" s="200"/>
    </row>
    <row r="2751" spans="8:8" x14ac:dyDescent="0.25">
      <c r="H2751" s="200"/>
    </row>
    <row r="2752" spans="8:8" x14ac:dyDescent="0.25">
      <c r="H2752" s="200"/>
    </row>
    <row r="2753" spans="8:8" x14ac:dyDescent="0.25">
      <c r="H2753" s="200"/>
    </row>
    <row r="2754" spans="8:8" x14ac:dyDescent="0.25">
      <c r="H2754" s="200"/>
    </row>
    <row r="2755" spans="8:8" x14ac:dyDescent="0.25">
      <c r="H2755" s="200"/>
    </row>
    <row r="2756" spans="8:8" x14ac:dyDescent="0.25">
      <c r="H2756" s="200"/>
    </row>
    <row r="2757" spans="8:8" x14ac:dyDescent="0.25">
      <c r="H2757" s="200"/>
    </row>
    <row r="2758" spans="8:8" x14ac:dyDescent="0.25">
      <c r="H2758" s="200"/>
    </row>
    <row r="2759" spans="8:8" x14ac:dyDescent="0.25">
      <c r="H2759" s="200"/>
    </row>
    <row r="2760" spans="8:8" x14ac:dyDescent="0.25">
      <c r="H2760" s="200"/>
    </row>
    <row r="2761" spans="8:8" x14ac:dyDescent="0.25">
      <c r="H2761" s="200"/>
    </row>
    <row r="2762" spans="8:8" x14ac:dyDescent="0.25">
      <c r="H2762" s="200"/>
    </row>
    <row r="2763" spans="8:8" x14ac:dyDescent="0.25">
      <c r="H2763" s="200"/>
    </row>
    <row r="2764" spans="8:8" x14ac:dyDescent="0.25">
      <c r="H2764" s="200"/>
    </row>
    <row r="2765" spans="8:8" x14ac:dyDescent="0.25">
      <c r="H2765" s="200"/>
    </row>
    <row r="2766" spans="8:8" x14ac:dyDescent="0.25">
      <c r="H2766" s="200"/>
    </row>
    <row r="2767" spans="8:8" x14ac:dyDescent="0.25">
      <c r="H2767" s="200"/>
    </row>
    <row r="2768" spans="8:8" x14ac:dyDescent="0.25">
      <c r="H2768" s="200"/>
    </row>
    <row r="2769" spans="8:8" x14ac:dyDescent="0.25">
      <c r="H2769" s="200"/>
    </row>
    <row r="2770" spans="8:8" x14ac:dyDescent="0.25">
      <c r="H2770" s="200"/>
    </row>
    <row r="2771" spans="8:8" x14ac:dyDescent="0.25">
      <c r="H2771" s="200"/>
    </row>
    <row r="2772" spans="8:8" x14ac:dyDescent="0.25">
      <c r="H2772" s="200"/>
    </row>
    <row r="2773" spans="8:8" x14ac:dyDescent="0.25">
      <c r="H2773" s="200"/>
    </row>
    <row r="2774" spans="8:8" x14ac:dyDescent="0.25">
      <c r="H2774" s="200"/>
    </row>
    <row r="2775" spans="8:8" x14ac:dyDescent="0.25">
      <c r="H2775" s="200"/>
    </row>
    <row r="2776" spans="8:8" x14ac:dyDescent="0.25">
      <c r="H2776" s="200"/>
    </row>
    <row r="2777" spans="8:8" x14ac:dyDescent="0.25">
      <c r="H2777" s="200"/>
    </row>
    <row r="2778" spans="8:8" x14ac:dyDescent="0.25">
      <c r="H2778" s="200"/>
    </row>
    <row r="2779" spans="8:8" x14ac:dyDescent="0.25">
      <c r="H2779" s="200"/>
    </row>
    <row r="2780" spans="8:8" x14ac:dyDescent="0.25">
      <c r="H2780" s="200"/>
    </row>
    <row r="2781" spans="8:8" x14ac:dyDescent="0.25">
      <c r="H2781" s="200"/>
    </row>
    <row r="2782" spans="8:8" x14ac:dyDescent="0.25">
      <c r="H2782" s="200"/>
    </row>
    <row r="2783" spans="8:8" x14ac:dyDescent="0.25">
      <c r="H2783" s="200"/>
    </row>
    <row r="2784" spans="8:8" x14ac:dyDescent="0.25">
      <c r="H2784" s="200"/>
    </row>
    <row r="2785" spans="8:8" x14ac:dyDescent="0.25">
      <c r="H2785" s="200"/>
    </row>
    <row r="2786" spans="8:8" x14ac:dyDescent="0.25">
      <c r="H2786" s="200"/>
    </row>
    <row r="2787" spans="8:8" x14ac:dyDescent="0.25">
      <c r="H2787" s="200"/>
    </row>
    <row r="2788" spans="8:8" x14ac:dyDescent="0.25">
      <c r="H2788" s="200"/>
    </row>
    <row r="2789" spans="8:8" x14ac:dyDescent="0.25">
      <c r="H2789" s="200"/>
    </row>
    <row r="2790" spans="8:8" x14ac:dyDescent="0.25">
      <c r="H2790" s="200"/>
    </row>
    <row r="2791" spans="8:8" x14ac:dyDescent="0.25">
      <c r="H2791" s="200"/>
    </row>
    <row r="2792" spans="8:8" x14ac:dyDescent="0.25">
      <c r="H2792" s="200"/>
    </row>
    <row r="2793" spans="8:8" x14ac:dyDescent="0.25">
      <c r="H2793" s="200"/>
    </row>
    <row r="2794" spans="8:8" x14ac:dyDescent="0.25">
      <c r="H2794" s="200"/>
    </row>
    <row r="2795" spans="8:8" x14ac:dyDescent="0.25">
      <c r="H2795" s="200"/>
    </row>
    <row r="2796" spans="8:8" x14ac:dyDescent="0.25">
      <c r="H2796" s="200"/>
    </row>
    <row r="2797" spans="8:8" x14ac:dyDescent="0.25">
      <c r="H2797" s="200"/>
    </row>
    <row r="2798" spans="8:8" x14ac:dyDescent="0.25">
      <c r="H2798" s="200"/>
    </row>
    <row r="2799" spans="8:8" x14ac:dyDescent="0.25">
      <c r="H2799" s="200"/>
    </row>
    <row r="2800" spans="8:8" x14ac:dyDescent="0.25">
      <c r="H2800" s="200"/>
    </row>
    <row r="2801" spans="8:8" x14ac:dyDescent="0.25">
      <c r="H2801" s="200"/>
    </row>
    <row r="2802" spans="8:8" x14ac:dyDescent="0.25">
      <c r="H2802" s="200"/>
    </row>
    <row r="2803" spans="8:8" x14ac:dyDescent="0.25">
      <c r="H2803" s="200"/>
    </row>
    <row r="2804" spans="8:8" x14ac:dyDescent="0.25">
      <c r="H2804" s="200"/>
    </row>
    <row r="2805" spans="8:8" x14ac:dyDescent="0.25">
      <c r="H2805" s="200"/>
    </row>
    <row r="2806" spans="8:8" x14ac:dyDescent="0.25">
      <c r="H2806" s="200"/>
    </row>
    <row r="2807" spans="8:8" x14ac:dyDescent="0.25">
      <c r="H2807" s="200"/>
    </row>
    <row r="2808" spans="8:8" x14ac:dyDescent="0.25">
      <c r="H2808" s="200"/>
    </row>
    <row r="2809" spans="8:8" x14ac:dyDescent="0.25">
      <c r="H2809" s="200"/>
    </row>
    <row r="2810" spans="8:8" x14ac:dyDescent="0.25">
      <c r="H2810" s="200"/>
    </row>
    <row r="2811" spans="8:8" x14ac:dyDescent="0.25">
      <c r="H2811" s="200"/>
    </row>
    <row r="2812" spans="8:8" x14ac:dyDescent="0.25">
      <c r="H2812" s="200"/>
    </row>
    <row r="2813" spans="8:8" x14ac:dyDescent="0.25">
      <c r="H2813" s="200"/>
    </row>
    <row r="2814" spans="8:8" x14ac:dyDescent="0.25">
      <c r="H2814" s="200"/>
    </row>
    <row r="2815" spans="8:8" x14ac:dyDescent="0.25">
      <c r="H2815" s="200"/>
    </row>
    <row r="2816" spans="8:8" x14ac:dyDescent="0.25">
      <c r="H2816" s="200"/>
    </row>
    <row r="2817" spans="8:8" x14ac:dyDescent="0.25">
      <c r="H2817" s="200"/>
    </row>
    <row r="2818" spans="8:8" x14ac:dyDescent="0.25">
      <c r="H2818" s="200"/>
    </row>
    <row r="2819" spans="8:8" x14ac:dyDescent="0.25">
      <c r="H2819" s="200"/>
    </row>
    <row r="2820" spans="8:8" x14ac:dyDescent="0.25">
      <c r="H2820" s="200"/>
    </row>
    <row r="2821" spans="8:8" x14ac:dyDescent="0.25">
      <c r="H2821" s="200"/>
    </row>
    <row r="2822" spans="8:8" x14ac:dyDescent="0.25">
      <c r="H2822" s="200"/>
    </row>
    <row r="2823" spans="8:8" x14ac:dyDescent="0.25">
      <c r="H2823" s="200"/>
    </row>
    <row r="2824" spans="8:8" x14ac:dyDescent="0.25">
      <c r="H2824" s="200"/>
    </row>
    <row r="2825" spans="8:8" x14ac:dyDescent="0.25">
      <c r="H2825" s="200"/>
    </row>
    <row r="2826" spans="8:8" x14ac:dyDescent="0.25">
      <c r="H2826" s="200"/>
    </row>
    <row r="2827" spans="8:8" x14ac:dyDescent="0.25">
      <c r="H2827" s="200"/>
    </row>
    <row r="2828" spans="8:8" x14ac:dyDescent="0.25">
      <c r="H2828" s="200"/>
    </row>
    <row r="2829" spans="8:8" x14ac:dyDescent="0.25">
      <c r="H2829" s="200"/>
    </row>
    <row r="2830" spans="8:8" x14ac:dyDescent="0.25">
      <c r="H2830" s="200"/>
    </row>
    <row r="2831" spans="8:8" x14ac:dyDescent="0.25">
      <c r="H2831" s="200"/>
    </row>
    <row r="2832" spans="8:8" x14ac:dyDescent="0.25">
      <c r="H2832" s="200"/>
    </row>
    <row r="2833" spans="8:8" x14ac:dyDescent="0.25">
      <c r="H2833" s="200"/>
    </row>
    <row r="2834" spans="8:8" x14ac:dyDescent="0.25">
      <c r="H2834" s="200"/>
    </row>
    <row r="2835" spans="8:8" x14ac:dyDescent="0.25">
      <c r="H2835" s="200"/>
    </row>
    <row r="2836" spans="8:8" x14ac:dyDescent="0.25">
      <c r="H2836" s="200"/>
    </row>
    <row r="2837" spans="8:8" x14ac:dyDescent="0.25">
      <c r="H2837" s="200"/>
    </row>
    <row r="2838" spans="8:8" x14ac:dyDescent="0.25">
      <c r="H2838" s="200"/>
    </row>
    <row r="2839" spans="8:8" x14ac:dyDescent="0.25">
      <c r="H2839" s="200"/>
    </row>
    <row r="2840" spans="8:8" x14ac:dyDescent="0.25">
      <c r="H2840" s="200"/>
    </row>
    <row r="2841" spans="8:8" x14ac:dyDescent="0.25">
      <c r="H2841" s="200"/>
    </row>
    <row r="2842" spans="8:8" x14ac:dyDescent="0.25">
      <c r="H2842" s="200"/>
    </row>
    <row r="2843" spans="8:8" x14ac:dyDescent="0.25">
      <c r="H2843" s="200"/>
    </row>
    <row r="2844" spans="8:8" x14ac:dyDescent="0.25">
      <c r="H2844" s="200"/>
    </row>
    <row r="2845" spans="8:8" x14ac:dyDescent="0.25">
      <c r="H2845" s="200"/>
    </row>
    <row r="2846" spans="8:8" x14ac:dyDescent="0.25">
      <c r="H2846" s="200"/>
    </row>
    <row r="2847" spans="8:8" x14ac:dyDescent="0.25">
      <c r="H2847" s="200"/>
    </row>
    <row r="2848" spans="8:8" x14ac:dyDescent="0.25">
      <c r="H2848" s="200"/>
    </row>
    <row r="2849" spans="8:8" x14ac:dyDescent="0.25">
      <c r="H2849" s="200"/>
    </row>
    <row r="2850" spans="8:8" x14ac:dyDescent="0.25">
      <c r="H2850" s="200"/>
    </row>
    <row r="2851" spans="8:8" x14ac:dyDescent="0.25">
      <c r="H2851" s="200"/>
    </row>
    <row r="2852" spans="8:8" x14ac:dyDescent="0.25">
      <c r="H2852" s="200"/>
    </row>
    <row r="2853" spans="8:8" x14ac:dyDescent="0.25">
      <c r="H2853" s="200"/>
    </row>
    <row r="2854" spans="8:8" x14ac:dyDescent="0.25">
      <c r="H2854" s="200"/>
    </row>
    <row r="2855" spans="8:8" x14ac:dyDescent="0.25">
      <c r="H2855" s="200"/>
    </row>
    <row r="2856" spans="8:8" x14ac:dyDescent="0.25">
      <c r="H2856" s="200"/>
    </row>
    <row r="2857" spans="8:8" x14ac:dyDescent="0.25">
      <c r="H2857" s="200"/>
    </row>
    <row r="2858" spans="8:8" x14ac:dyDescent="0.25">
      <c r="H2858" s="200"/>
    </row>
    <row r="2859" spans="8:8" x14ac:dyDescent="0.25">
      <c r="H2859" s="200"/>
    </row>
    <row r="2860" spans="8:8" x14ac:dyDescent="0.25">
      <c r="H2860" s="200"/>
    </row>
    <row r="2861" spans="8:8" x14ac:dyDescent="0.25">
      <c r="H2861" s="200"/>
    </row>
    <row r="2862" spans="8:8" x14ac:dyDescent="0.25">
      <c r="H2862" s="200"/>
    </row>
    <row r="2863" spans="8:8" x14ac:dyDescent="0.25">
      <c r="H2863" s="200"/>
    </row>
    <row r="2864" spans="8:8" x14ac:dyDescent="0.25">
      <c r="H2864" s="200"/>
    </row>
    <row r="2865" spans="8:8" x14ac:dyDescent="0.25">
      <c r="H2865" s="200"/>
    </row>
    <row r="2866" spans="8:8" x14ac:dyDescent="0.25">
      <c r="H2866" s="200"/>
    </row>
    <row r="2867" spans="8:8" x14ac:dyDescent="0.25">
      <c r="H2867" s="200"/>
    </row>
    <row r="2868" spans="8:8" x14ac:dyDescent="0.25">
      <c r="H2868" s="200"/>
    </row>
    <row r="2869" spans="8:8" x14ac:dyDescent="0.25">
      <c r="H2869" s="200"/>
    </row>
    <row r="2870" spans="8:8" x14ac:dyDescent="0.25">
      <c r="H2870" s="200"/>
    </row>
    <row r="2871" spans="8:8" x14ac:dyDescent="0.25">
      <c r="H2871" s="200"/>
    </row>
    <row r="2872" spans="8:8" x14ac:dyDescent="0.25">
      <c r="H2872" s="200"/>
    </row>
    <row r="2873" spans="8:8" x14ac:dyDescent="0.25">
      <c r="H2873" s="200"/>
    </row>
    <row r="2874" spans="8:8" x14ac:dyDescent="0.25">
      <c r="H2874" s="200"/>
    </row>
    <row r="2875" spans="8:8" x14ac:dyDescent="0.25">
      <c r="H2875" s="200"/>
    </row>
    <row r="2876" spans="8:8" x14ac:dyDescent="0.25">
      <c r="H2876" s="200"/>
    </row>
    <row r="2877" spans="8:8" x14ac:dyDescent="0.25">
      <c r="H2877" s="200"/>
    </row>
    <row r="2878" spans="8:8" x14ac:dyDescent="0.25">
      <c r="H2878" s="200"/>
    </row>
    <row r="2879" spans="8:8" x14ac:dyDescent="0.25">
      <c r="H2879" s="200"/>
    </row>
    <row r="2880" spans="8:8" x14ac:dyDescent="0.25">
      <c r="H2880" s="200"/>
    </row>
    <row r="2881" spans="8:8" x14ac:dyDescent="0.25">
      <c r="H2881" s="200"/>
    </row>
    <row r="2882" spans="8:8" x14ac:dyDescent="0.25">
      <c r="H2882" s="200"/>
    </row>
    <row r="2883" spans="8:8" x14ac:dyDescent="0.25">
      <c r="H2883" s="200"/>
    </row>
    <row r="2884" spans="8:8" x14ac:dyDescent="0.25">
      <c r="H2884" s="200"/>
    </row>
    <row r="2885" spans="8:8" x14ac:dyDescent="0.25">
      <c r="H2885" s="200"/>
    </row>
    <row r="2886" spans="8:8" x14ac:dyDescent="0.25">
      <c r="H2886" s="200"/>
    </row>
    <row r="2887" spans="8:8" x14ac:dyDescent="0.25">
      <c r="H2887" s="200"/>
    </row>
    <row r="2888" spans="8:8" x14ac:dyDescent="0.25">
      <c r="H2888" s="200"/>
    </row>
    <row r="2889" spans="8:8" x14ac:dyDescent="0.25">
      <c r="H2889" s="200"/>
    </row>
    <row r="2890" spans="8:8" x14ac:dyDescent="0.25">
      <c r="H2890" s="200"/>
    </row>
    <row r="2891" spans="8:8" x14ac:dyDescent="0.25">
      <c r="H2891" s="200"/>
    </row>
    <row r="2892" spans="8:8" x14ac:dyDescent="0.25">
      <c r="H2892" s="200"/>
    </row>
    <row r="2893" spans="8:8" x14ac:dyDescent="0.25">
      <c r="H2893" s="200"/>
    </row>
    <row r="2894" spans="8:8" x14ac:dyDescent="0.25">
      <c r="H2894" s="200"/>
    </row>
    <row r="2895" spans="8:8" x14ac:dyDescent="0.25">
      <c r="H2895" s="200"/>
    </row>
    <row r="2896" spans="8:8" x14ac:dyDescent="0.25">
      <c r="H2896" s="200"/>
    </row>
    <row r="2897" spans="8:8" x14ac:dyDescent="0.25">
      <c r="H2897" s="200"/>
    </row>
    <row r="2898" spans="8:8" x14ac:dyDescent="0.25">
      <c r="H2898" s="200"/>
    </row>
    <row r="2899" spans="8:8" x14ac:dyDescent="0.25">
      <c r="H2899" s="200"/>
    </row>
    <row r="2900" spans="8:8" x14ac:dyDescent="0.25">
      <c r="H2900" s="200"/>
    </row>
    <row r="2901" spans="8:8" x14ac:dyDescent="0.25">
      <c r="H2901" s="200"/>
    </row>
    <row r="2902" spans="8:8" x14ac:dyDescent="0.25">
      <c r="H2902" s="200"/>
    </row>
    <row r="2903" spans="8:8" x14ac:dyDescent="0.25">
      <c r="H2903" s="200"/>
    </row>
    <row r="2904" spans="8:8" x14ac:dyDescent="0.25">
      <c r="H2904" s="200"/>
    </row>
    <row r="2905" spans="8:8" x14ac:dyDescent="0.25">
      <c r="H2905" s="200"/>
    </row>
    <row r="2906" spans="8:8" x14ac:dyDescent="0.25">
      <c r="H2906" s="200"/>
    </row>
    <row r="2907" spans="8:8" x14ac:dyDescent="0.25">
      <c r="H2907" s="200"/>
    </row>
    <row r="2908" spans="8:8" x14ac:dyDescent="0.25">
      <c r="H2908" s="200"/>
    </row>
    <row r="2909" spans="8:8" x14ac:dyDescent="0.25">
      <c r="H2909" s="200"/>
    </row>
    <row r="2910" spans="8:8" x14ac:dyDescent="0.25">
      <c r="H2910" s="200"/>
    </row>
    <row r="2911" spans="8:8" x14ac:dyDescent="0.25">
      <c r="H2911" s="200"/>
    </row>
    <row r="2912" spans="8:8" x14ac:dyDescent="0.25">
      <c r="H2912" s="200"/>
    </row>
    <row r="2913" spans="8:8" x14ac:dyDescent="0.25">
      <c r="H2913" s="200"/>
    </row>
    <row r="2914" spans="8:8" x14ac:dyDescent="0.25">
      <c r="H2914" s="200"/>
    </row>
    <row r="2915" spans="8:8" x14ac:dyDescent="0.25">
      <c r="H2915" s="200"/>
    </row>
    <row r="2916" spans="8:8" x14ac:dyDescent="0.25">
      <c r="H2916" s="200"/>
    </row>
    <row r="2917" spans="8:8" x14ac:dyDescent="0.25">
      <c r="H2917" s="200"/>
    </row>
    <row r="2918" spans="8:8" x14ac:dyDescent="0.25">
      <c r="H2918" s="200"/>
    </row>
    <row r="2919" spans="8:8" x14ac:dyDescent="0.25">
      <c r="H2919" s="200"/>
    </row>
    <row r="2920" spans="8:8" x14ac:dyDescent="0.25">
      <c r="H2920" s="200"/>
    </row>
    <row r="2921" spans="8:8" x14ac:dyDescent="0.25">
      <c r="H2921" s="200"/>
    </row>
    <row r="2922" spans="8:8" x14ac:dyDescent="0.25">
      <c r="H2922" s="200"/>
    </row>
    <row r="2923" spans="8:8" x14ac:dyDescent="0.25">
      <c r="H2923" s="200"/>
    </row>
    <row r="2924" spans="8:8" x14ac:dyDescent="0.25">
      <c r="H2924" s="200"/>
    </row>
    <row r="2925" spans="8:8" x14ac:dyDescent="0.25">
      <c r="H2925" s="200"/>
    </row>
    <row r="2926" spans="8:8" x14ac:dyDescent="0.25">
      <c r="H2926" s="200"/>
    </row>
    <row r="2927" spans="8:8" x14ac:dyDescent="0.25">
      <c r="H2927" s="200"/>
    </row>
    <row r="2928" spans="8:8" x14ac:dyDescent="0.25">
      <c r="H2928" s="200"/>
    </row>
    <row r="2929" spans="8:8" x14ac:dyDescent="0.25">
      <c r="H2929" s="200"/>
    </row>
    <row r="2930" spans="8:8" x14ac:dyDescent="0.25">
      <c r="H2930" s="200"/>
    </row>
    <row r="2931" spans="8:8" x14ac:dyDescent="0.25">
      <c r="H2931" s="200"/>
    </row>
    <row r="2932" spans="8:8" x14ac:dyDescent="0.25">
      <c r="H2932" s="200"/>
    </row>
    <row r="2933" spans="8:8" x14ac:dyDescent="0.25">
      <c r="H2933" s="200"/>
    </row>
    <row r="2934" spans="8:8" x14ac:dyDescent="0.25">
      <c r="H2934" s="200"/>
    </row>
    <row r="2935" spans="8:8" x14ac:dyDescent="0.25">
      <c r="H2935" s="200"/>
    </row>
    <row r="2936" spans="8:8" x14ac:dyDescent="0.25">
      <c r="H2936" s="200"/>
    </row>
    <row r="2937" spans="8:8" x14ac:dyDescent="0.25">
      <c r="H2937" s="200"/>
    </row>
    <row r="2938" spans="8:8" x14ac:dyDescent="0.25">
      <c r="H2938" s="200"/>
    </row>
    <row r="2939" spans="8:8" x14ac:dyDescent="0.25">
      <c r="H2939" s="200"/>
    </row>
    <row r="2940" spans="8:8" x14ac:dyDescent="0.25">
      <c r="H2940" s="200"/>
    </row>
    <row r="2941" spans="8:8" x14ac:dyDescent="0.25">
      <c r="H2941" s="200"/>
    </row>
    <row r="2942" spans="8:8" x14ac:dyDescent="0.25">
      <c r="H2942" s="200"/>
    </row>
    <row r="2943" spans="8:8" x14ac:dyDescent="0.25">
      <c r="H2943" s="200"/>
    </row>
    <row r="2944" spans="8:8" x14ac:dyDescent="0.25">
      <c r="H2944" s="200"/>
    </row>
    <row r="2945" spans="8:8" x14ac:dyDescent="0.25">
      <c r="H2945" s="200"/>
    </row>
    <row r="2946" spans="8:8" x14ac:dyDescent="0.25">
      <c r="H2946" s="200"/>
    </row>
    <row r="2947" spans="8:8" x14ac:dyDescent="0.25">
      <c r="H2947" s="200"/>
    </row>
    <row r="2948" spans="8:8" x14ac:dyDescent="0.25">
      <c r="H2948" s="200"/>
    </row>
    <row r="2949" spans="8:8" x14ac:dyDescent="0.25">
      <c r="H2949" s="200"/>
    </row>
    <row r="2950" spans="8:8" x14ac:dyDescent="0.25">
      <c r="H2950" s="200"/>
    </row>
    <row r="2951" spans="8:8" x14ac:dyDescent="0.25">
      <c r="H2951" s="200"/>
    </row>
    <row r="2952" spans="8:8" x14ac:dyDescent="0.25">
      <c r="H2952" s="200"/>
    </row>
    <row r="2953" spans="8:8" x14ac:dyDescent="0.25">
      <c r="H2953" s="200"/>
    </row>
    <row r="2954" spans="8:8" x14ac:dyDescent="0.25">
      <c r="H2954" s="200"/>
    </row>
    <row r="2955" spans="8:8" x14ac:dyDescent="0.25">
      <c r="H2955" s="200"/>
    </row>
    <row r="2956" spans="8:8" x14ac:dyDescent="0.25">
      <c r="H2956" s="200"/>
    </row>
    <row r="2957" spans="8:8" x14ac:dyDescent="0.25">
      <c r="H2957" s="200"/>
    </row>
    <row r="2958" spans="8:8" x14ac:dyDescent="0.25">
      <c r="H2958" s="200"/>
    </row>
    <row r="2959" spans="8:8" x14ac:dyDescent="0.25">
      <c r="H2959" s="200"/>
    </row>
    <row r="2960" spans="8:8" x14ac:dyDescent="0.25">
      <c r="H2960" s="200"/>
    </row>
    <row r="2961" spans="8:8" x14ac:dyDescent="0.25">
      <c r="H2961" s="200"/>
    </row>
    <row r="2962" spans="8:8" x14ac:dyDescent="0.25">
      <c r="H2962" s="200"/>
    </row>
    <row r="2963" spans="8:8" x14ac:dyDescent="0.25">
      <c r="H2963" s="200"/>
    </row>
    <row r="2964" spans="8:8" x14ac:dyDescent="0.25">
      <c r="H2964" s="200"/>
    </row>
    <row r="2965" spans="8:8" x14ac:dyDescent="0.25">
      <c r="H2965" s="200"/>
    </row>
    <row r="2966" spans="8:8" x14ac:dyDescent="0.25">
      <c r="H2966" s="200"/>
    </row>
    <row r="2967" spans="8:8" x14ac:dyDescent="0.25">
      <c r="H2967" s="200"/>
    </row>
    <row r="2968" spans="8:8" x14ac:dyDescent="0.25">
      <c r="H2968" s="200"/>
    </row>
    <row r="2969" spans="8:8" x14ac:dyDescent="0.25">
      <c r="H2969" s="200"/>
    </row>
    <row r="2970" spans="8:8" x14ac:dyDescent="0.25">
      <c r="H2970" s="200"/>
    </row>
    <row r="2971" spans="8:8" x14ac:dyDescent="0.25">
      <c r="H2971" s="200"/>
    </row>
    <row r="2972" spans="8:8" x14ac:dyDescent="0.25">
      <c r="H2972" s="200"/>
    </row>
    <row r="2973" spans="8:8" x14ac:dyDescent="0.25">
      <c r="H2973" s="200"/>
    </row>
    <row r="2974" spans="8:8" x14ac:dyDescent="0.25">
      <c r="H2974" s="200"/>
    </row>
    <row r="2975" spans="8:8" x14ac:dyDescent="0.25">
      <c r="H2975" s="200"/>
    </row>
    <row r="2976" spans="8:8" x14ac:dyDescent="0.25">
      <c r="H2976" s="200"/>
    </row>
    <row r="2977" spans="8:8" x14ac:dyDescent="0.25">
      <c r="H2977" s="200"/>
    </row>
    <row r="2978" spans="8:8" x14ac:dyDescent="0.25">
      <c r="H2978" s="200"/>
    </row>
    <row r="2979" spans="8:8" x14ac:dyDescent="0.25">
      <c r="H2979" s="200"/>
    </row>
    <row r="2980" spans="8:8" x14ac:dyDescent="0.25">
      <c r="H2980" s="200"/>
    </row>
    <row r="2981" spans="8:8" x14ac:dyDescent="0.25">
      <c r="H2981" s="200"/>
    </row>
    <row r="2982" spans="8:8" x14ac:dyDescent="0.25">
      <c r="H2982" s="200"/>
    </row>
    <row r="2983" spans="8:8" x14ac:dyDescent="0.25">
      <c r="H2983" s="200"/>
    </row>
    <row r="2984" spans="8:8" x14ac:dyDescent="0.25">
      <c r="H2984" s="200"/>
    </row>
    <row r="2985" spans="8:8" x14ac:dyDescent="0.25">
      <c r="H2985" s="200"/>
    </row>
    <row r="2986" spans="8:8" x14ac:dyDescent="0.25">
      <c r="H2986" s="200"/>
    </row>
    <row r="2987" spans="8:8" x14ac:dyDescent="0.25">
      <c r="H2987" s="200"/>
    </row>
    <row r="2988" spans="8:8" x14ac:dyDescent="0.25">
      <c r="H2988" s="200"/>
    </row>
    <row r="2989" spans="8:8" x14ac:dyDescent="0.25">
      <c r="H2989" s="200"/>
    </row>
    <row r="2990" spans="8:8" x14ac:dyDescent="0.25">
      <c r="H2990" s="200"/>
    </row>
    <row r="2991" spans="8:8" x14ac:dyDescent="0.25">
      <c r="H2991" s="200"/>
    </row>
    <row r="2992" spans="8:8" x14ac:dyDescent="0.25">
      <c r="H2992" s="200"/>
    </row>
    <row r="2993" spans="8:8" x14ac:dyDescent="0.25">
      <c r="H2993" s="200"/>
    </row>
    <row r="2994" spans="8:8" x14ac:dyDescent="0.25">
      <c r="H2994" s="200"/>
    </row>
    <row r="2995" spans="8:8" x14ac:dyDescent="0.25">
      <c r="H2995" s="200"/>
    </row>
    <row r="2996" spans="8:8" x14ac:dyDescent="0.25">
      <c r="H2996" s="200"/>
    </row>
    <row r="2997" spans="8:8" x14ac:dyDescent="0.25">
      <c r="H2997" s="200"/>
    </row>
    <row r="2998" spans="8:8" x14ac:dyDescent="0.25">
      <c r="H2998" s="200"/>
    </row>
    <row r="2999" spans="8:8" x14ac:dyDescent="0.25">
      <c r="H2999" s="200"/>
    </row>
    <row r="3000" spans="8:8" x14ac:dyDescent="0.25">
      <c r="H3000" s="200"/>
    </row>
    <row r="3001" spans="8:8" x14ac:dyDescent="0.25">
      <c r="H3001" s="200"/>
    </row>
    <row r="3002" spans="8:8" x14ac:dyDescent="0.25">
      <c r="H3002" s="200"/>
    </row>
    <row r="3003" spans="8:8" x14ac:dyDescent="0.25">
      <c r="H3003" s="200"/>
    </row>
    <row r="3004" spans="8:8" x14ac:dyDescent="0.25">
      <c r="H3004" s="200"/>
    </row>
    <row r="3005" spans="8:8" x14ac:dyDescent="0.25">
      <c r="H3005" s="200"/>
    </row>
    <row r="3006" spans="8:8" x14ac:dyDescent="0.25">
      <c r="H3006" s="200"/>
    </row>
    <row r="3007" spans="8:8" x14ac:dyDescent="0.25">
      <c r="H3007" s="200"/>
    </row>
    <row r="3008" spans="8:8" x14ac:dyDescent="0.25">
      <c r="H3008" s="200"/>
    </row>
    <row r="3009" spans="8:8" x14ac:dyDescent="0.25">
      <c r="H3009" s="200"/>
    </row>
    <row r="3010" spans="8:8" x14ac:dyDescent="0.25">
      <c r="H3010" s="200"/>
    </row>
    <row r="3011" spans="8:8" x14ac:dyDescent="0.25">
      <c r="H3011" s="200"/>
    </row>
    <row r="3012" spans="8:8" x14ac:dyDescent="0.25">
      <c r="H3012" s="200"/>
    </row>
    <row r="3013" spans="8:8" x14ac:dyDescent="0.25">
      <c r="H3013" s="200"/>
    </row>
    <row r="3014" spans="8:8" x14ac:dyDescent="0.25">
      <c r="H3014" s="200"/>
    </row>
    <row r="3015" spans="8:8" x14ac:dyDescent="0.25">
      <c r="H3015" s="200"/>
    </row>
    <row r="3016" spans="8:8" x14ac:dyDescent="0.25">
      <c r="H3016" s="200"/>
    </row>
    <row r="3017" spans="8:8" x14ac:dyDescent="0.25">
      <c r="H3017" s="200"/>
    </row>
    <row r="3018" spans="8:8" x14ac:dyDescent="0.25">
      <c r="H3018" s="200"/>
    </row>
    <row r="3019" spans="8:8" x14ac:dyDescent="0.25">
      <c r="H3019" s="200"/>
    </row>
    <row r="3020" spans="8:8" x14ac:dyDescent="0.25">
      <c r="H3020" s="200"/>
    </row>
    <row r="3021" spans="8:8" x14ac:dyDescent="0.25">
      <c r="H3021" s="200"/>
    </row>
    <row r="3022" spans="8:8" x14ac:dyDescent="0.25">
      <c r="H3022" s="200"/>
    </row>
    <row r="3023" spans="8:8" x14ac:dyDescent="0.25">
      <c r="H3023" s="200"/>
    </row>
    <row r="3024" spans="8:8" x14ac:dyDescent="0.25">
      <c r="H3024" s="200"/>
    </row>
    <row r="3025" spans="8:8" x14ac:dyDescent="0.25">
      <c r="H3025" s="200"/>
    </row>
    <row r="3026" spans="8:8" x14ac:dyDescent="0.25">
      <c r="H3026" s="200"/>
    </row>
    <row r="3027" spans="8:8" x14ac:dyDescent="0.25">
      <c r="H3027" s="200"/>
    </row>
    <row r="3028" spans="8:8" x14ac:dyDescent="0.25">
      <c r="H3028" s="200"/>
    </row>
    <row r="3029" spans="8:8" x14ac:dyDescent="0.25">
      <c r="H3029" s="200"/>
    </row>
    <row r="3030" spans="8:8" x14ac:dyDescent="0.25">
      <c r="H3030" s="200"/>
    </row>
    <row r="3031" spans="8:8" x14ac:dyDescent="0.25">
      <c r="H3031" s="200"/>
    </row>
    <row r="3032" spans="8:8" x14ac:dyDescent="0.25">
      <c r="H3032" s="200"/>
    </row>
    <row r="3033" spans="8:8" x14ac:dyDescent="0.25">
      <c r="H3033" s="200"/>
    </row>
    <row r="3034" spans="8:8" x14ac:dyDescent="0.25">
      <c r="H3034" s="200"/>
    </row>
    <row r="3035" spans="8:8" x14ac:dyDescent="0.25">
      <c r="H3035" s="200"/>
    </row>
    <row r="3036" spans="8:8" x14ac:dyDescent="0.25">
      <c r="H3036" s="200"/>
    </row>
    <row r="3037" spans="8:8" x14ac:dyDescent="0.25">
      <c r="H3037" s="200"/>
    </row>
    <row r="3038" spans="8:8" x14ac:dyDescent="0.25">
      <c r="H3038" s="200"/>
    </row>
    <row r="3039" spans="8:8" x14ac:dyDescent="0.25">
      <c r="H3039" s="200"/>
    </row>
    <row r="3040" spans="8:8" x14ac:dyDescent="0.25">
      <c r="H3040" s="200"/>
    </row>
    <row r="3041" spans="8:8" x14ac:dyDescent="0.25">
      <c r="H3041" s="200"/>
    </row>
    <row r="3042" spans="8:8" x14ac:dyDescent="0.25">
      <c r="H3042" s="200"/>
    </row>
    <row r="3043" spans="8:8" x14ac:dyDescent="0.25">
      <c r="H3043" s="200"/>
    </row>
    <row r="3044" spans="8:8" x14ac:dyDescent="0.25">
      <c r="H3044" s="200"/>
    </row>
    <row r="3045" spans="8:8" x14ac:dyDescent="0.25">
      <c r="H3045" s="200"/>
    </row>
    <row r="3046" spans="8:8" x14ac:dyDescent="0.25">
      <c r="H3046" s="200"/>
    </row>
    <row r="3047" spans="8:8" x14ac:dyDescent="0.25">
      <c r="H3047" s="200"/>
    </row>
    <row r="3048" spans="8:8" x14ac:dyDescent="0.25">
      <c r="H3048" s="200"/>
    </row>
    <row r="3049" spans="8:8" x14ac:dyDescent="0.25">
      <c r="H3049" s="200"/>
    </row>
    <row r="3050" spans="8:8" x14ac:dyDescent="0.25">
      <c r="H3050" s="200"/>
    </row>
    <row r="3051" spans="8:8" x14ac:dyDescent="0.25">
      <c r="H3051" s="200"/>
    </row>
    <row r="3052" spans="8:8" x14ac:dyDescent="0.25">
      <c r="H3052" s="200"/>
    </row>
    <row r="3053" spans="8:8" x14ac:dyDescent="0.25">
      <c r="H3053" s="200"/>
    </row>
    <row r="3054" spans="8:8" x14ac:dyDescent="0.25">
      <c r="H3054" s="200"/>
    </row>
    <row r="3055" spans="8:8" x14ac:dyDescent="0.25">
      <c r="H3055" s="200"/>
    </row>
    <row r="3056" spans="8:8" x14ac:dyDescent="0.25">
      <c r="H3056" s="200"/>
    </row>
    <row r="3057" spans="8:8" x14ac:dyDescent="0.25">
      <c r="H3057" s="200"/>
    </row>
    <row r="3058" spans="8:8" x14ac:dyDescent="0.25">
      <c r="H3058" s="200"/>
    </row>
    <row r="3059" spans="8:8" x14ac:dyDescent="0.25">
      <c r="H3059" s="200"/>
    </row>
    <row r="3060" spans="8:8" x14ac:dyDescent="0.25">
      <c r="H3060" s="200"/>
    </row>
    <row r="3061" spans="8:8" x14ac:dyDescent="0.25">
      <c r="H3061" s="200"/>
    </row>
    <row r="3062" spans="8:8" x14ac:dyDescent="0.25">
      <c r="H3062" s="200"/>
    </row>
    <row r="3063" spans="8:8" x14ac:dyDescent="0.25">
      <c r="H3063" s="200"/>
    </row>
    <row r="3064" spans="8:8" x14ac:dyDescent="0.25">
      <c r="H3064" s="200"/>
    </row>
    <row r="3065" spans="8:8" x14ac:dyDescent="0.25">
      <c r="H3065" s="200"/>
    </row>
    <row r="3066" spans="8:8" x14ac:dyDescent="0.25">
      <c r="H3066" s="200"/>
    </row>
    <row r="3067" spans="8:8" x14ac:dyDescent="0.25">
      <c r="H3067" s="200"/>
    </row>
    <row r="3068" spans="8:8" x14ac:dyDescent="0.25">
      <c r="H3068" s="200"/>
    </row>
    <row r="3069" spans="8:8" x14ac:dyDescent="0.25">
      <c r="H3069" s="200"/>
    </row>
    <row r="3070" spans="8:8" x14ac:dyDescent="0.25">
      <c r="H3070" s="200"/>
    </row>
    <row r="3071" spans="8:8" x14ac:dyDescent="0.25">
      <c r="H3071" s="200"/>
    </row>
    <row r="3072" spans="8:8" x14ac:dyDescent="0.25">
      <c r="H3072" s="200"/>
    </row>
    <row r="3073" spans="8:8" x14ac:dyDescent="0.25">
      <c r="H3073" s="200"/>
    </row>
    <row r="3074" spans="8:8" x14ac:dyDescent="0.25">
      <c r="H3074" s="200"/>
    </row>
    <row r="3075" spans="8:8" x14ac:dyDescent="0.25">
      <c r="H3075" s="200"/>
    </row>
    <row r="3076" spans="8:8" x14ac:dyDescent="0.25">
      <c r="H3076" s="200"/>
    </row>
    <row r="3077" spans="8:8" x14ac:dyDescent="0.25">
      <c r="H3077" s="200"/>
    </row>
    <row r="3078" spans="8:8" x14ac:dyDescent="0.25">
      <c r="H3078" s="200"/>
    </row>
    <row r="3079" spans="8:8" x14ac:dyDescent="0.25">
      <c r="H3079" s="200"/>
    </row>
    <row r="3080" spans="8:8" x14ac:dyDescent="0.25">
      <c r="H3080" s="200"/>
    </row>
    <row r="3081" spans="8:8" x14ac:dyDescent="0.25">
      <c r="H3081" s="200"/>
    </row>
    <row r="3082" spans="8:8" x14ac:dyDescent="0.25">
      <c r="H3082" s="200"/>
    </row>
    <row r="3083" spans="8:8" x14ac:dyDescent="0.25">
      <c r="H3083" s="200"/>
    </row>
    <row r="3084" spans="8:8" x14ac:dyDescent="0.25">
      <c r="H3084" s="200"/>
    </row>
    <row r="3085" spans="8:8" x14ac:dyDescent="0.25">
      <c r="H3085" s="200"/>
    </row>
    <row r="3086" spans="8:8" x14ac:dyDescent="0.25">
      <c r="H3086" s="200"/>
    </row>
    <row r="3087" spans="8:8" x14ac:dyDescent="0.25">
      <c r="H3087" s="200"/>
    </row>
    <row r="3088" spans="8:8" x14ac:dyDescent="0.25">
      <c r="H3088" s="200"/>
    </row>
    <row r="3089" spans="8:8" x14ac:dyDescent="0.25">
      <c r="H3089" s="200"/>
    </row>
    <row r="3090" spans="8:8" x14ac:dyDescent="0.25">
      <c r="H3090" s="200"/>
    </row>
    <row r="3091" spans="8:8" x14ac:dyDescent="0.25">
      <c r="H3091" s="200"/>
    </row>
    <row r="3092" spans="8:8" x14ac:dyDescent="0.25">
      <c r="H3092" s="200"/>
    </row>
    <row r="3093" spans="8:8" x14ac:dyDescent="0.25">
      <c r="H3093" s="200"/>
    </row>
    <row r="3094" spans="8:8" x14ac:dyDescent="0.25">
      <c r="H3094" s="200"/>
    </row>
    <row r="3095" spans="8:8" x14ac:dyDescent="0.25">
      <c r="H3095" s="200"/>
    </row>
    <row r="3096" spans="8:8" x14ac:dyDescent="0.25">
      <c r="H3096" s="200"/>
    </row>
    <row r="3097" spans="8:8" x14ac:dyDescent="0.25">
      <c r="H3097" s="200"/>
    </row>
    <row r="3098" spans="8:8" x14ac:dyDescent="0.25">
      <c r="H3098" s="200"/>
    </row>
    <row r="3099" spans="8:8" x14ac:dyDescent="0.25">
      <c r="H3099" s="200"/>
    </row>
    <row r="3100" spans="8:8" x14ac:dyDescent="0.25">
      <c r="H3100" s="200"/>
    </row>
    <row r="3101" spans="8:8" x14ac:dyDescent="0.25">
      <c r="H3101" s="200"/>
    </row>
    <row r="3102" spans="8:8" x14ac:dyDescent="0.25">
      <c r="H3102" s="200"/>
    </row>
    <row r="3103" spans="8:8" x14ac:dyDescent="0.25">
      <c r="H3103" s="200"/>
    </row>
    <row r="3104" spans="8:8" x14ac:dyDescent="0.25">
      <c r="H3104" s="200"/>
    </row>
    <row r="3105" spans="8:8" x14ac:dyDescent="0.25">
      <c r="H3105" s="200"/>
    </row>
    <row r="3106" spans="8:8" x14ac:dyDescent="0.25">
      <c r="H3106" s="200"/>
    </row>
    <row r="3107" spans="8:8" x14ac:dyDescent="0.25">
      <c r="H3107" s="200"/>
    </row>
    <row r="3108" spans="8:8" x14ac:dyDescent="0.25">
      <c r="H3108" s="200"/>
    </row>
    <row r="3109" spans="8:8" x14ac:dyDescent="0.25">
      <c r="H3109" s="200"/>
    </row>
    <row r="3110" spans="8:8" x14ac:dyDescent="0.25">
      <c r="H3110" s="200"/>
    </row>
    <row r="3111" spans="8:8" x14ac:dyDescent="0.25">
      <c r="H3111" s="200"/>
    </row>
    <row r="3112" spans="8:8" x14ac:dyDescent="0.25">
      <c r="H3112" s="200"/>
    </row>
    <row r="3113" spans="8:8" x14ac:dyDescent="0.25">
      <c r="H3113" s="200"/>
    </row>
    <row r="3114" spans="8:8" x14ac:dyDescent="0.25">
      <c r="H3114" s="200"/>
    </row>
    <row r="3115" spans="8:8" x14ac:dyDescent="0.25">
      <c r="H3115" s="200"/>
    </row>
    <row r="3116" spans="8:8" x14ac:dyDescent="0.25">
      <c r="H3116" s="200"/>
    </row>
    <row r="3117" spans="8:8" x14ac:dyDescent="0.25">
      <c r="H3117" s="200"/>
    </row>
    <row r="3118" spans="8:8" x14ac:dyDescent="0.25">
      <c r="H3118" s="200"/>
    </row>
    <row r="3119" spans="8:8" x14ac:dyDescent="0.25">
      <c r="H3119" s="200"/>
    </row>
    <row r="3120" spans="8:8" x14ac:dyDescent="0.25">
      <c r="H3120" s="200"/>
    </row>
    <row r="3121" spans="8:8" x14ac:dyDescent="0.25">
      <c r="H3121" s="200"/>
    </row>
    <row r="3122" spans="8:8" x14ac:dyDescent="0.25">
      <c r="H3122" s="200"/>
    </row>
    <row r="3123" spans="8:8" x14ac:dyDescent="0.25">
      <c r="H3123" s="200"/>
    </row>
    <row r="3124" spans="8:8" x14ac:dyDescent="0.25">
      <c r="H3124" s="200"/>
    </row>
    <row r="3125" spans="8:8" x14ac:dyDescent="0.25">
      <c r="H3125" s="200"/>
    </row>
    <row r="3126" spans="8:8" x14ac:dyDescent="0.25">
      <c r="H3126" s="200"/>
    </row>
    <row r="3127" spans="8:8" x14ac:dyDescent="0.25">
      <c r="H3127" s="200"/>
    </row>
    <row r="3128" spans="8:8" x14ac:dyDescent="0.25">
      <c r="H3128" s="200"/>
    </row>
    <row r="3129" spans="8:8" x14ac:dyDescent="0.25">
      <c r="H3129" s="200"/>
    </row>
    <row r="3130" spans="8:8" x14ac:dyDescent="0.25">
      <c r="H3130" s="200"/>
    </row>
    <row r="3131" spans="8:8" x14ac:dyDescent="0.25">
      <c r="H3131" s="200"/>
    </row>
    <row r="3132" spans="8:8" x14ac:dyDescent="0.25">
      <c r="H3132" s="200"/>
    </row>
    <row r="3133" spans="8:8" x14ac:dyDescent="0.25">
      <c r="H3133" s="200"/>
    </row>
    <row r="3134" spans="8:8" x14ac:dyDescent="0.25">
      <c r="H3134" s="200"/>
    </row>
    <row r="3135" spans="8:8" x14ac:dyDescent="0.25">
      <c r="H3135" s="200"/>
    </row>
    <row r="3136" spans="8:8" x14ac:dyDescent="0.25">
      <c r="H3136" s="200"/>
    </row>
    <row r="3137" spans="8:8" x14ac:dyDescent="0.25">
      <c r="H3137" s="200"/>
    </row>
    <row r="3138" spans="8:8" x14ac:dyDescent="0.25">
      <c r="H3138" s="200"/>
    </row>
    <row r="3139" spans="8:8" x14ac:dyDescent="0.25">
      <c r="H3139" s="200"/>
    </row>
    <row r="3140" spans="8:8" x14ac:dyDescent="0.25">
      <c r="H3140" s="200"/>
    </row>
    <row r="3141" spans="8:8" x14ac:dyDescent="0.25">
      <c r="H3141" s="200"/>
    </row>
    <row r="3142" spans="8:8" x14ac:dyDescent="0.25">
      <c r="H3142" s="200"/>
    </row>
    <row r="3143" spans="8:8" x14ac:dyDescent="0.25">
      <c r="H3143" s="200"/>
    </row>
    <row r="3144" spans="8:8" x14ac:dyDescent="0.25">
      <c r="H3144" s="200"/>
    </row>
    <row r="3145" spans="8:8" x14ac:dyDescent="0.25">
      <c r="H3145" s="200"/>
    </row>
    <row r="3146" spans="8:8" x14ac:dyDescent="0.25">
      <c r="H3146" s="200"/>
    </row>
    <row r="3147" spans="8:8" x14ac:dyDescent="0.25">
      <c r="H3147" s="200"/>
    </row>
    <row r="3148" spans="8:8" x14ac:dyDescent="0.25">
      <c r="H3148" s="200"/>
    </row>
    <row r="3149" spans="8:8" x14ac:dyDescent="0.25">
      <c r="H3149" s="200"/>
    </row>
    <row r="3150" spans="8:8" x14ac:dyDescent="0.25">
      <c r="H3150" s="200"/>
    </row>
    <row r="3151" spans="8:8" x14ac:dyDescent="0.25">
      <c r="H3151" s="200"/>
    </row>
    <row r="3152" spans="8:8" x14ac:dyDescent="0.25">
      <c r="H3152" s="200"/>
    </row>
    <row r="3153" spans="8:8" x14ac:dyDescent="0.25">
      <c r="H3153" s="200"/>
    </row>
    <row r="3154" spans="8:8" x14ac:dyDescent="0.25">
      <c r="H3154" s="200"/>
    </row>
    <row r="3155" spans="8:8" x14ac:dyDescent="0.25">
      <c r="H3155" s="200"/>
    </row>
    <row r="3156" spans="8:8" x14ac:dyDescent="0.25">
      <c r="H3156" s="200"/>
    </row>
    <row r="3157" spans="8:8" x14ac:dyDescent="0.25">
      <c r="H3157" s="200"/>
    </row>
    <row r="3158" spans="8:8" x14ac:dyDescent="0.25">
      <c r="H3158" s="200"/>
    </row>
    <row r="3159" spans="8:8" x14ac:dyDescent="0.25">
      <c r="H3159" s="200"/>
    </row>
    <row r="3160" spans="8:8" x14ac:dyDescent="0.25">
      <c r="H3160" s="200"/>
    </row>
    <row r="3161" spans="8:8" x14ac:dyDescent="0.25">
      <c r="H3161" s="200"/>
    </row>
    <row r="3162" spans="8:8" x14ac:dyDescent="0.25">
      <c r="H3162" s="200"/>
    </row>
    <row r="3163" spans="8:8" x14ac:dyDescent="0.25">
      <c r="H3163" s="200"/>
    </row>
    <row r="3164" spans="8:8" x14ac:dyDescent="0.25">
      <c r="H3164" s="200"/>
    </row>
    <row r="3165" spans="8:8" x14ac:dyDescent="0.25">
      <c r="H3165" s="200"/>
    </row>
    <row r="3166" spans="8:8" x14ac:dyDescent="0.25">
      <c r="H3166" s="200"/>
    </row>
    <row r="3167" spans="8:8" x14ac:dyDescent="0.25">
      <c r="H3167" s="200"/>
    </row>
    <row r="3168" spans="8:8" x14ac:dyDescent="0.25">
      <c r="H3168" s="200"/>
    </row>
    <row r="3169" spans="8:8" x14ac:dyDescent="0.25">
      <c r="H3169" s="200"/>
    </row>
    <row r="3170" spans="8:8" x14ac:dyDescent="0.25">
      <c r="H3170" s="200"/>
    </row>
    <row r="3171" spans="8:8" x14ac:dyDescent="0.25">
      <c r="H3171" s="200"/>
    </row>
    <row r="3172" spans="8:8" x14ac:dyDescent="0.25">
      <c r="H3172" s="200"/>
    </row>
    <row r="3173" spans="8:8" x14ac:dyDescent="0.25">
      <c r="H3173" s="200"/>
    </row>
    <row r="3174" spans="8:8" x14ac:dyDescent="0.25">
      <c r="H3174" s="200"/>
    </row>
    <row r="3175" spans="8:8" x14ac:dyDescent="0.25">
      <c r="H3175" s="200"/>
    </row>
    <row r="3176" spans="8:8" x14ac:dyDescent="0.25">
      <c r="H3176" s="200"/>
    </row>
    <row r="3177" spans="8:8" x14ac:dyDescent="0.25">
      <c r="H3177" s="200"/>
    </row>
    <row r="3178" spans="8:8" x14ac:dyDescent="0.25">
      <c r="H3178" s="200"/>
    </row>
    <row r="3179" spans="8:8" x14ac:dyDescent="0.25">
      <c r="H3179" s="200"/>
    </row>
    <row r="3180" spans="8:8" x14ac:dyDescent="0.25">
      <c r="H3180" s="200"/>
    </row>
    <row r="3181" spans="8:8" x14ac:dyDescent="0.25">
      <c r="H3181" s="200"/>
    </row>
    <row r="3182" spans="8:8" x14ac:dyDescent="0.25">
      <c r="H3182" s="200"/>
    </row>
    <row r="3183" spans="8:8" x14ac:dyDescent="0.25">
      <c r="H3183" s="200"/>
    </row>
    <row r="3184" spans="8:8" x14ac:dyDescent="0.25">
      <c r="H3184" s="200"/>
    </row>
    <row r="3185" spans="8:8" x14ac:dyDescent="0.25">
      <c r="H3185" s="200"/>
    </row>
    <row r="3186" spans="8:8" x14ac:dyDescent="0.25">
      <c r="H3186" s="200"/>
    </row>
    <row r="3187" spans="8:8" x14ac:dyDescent="0.25">
      <c r="H3187" s="200"/>
    </row>
    <row r="3188" spans="8:8" x14ac:dyDescent="0.25">
      <c r="H3188" s="200"/>
    </row>
    <row r="3189" spans="8:8" x14ac:dyDescent="0.25">
      <c r="H3189" s="200"/>
    </row>
    <row r="3190" spans="8:8" x14ac:dyDescent="0.25">
      <c r="H3190" s="200"/>
    </row>
    <row r="3191" spans="8:8" x14ac:dyDescent="0.25">
      <c r="H3191" s="200"/>
    </row>
    <row r="3192" spans="8:8" x14ac:dyDescent="0.25">
      <c r="H3192" s="200"/>
    </row>
    <row r="3193" spans="8:8" x14ac:dyDescent="0.25">
      <c r="H3193" s="200"/>
    </row>
    <row r="3194" spans="8:8" x14ac:dyDescent="0.25">
      <c r="H3194" s="200"/>
    </row>
    <row r="3195" spans="8:8" x14ac:dyDescent="0.25">
      <c r="H3195" s="200"/>
    </row>
    <row r="3196" spans="8:8" x14ac:dyDescent="0.25">
      <c r="H3196" s="200"/>
    </row>
    <row r="3197" spans="8:8" x14ac:dyDescent="0.25">
      <c r="H3197" s="200"/>
    </row>
    <row r="3198" spans="8:8" x14ac:dyDescent="0.25">
      <c r="H3198" s="200"/>
    </row>
    <row r="3199" spans="8:8" x14ac:dyDescent="0.25">
      <c r="H3199" s="200"/>
    </row>
    <row r="3200" spans="8:8" x14ac:dyDescent="0.25">
      <c r="H3200" s="200"/>
    </row>
    <row r="3201" spans="8:8" x14ac:dyDescent="0.25">
      <c r="H3201" s="200"/>
    </row>
    <row r="3202" spans="8:8" x14ac:dyDescent="0.25">
      <c r="H3202" s="200"/>
    </row>
    <row r="3203" spans="8:8" x14ac:dyDescent="0.25">
      <c r="H3203" s="200"/>
    </row>
    <row r="3204" spans="8:8" x14ac:dyDescent="0.25">
      <c r="H3204" s="200"/>
    </row>
    <row r="3205" spans="8:8" x14ac:dyDescent="0.25">
      <c r="H3205" s="200"/>
    </row>
    <row r="3206" spans="8:8" x14ac:dyDescent="0.25">
      <c r="H3206" s="200"/>
    </row>
    <row r="3207" spans="8:8" x14ac:dyDescent="0.25">
      <c r="H3207" s="200"/>
    </row>
    <row r="3208" spans="8:8" x14ac:dyDescent="0.25">
      <c r="H3208" s="200"/>
    </row>
    <row r="3209" spans="8:8" x14ac:dyDescent="0.25">
      <c r="H3209" s="200"/>
    </row>
    <row r="3210" spans="8:8" x14ac:dyDescent="0.25">
      <c r="H3210" s="200"/>
    </row>
    <row r="3211" spans="8:8" x14ac:dyDescent="0.25">
      <c r="H3211" s="200"/>
    </row>
    <row r="3212" spans="8:8" x14ac:dyDescent="0.25">
      <c r="H3212" s="200"/>
    </row>
    <row r="3213" spans="8:8" x14ac:dyDescent="0.25">
      <c r="H3213" s="200"/>
    </row>
    <row r="3214" spans="8:8" x14ac:dyDescent="0.25">
      <c r="H3214" s="200"/>
    </row>
    <row r="3215" spans="8:8" x14ac:dyDescent="0.25">
      <c r="H3215" s="200"/>
    </row>
    <row r="3216" spans="8:8" x14ac:dyDescent="0.25">
      <c r="H3216" s="200"/>
    </row>
    <row r="3217" spans="8:8" x14ac:dyDescent="0.25">
      <c r="H3217" s="200"/>
    </row>
    <row r="3218" spans="8:8" x14ac:dyDescent="0.25">
      <c r="H3218" s="200"/>
    </row>
    <row r="3219" spans="8:8" x14ac:dyDescent="0.25">
      <c r="H3219" s="200"/>
    </row>
    <row r="3220" spans="8:8" x14ac:dyDescent="0.25">
      <c r="H3220" s="200"/>
    </row>
    <row r="3221" spans="8:8" x14ac:dyDescent="0.25">
      <c r="H3221" s="200"/>
    </row>
    <row r="3222" spans="8:8" x14ac:dyDescent="0.25">
      <c r="H3222" s="200"/>
    </row>
    <row r="3223" spans="8:8" x14ac:dyDescent="0.25">
      <c r="H3223" s="200"/>
    </row>
    <row r="3224" spans="8:8" x14ac:dyDescent="0.25">
      <c r="H3224" s="200"/>
    </row>
    <row r="3225" spans="8:8" x14ac:dyDescent="0.25">
      <c r="H3225" s="200"/>
    </row>
    <row r="3226" spans="8:8" x14ac:dyDescent="0.25">
      <c r="H3226" s="200"/>
    </row>
    <row r="3227" spans="8:8" x14ac:dyDescent="0.25">
      <c r="H3227" s="200"/>
    </row>
    <row r="3228" spans="8:8" x14ac:dyDescent="0.25">
      <c r="H3228" s="200"/>
    </row>
    <row r="3229" spans="8:8" x14ac:dyDescent="0.25">
      <c r="H3229" s="200"/>
    </row>
    <row r="3230" spans="8:8" x14ac:dyDescent="0.25">
      <c r="H3230" s="200"/>
    </row>
    <row r="3231" spans="8:8" x14ac:dyDescent="0.25">
      <c r="H3231" s="200"/>
    </row>
    <row r="3232" spans="8:8" x14ac:dyDescent="0.25">
      <c r="H3232" s="200"/>
    </row>
    <row r="3233" spans="8:8" x14ac:dyDescent="0.25">
      <c r="H3233" s="200"/>
    </row>
    <row r="3234" spans="8:8" x14ac:dyDescent="0.25">
      <c r="H3234" s="200"/>
    </row>
    <row r="3235" spans="8:8" x14ac:dyDescent="0.25">
      <c r="H3235" s="200"/>
    </row>
    <row r="3236" spans="8:8" x14ac:dyDescent="0.25">
      <c r="H3236" s="200"/>
    </row>
    <row r="3237" spans="8:8" x14ac:dyDescent="0.25">
      <c r="H3237" s="200"/>
    </row>
    <row r="3238" spans="8:8" x14ac:dyDescent="0.25">
      <c r="H3238" s="200"/>
    </row>
    <row r="3239" spans="8:8" x14ac:dyDescent="0.25">
      <c r="H3239" s="200"/>
    </row>
    <row r="3240" spans="8:8" x14ac:dyDescent="0.25">
      <c r="H3240" s="200"/>
    </row>
    <row r="3241" spans="8:8" x14ac:dyDescent="0.25">
      <c r="H3241" s="200"/>
    </row>
    <row r="3242" spans="8:8" x14ac:dyDescent="0.25">
      <c r="H3242" s="200"/>
    </row>
    <row r="3243" spans="8:8" x14ac:dyDescent="0.25">
      <c r="H3243" s="200"/>
    </row>
    <row r="3244" spans="8:8" x14ac:dyDescent="0.25">
      <c r="H3244" s="200"/>
    </row>
    <row r="3245" spans="8:8" x14ac:dyDescent="0.25">
      <c r="H3245" s="200"/>
    </row>
    <row r="3246" spans="8:8" x14ac:dyDescent="0.25">
      <c r="H3246" s="200"/>
    </row>
    <row r="3247" spans="8:8" x14ac:dyDescent="0.25">
      <c r="H3247" s="200"/>
    </row>
    <row r="3248" spans="8:8" x14ac:dyDescent="0.25">
      <c r="H3248" s="200"/>
    </row>
    <row r="3249" spans="8:8" x14ac:dyDescent="0.25">
      <c r="H3249" s="200"/>
    </row>
    <row r="3250" spans="8:8" x14ac:dyDescent="0.25">
      <c r="H3250" s="200"/>
    </row>
    <row r="3251" spans="8:8" x14ac:dyDescent="0.25">
      <c r="H3251" s="200"/>
    </row>
    <row r="3252" spans="8:8" x14ac:dyDescent="0.25">
      <c r="H3252" s="200"/>
    </row>
    <row r="3253" spans="8:8" x14ac:dyDescent="0.25">
      <c r="H3253" s="200"/>
    </row>
    <row r="3254" spans="8:8" x14ac:dyDescent="0.25">
      <c r="H3254" s="200"/>
    </row>
    <row r="3255" spans="8:8" x14ac:dyDescent="0.25">
      <c r="H3255" s="200"/>
    </row>
    <row r="3256" spans="8:8" x14ac:dyDescent="0.25">
      <c r="H3256" s="200"/>
    </row>
    <row r="3257" spans="8:8" x14ac:dyDescent="0.25">
      <c r="H3257" s="200"/>
    </row>
    <row r="3258" spans="8:8" x14ac:dyDescent="0.25">
      <c r="H3258" s="200"/>
    </row>
    <row r="3259" spans="8:8" x14ac:dyDescent="0.25">
      <c r="H3259" s="200"/>
    </row>
    <row r="3260" spans="8:8" x14ac:dyDescent="0.25">
      <c r="H3260" s="200"/>
    </row>
    <row r="3261" spans="8:8" x14ac:dyDescent="0.25">
      <c r="H3261" s="200"/>
    </row>
    <row r="3262" spans="8:8" x14ac:dyDescent="0.25">
      <c r="H3262" s="200"/>
    </row>
    <row r="3263" spans="8:8" x14ac:dyDescent="0.25">
      <c r="H3263" s="200"/>
    </row>
    <row r="3264" spans="8:8" x14ac:dyDescent="0.25">
      <c r="H3264" s="200"/>
    </row>
    <row r="3265" spans="8:8" x14ac:dyDescent="0.25">
      <c r="H3265" s="200"/>
    </row>
    <row r="3266" spans="8:8" x14ac:dyDescent="0.25">
      <c r="H3266" s="200"/>
    </row>
    <row r="3267" spans="8:8" x14ac:dyDescent="0.25">
      <c r="H3267" s="200"/>
    </row>
    <row r="3268" spans="8:8" x14ac:dyDescent="0.25">
      <c r="H3268" s="200"/>
    </row>
    <row r="3269" spans="8:8" x14ac:dyDescent="0.25">
      <c r="H3269" s="200"/>
    </row>
    <row r="3270" spans="8:8" x14ac:dyDescent="0.25">
      <c r="H3270" s="200"/>
    </row>
    <row r="3271" spans="8:8" x14ac:dyDescent="0.25">
      <c r="H3271" s="200"/>
    </row>
    <row r="3272" spans="8:8" x14ac:dyDescent="0.25">
      <c r="H3272" s="200"/>
    </row>
    <row r="3273" spans="8:8" x14ac:dyDescent="0.25">
      <c r="H3273" s="200"/>
    </row>
    <row r="3274" spans="8:8" x14ac:dyDescent="0.25">
      <c r="H3274" s="200"/>
    </row>
    <row r="3275" spans="8:8" x14ac:dyDescent="0.25">
      <c r="H3275" s="200"/>
    </row>
    <row r="3276" spans="8:8" x14ac:dyDescent="0.25">
      <c r="H3276" s="200"/>
    </row>
    <row r="3277" spans="8:8" x14ac:dyDescent="0.25">
      <c r="H3277" s="200"/>
    </row>
    <row r="3278" spans="8:8" x14ac:dyDescent="0.25">
      <c r="H3278" s="200"/>
    </row>
    <row r="3279" spans="8:8" x14ac:dyDescent="0.25">
      <c r="H3279" s="200"/>
    </row>
    <row r="3280" spans="8:8" x14ac:dyDescent="0.25">
      <c r="H3280" s="200"/>
    </row>
    <row r="3281" spans="8:8" x14ac:dyDescent="0.25">
      <c r="H3281" s="200"/>
    </row>
    <row r="3282" spans="8:8" x14ac:dyDescent="0.25">
      <c r="H3282" s="200"/>
    </row>
    <row r="3283" spans="8:8" x14ac:dyDescent="0.25">
      <c r="H3283" s="200"/>
    </row>
    <row r="3284" spans="8:8" x14ac:dyDescent="0.25">
      <c r="H3284" s="200"/>
    </row>
    <row r="3285" spans="8:8" x14ac:dyDescent="0.25">
      <c r="H3285" s="200"/>
    </row>
    <row r="3286" spans="8:8" x14ac:dyDescent="0.25">
      <c r="H3286" s="200"/>
    </row>
    <row r="3287" spans="8:8" x14ac:dyDescent="0.25">
      <c r="H3287" s="200"/>
    </row>
    <row r="3288" spans="8:8" x14ac:dyDescent="0.25">
      <c r="H3288" s="200"/>
    </row>
    <row r="3289" spans="8:8" x14ac:dyDescent="0.25">
      <c r="H3289" s="200"/>
    </row>
    <row r="3290" spans="8:8" x14ac:dyDescent="0.25">
      <c r="H3290" s="200"/>
    </row>
    <row r="3291" spans="8:8" x14ac:dyDescent="0.25">
      <c r="H3291" s="200"/>
    </row>
    <row r="3292" spans="8:8" x14ac:dyDescent="0.25">
      <c r="H3292" s="200"/>
    </row>
    <row r="3293" spans="8:8" x14ac:dyDescent="0.25">
      <c r="H3293" s="200"/>
    </row>
    <row r="3294" spans="8:8" x14ac:dyDescent="0.25">
      <c r="H3294" s="200"/>
    </row>
    <row r="3295" spans="8:8" x14ac:dyDescent="0.25">
      <c r="H3295" s="200"/>
    </row>
    <row r="3296" spans="8:8" x14ac:dyDescent="0.25">
      <c r="H3296" s="200"/>
    </row>
    <row r="3297" spans="8:8" x14ac:dyDescent="0.25">
      <c r="H3297" s="200"/>
    </row>
    <row r="3298" spans="8:8" x14ac:dyDescent="0.25">
      <c r="H3298" s="200"/>
    </row>
    <row r="3299" spans="8:8" x14ac:dyDescent="0.25">
      <c r="H3299" s="200"/>
    </row>
    <row r="3300" spans="8:8" x14ac:dyDescent="0.25">
      <c r="H3300" s="200"/>
    </row>
    <row r="3301" spans="8:8" x14ac:dyDescent="0.25">
      <c r="H3301" s="200"/>
    </row>
    <row r="3302" spans="8:8" x14ac:dyDescent="0.25">
      <c r="H3302" s="200"/>
    </row>
    <row r="3303" spans="8:8" x14ac:dyDescent="0.25">
      <c r="H3303" s="200"/>
    </row>
    <row r="3304" spans="8:8" x14ac:dyDescent="0.25">
      <c r="H3304" s="200"/>
    </row>
    <row r="3305" spans="8:8" x14ac:dyDescent="0.25">
      <c r="H3305" s="200"/>
    </row>
    <row r="3306" spans="8:8" x14ac:dyDescent="0.25">
      <c r="H3306" s="200"/>
    </row>
    <row r="3307" spans="8:8" x14ac:dyDescent="0.25">
      <c r="H3307" s="200"/>
    </row>
    <row r="3308" spans="8:8" x14ac:dyDescent="0.25">
      <c r="H3308" s="200"/>
    </row>
    <row r="3309" spans="8:8" x14ac:dyDescent="0.25">
      <c r="H3309" s="200"/>
    </row>
    <row r="3310" spans="8:8" x14ac:dyDescent="0.25">
      <c r="H3310" s="200"/>
    </row>
    <row r="3311" spans="8:8" x14ac:dyDescent="0.25">
      <c r="H3311" s="200"/>
    </row>
    <row r="3312" spans="8:8" x14ac:dyDescent="0.25">
      <c r="H3312" s="200"/>
    </row>
    <row r="3313" spans="8:8" x14ac:dyDescent="0.25">
      <c r="H3313" s="200"/>
    </row>
    <row r="3314" spans="8:8" x14ac:dyDescent="0.25">
      <c r="H3314" s="200"/>
    </row>
    <row r="3315" spans="8:8" x14ac:dyDescent="0.25">
      <c r="H3315" s="200"/>
    </row>
    <row r="3316" spans="8:8" x14ac:dyDescent="0.25">
      <c r="H3316" s="200"/>
    </row>
    <row r="3317" spans="8:8" x14ac:dyDescent="0.25">
      <c r="H3317" s="200"/>
    </row>
    <row r="3318" spans="8:8" x14ac:dyDescent="0.25">
      <c r="H3318" s="200"/>
    </row>
    <row r="3319" spans="8:8" x14ac:dyDescent="0.25">
      <c r="H3319" s="200"/>
    </row>
    <row r="3320" spans="8:8" x14ac:dyDescent="0.25">
      <c r="H3320" s="200"/>
    </row>
    <row r="3321" spans="8:8" x14ac:dyDescent="0.25">
      <c r="H3321" s="200"/>
    </row>
    <row r="3322" spans="8:8" x14ac:dyDescent="0.25">
      <c r="H3322" s="200"/>
    </row>
    <row r="3323" spans="8:8" x14ac:dyDescent="0.25">
      <c r="H3323" s="200"/>
    </row>
    <row r="3324" spans="8:8" x14ac:dyDescent="0.25">
      <c r="H3324" s="200"/>
    </row>
    <row r="3325" spans="8:8" x14ac:dyDescent="0.25">
      <c r="H3325" s="200"/>
    </row>
    <row r="3326" spans="8:8" x14ac:dyDescent="0.25">
      <c r="H3326" s="200"/>
    </row>
    <row r="3327" spans="8:8" x14ac:dyDescent="0.25">
      <c r="H3327" s="200"/>
    </row>
    <row r="3328" spans="8:8" x14ac:dyDescent="0.25">
      <c r="H3328" s="200"/>
    </row>
    <row r="3329" spans="8:8" x14ac:dyDescent="0.25">
      <c r="H3329" s="200"/>
    </row>
    <row r="3330" spans="8:8" x14ac:dyDescent="0.25">
      <c r="H3330" s="200"/>
    </row>
    <row r="3331" spans="8:8" x14ac:dyDescent="0.25">
      <c r="H3331" s="200"/>
    </row>
    <row r="3332" spans="8:8" x14ac:dyDescent="0.25">
      <c r="H3332" s="200"/>
    </row>
    <row r="3333" spans="8:8" x14ac:dyDescent="0.25">
      <c r="H3333" s="200"/>
    </row>
    <row r="3334" spans="8:8" x14ac:dyDescent="0.25">
      <c r="H3334" s="200"/>
    </row>
    <row r="3335" spans="8:8" x14ac:dyDescent="0.25">
      <c r="H3335" s="200"/>
    </row>
    <row r="3336" spans="8:8" x14ac:dyDescent="0.25">
      <c r="H3336" s="200"/>
    </row>
    <row r="3337" spans="8:8" x14ac:dyDescent="0.25">
      <c r="H3337" s="200"/>
    </row>
    <row r="3338" spans="8:8" x14ac:dyDescent="0.25">
      <c r="H3338" s="200"/>
    </row>
    <row r="3339" spans="8:8" x14ac:dyDescent="0.25">
      <c r="H3339" s="200"/>
    </row>
    <row r="3340" spans="8:8" x14ac:dyDescent="0.25">
      <c r="H3340" s="200"/>
    </row>
    <row r="3341" spans="8:8" x14ac:dyDescent="0.25">
      <c r="H3341" s="200"/>
    </row>
    <row r="3342" spans="8:8" x14ac:dyDescent="0.25">
      <c r="H3342" s="200"/>
    </row>
    <row r="3343" spans="8:8" x14ac:dyDescent="0.25">
      <c r="H3343" s="200"/>
    </row>
    <row r="3344" spans="8:8" x14ac:dyDescent="0.25">
      <c r="H3344" s="200"/>
    </row>
    <row r="3345" spans="8:8" x14ac:dyDescent="0.25">
      <c r="H3345" s="200"/>
    </row>
    <row r="3346" spans="8:8" x14ac:dyDescent="0.25">
      <c r="H3346" s="200"/>
    </row>
    <row r="3347" spans="8:8" x14ac:dyDescent="0.25">
      <c r="H3347" s="200"/>
    </row>
    <row r="3348" spans="8:8" x14ac:dyDescent="0.25">
      <c r="H3348" s="200"/>
    </row>
    <row r="3349" spans="8:8" x14ac:dyDescent="0.25">
      <c r="H3349" s="200"/>
    </row>
    <row r="3350" spans="8:8" x14ac:dyDescent="0.25">
      <c r="H3350" s="200"/>
    </row>
    <row r="3351" spans="8:8" x14ac:dyDescent="0.25">
      <c r="H3351" s="200"/>
    </row>
    <row r="3352" spans="8:8" x14ac:dyDescent="0.25">
      <c r="H3352" s="200"/>
    </row>
    <row r="3353" spans="8:8" x14ac:dyDescent="0.25">
      <c r="H3353" s="200"/>
    </row>
    <row r="3354" spans="8:8" x14ac:dyDescent="0.25">
      <c r="H3354" s="200"/>
    </row>
    <row r="3355" spans="8:8" x14ac:dyDescent="0.25">
      <c r="H3355" s="200"/>
    </row>
    <row r="3356" spans="8:8" x14ac:dyDescent="0.25">
      <c r="H3356" s="200"/>
    </row>
    <row r="3357" spans="8:8" x14ac:dyDescent="0.25">
      <c r="H3357" s="200"/>
    </row>
    <row r="3358" spans="8:8" x14ac:dyDescent="0.25">
      <c r="H3358" s="200"/>
    </row>
    <row r="3359" spans="8:8" x14ac:dyDescent="0.25">
      <c r="H3359" s="200"/>
    </row>
    <row r="3360" spans="8:8" x14ac:dyDescent="0.25">
      <c r="H3360" s="200"/>
    </row>
    <row r="3361" spans="8:8" x14ac:dyDescent="0.25">
      <c r="H3361" s="200"/>
    </row>
    <row r="3362" spans="8:8" x14ac:dyDescent="0.25">
      <c r="H3362" s="200"/>
    </row>
    <row r="3363" spans="8:8" x14ac:dyDescent="0.25">
      <c r="H3363" s="200"/>
    </row>
    <row r="3364" spans="8:8" x14ac:dyDescent="0.25">
      <c r="H3364" s="200"/>
    </row>
    <row r="3365" spans="8:8" x14ac:dyDescent="0.25">
      <c r="H3365" s="200"/>
    </row>
    <row r="3366" spans="8:8" x14ac:dyDescent="0.25">
      <c r="H3366" s="200"/>
    </row>
    <row r="3367" spans="8:8" x14ac:dyDescent="0.25">
      <c r="H3367" s="200"/>
    </row>
    <row r="3368" spans="8:8" x14ac:dyDescent="0.25">
      <c r="H3368" s="200"/>
    </row>
    <row r="3369" spans="8:8" x14ac:dyDescent="0.25">
      <c r="H3369" s="200"/>
    </row>
    <row r="3370" spans="8:8" x14ac:dyDescent="0.25">
      <c r="H3370" s="200"/>
    </row>
    <row r="3371" spans="8:8" x14ac:dyDescent="0.25">
      <c r="H3371" s="200"/>
    </row>
    <row r="3372" spans="8:8" x14ac:dyDescent="0.25">
      <c r="H3372" s="200"/>
    </row>
    <row r="3373" spans="8:8" x14ac:dyDescent="0.25">
      <c r="H3373" s="200"/>
    </row>
    <row r="3374" spans="8:8" x14ac:dyDescent="0.25">
      <c r="H3374" s="200"/>
    </row>
    <row r="3375" spans="8:8" x14ac:dyDescent="0.25">
      <c r="H3375" s="200"/>
    </row>
    <row r="3376" spans="8:8" x14ac:dyDescent="0.25">
      <c r="H3376" s="200"/>
    </row>
    <row r="3377" spans="8:8" x14ac:dyDescent="0.25">
      <c r="H3377" s="200"/>
    </row>
    <row r="3378" spans="8:8" x14ac:dyDescent="0.25">
      <c r="H3378" s="200"/>
    </row>
    <row r="3379" spans="8:8" x14ac:dyDescent="0.25">
      <c r="H3379" s="200"/>
    </row>
    <row r="3380" spans="8:8" x14ac:dyDescent="0.25">
      <c r="H3380" s="200"/>
    </row>
    <row r="3381" spans="8:8" x14ac:dyDescent="0.25">
      <c r="H3381" s="200"/>
    </row>
    <row r="3382" spans="8:8" x14ac:dyDescent="0.25">
      <c r="H3382" s="200"/>
    </row>
    <row r="3383" spans="8:8" x14ac:dyDescent="0.25">
      <c r="H3383" s="200"/>
    </row>
    <row r="3384" spans="8:8" x14ac:dyDescent="0.25">
      <c r="H3384" s="200"/>
    </row>
    <row r="3385" spans="8:8" x14ac:dyDescent="0.25">
      <c r="H3385" s="200"/>
    </row>
    <row r="3386" spans="8:8" x14ac:dyDescent="0.25">
      <c r="H3386" s="200"/>
    </row>
    <row r="3387" spans="8:8" x14ac:dyDescent="0.25">
      <c r="H3387" s="200"/>
    </row>
    <row r="3388" spans="8:8" x14ac:dyDescent="0.25">
      <c r="H3388" s="200"/>
    </row>
    <row r="3389" spans="8:8" x14ac:dyDescent="0.25">
      <c r="H3389" s="200"/>
    </row>
    <row r="3390" spans="8:8" x14ac:dyDescent="0.25">
      <c r="H3390" s="200"/>
    </row>
    <row r="3391" spans="8:8" x14ac:dyDescent="0.25">
      <c r="H3391" s="200"/>
    </row>
    <row r="3392" spans="8:8" x14ac:dyDescent="0.25">
      <c r="H3392" s="200"/>
    </row>
    <row r="3393" spans="8:8" x14ac:dyDescent="0.25">
      <c r="H3393" s="200"/>
    </row>
    <row r="3394" spans="8:8" x14ac:dyDescent="0.25">
      <c r="H3394" s="200"/>
    </row>
    <row r="3395" spans="8:8" x14ac:dyDescent="0.25">
      <c r="H3395" s="200"/>
    </row>
    <row r="3396" spans="8:8" x14ac:dyDescent="0.25">
      <c r="H3396" s="200"/>
    </row>
    <row r="3397" spans="8:8" x14ac:dyDescent="0.25">
      <c r="H3397" s="200"/>
    </row>
    <row r="3398" spans="8:8" x14ac:dyDescent="0.25">
      <c r="H3398" s="200"/>
    </row>
    <row r="3399" spans="8:8" x14ac:dyDescent="0.25">
      <c r="H3399" s="200"/>
    </row>
    <row r="3400" spans="8:8" x14ac:dyDescent="0.25">
      <c r="H3400" s="200"/>
    </row>
    <row r="3401" spans="8:8" x14ac:dyDescent="0.25">
      <c r="H3401" s="200"/>
    </row>
    <row r="3402" spans="8:8" x14ac:dyDescent="0.25">
      <c r="H3402" s="200"/>
    </row>
    <row r="3403" spans="8:8" x14ac:dyDescent="0.25">
      <c r="H3403" s="200"/>
    </row>
    <row r="3404" spans="8:8" x14ac:dyDescent="0.25">
      <c r="H3404" s="200"/>
    </row>
    <row r="3405" spans="8:8" x14ac:dyDescent="0.25">
      <c r="H3405" s="200"/>
    </row>
    <row r="3406" spans="8:8" x14ac:dyDescent="0.25">
      <c r="H3406" s="200"/>
    </row>
    <row r="3407" spans="8:8" x14ac:dyDescent="0.25">
      <c r="H3407" s="200"/>
    </row>
    <row r="3408" spans="8:8" x14ac:dyDescent="0.25">
      <c r="H3408" s="200"/>
    </row>
    <row r="3409" spans="8:8" x14ac:dyDescent="0.25">
      <c r="H3409" s="200"/>
    </row>
    <row r="3410" spans="8:8" x14ac:dyDescent="0.25">
      <c r="H3410" s="200"/>
    </row>
    <row r="3411" spans="8:8" x14ac:dyDescent="0.25">
      <c r="H3411" s="200"/>
    </row>
    <row r="3412" spans="8:8" x14ac:dyDescent="0.25">
      <c r="H3412" s="200"/>
    </row>
    <row r="3413" spans="8:8" x14ac:dyDescent="0.25">
      <c r="H3413" s="200"/>
    </row>
    <row r="3414" spans="8:8" x14ac:dyDescent="0.25">
      <c r="H3414" s="200"/>
    </row>
    <row r="3415" spans="8:8" x14ac:dyDescent="0.25">
      <c r="H3415" s="200"/>
    </row>
    <row r="3416" spans="8:8" x14ac:dyDescent="0.25">
      <c r="H3416" s="200"/>
    </row>
    <row r="3417" spans="8:8" x14ac:dyDescent="0.25">
      <c r="H3417" s="200"/>
    </row>
    <row r="3418" spans="8:8" x14ac:dyDescent="0.25">
      <c r="H3418" s="200"/>
    </row>
    <row r="3419" spans="8:8" x14ac:dyDescent="0.25">
      <c r="H3419" s="200"/>
    </row>
    <row r="3420" spans="8:8" x14ac:dyDescent="0.25">
      <c r="H3420" s="200"/>
    </row>
    <row r="3421" spans="8:8" x14ac:dyDescent="0.25">
      <c r="H3421" s="200"/>
    </row>
    <row r="3422" spans="8:8" x14ac:dyDescent="0.25">
      <c r="H3422" s="200"/>
    </row>
    <row r="3423" spans="8:8" x14ac:dyDescent="0.25">
      <c r="H3423" s="200"/>
    </row>
    <row r="3424" spans="8:8" x14ac:dyDescent="0.25">
      <c r="H3424" s="200"/>
    </row>
    <row r="3425" spans="8:8" x14ac:dyDescent="0.25">
      <c r="H3425" s="200"/>
    </row>
    <row r="3426" spans="8:8" x14ac:dyDescent="0.25">
      <c r="H3426" s="200"/>
    </row>
    <row r="3427" spans="8:8" x14ac:dyDescent="0.25">
      <c r="H3427" s="200"/>
    </row>
    <row r="3428" spans="8:8" x14ac:dyDescent="0.25">
      <c r="H3428" s="200"/>
    </row>
    <row r="3429" spans="8:8" x14ac:dyDescent="0.25">
      <c r="H3429" s="200"/>
    </row>
    <row r="3430" spans="8:8" x14ac:dyDescent="0.25">
      <c r="H3430" s="200"/>
    </row>
    <row r="3431" spans="8:8" x14ac:dyDescent="0.25">
      <c r="H3431" s="200"/>
    </row>
    <row r="3432" spans="8:8" x14ac:dyDescent="0.25">
      <c r="H3432" s="200"/>
    </row>
    <row r="3433" spans="8:8" x14ac:dyDescent="0.25">
      <c r="H3433" s="200"/>
    </row>
    <row r="3434" spans="8:8" x14ac:dyDescent="0.25">
      <c r="H3434" s="200"/>
    </row>
    <row r="3435" spans="8:8" x14ac:dyDescent="0.25">
      <c r="H3435" s="200"/>
    </row>
    <row r="3436" spans="8:8" x14ac:dyDescent="0.25">
      <c r="H3436" s="200"/>
    </row>
    <row r="3437" spans="8:8" x14ac:dyDescent="0.25">
      <c r="H3437" s="200"/>
    </row>
    <row r="3438" spans="8:8" x14ac:dyDescent="0.25">
      <c r="H3438" s="200"/>
    </row>
    <row r="3439" spans="8:8" x14ac:dyDescent="0.25">
      <c r="H3439" s="200"/>
    </row>
    <row r="3440" spans="8:8" x14ac:dyDescent="0.25">
      <c r="H3440" s="200"/>
    </row>
    <row r="3441" spans="8:8" x14ac:dyDescent="0.25">
      <c r="H3441" s="200"/>
    </row>
    <row r="3442" spans="8:8" x14ac:dyDescent="0.25">
      <c r="H3442" s="200"/>
    </row>
    <row r="3443" spans="8:8" x14ac:dyDescent="0.25">
      <c r="H3443" s="200"/>
    </row>
    <row r="3444" spans="8:8" x14ac:dyDescent="0.25">
      <c r="H3444" s="200"/>
    </row>
    <row r="3445" spans="8:8" x14ac:dyDescent="0.25">
      <c r="H3445" s="200"/>
    </row>
    <row r="3446" spans="8:8" x14ac:dyDescent="0.25">
      <c r="H3446" s="200"/>
    </row>
    <row r="3447" spans="8:8" x14ac:dyDescent="0.25">
      <c r="H3447" s="200"/>
    </row>
    <row r="3448" spans="8:8" x14ac:dyDescent="0.25">
      <c r="H3448" s="200"/>
    </row>
    <row r="3449" spans="8:8" x14ac:dyDescent="0.25">
      <c r="H3449" s="200"/>
    </row>
    <row r="3450" spans="8:8" x14ac:dyDescent="0.25">
      <c r="H3450" s="200"/>
    </row>
    <row r="3451" spans="8:8" x14ac:dyDescent="0.25">
      <c r="H3451" s="200"/>
    </row>
    <row r="3452" spans="8:8" x14ac:dyDescent="0.25">
      <c r="H3452" s="200"/>
    </row>
    <row r="3453" spans="8:8" x14ac:dyDescent="0.25">
      <c r="H3453" s="200"/>
    </row>
    <row r="3454" spans="8:8" x14ac:dyDescent="0.25">
      <c r="H3454" s="200"/>
    </row>
    <row r="3455" spans="8:8" x14ac:dyDescent="0.25">
      <c r="H3455" s="200"/>
    </row>
    <row r="3456" spans="8:8" x14ac:dyDescent="0.25">
      <c r="H3456" s="200"/>
    </row>
    <row r="3457" spans="8:8" x14ac:dyDescent="0.25">
      <c r="H3457" s="200"/>
    </row>
    <row r="3458" spans="8:8" x14ac:dyDescent="0.25">
      <c r="H3458" s="200"/>
    </row>
    <row r="3459" spans="8:8" x14ac:dyDescent="0.25">
      <c r="H3459" s="200"/>
    </row>
    <row r="3460" spans="8:8" x14ac:dyDescent="0.25">
      <c r="H3460" s="200"/>
    </row>
    <row r="3461" spans="8:8" x14ac:dyDescent="0.25">
      <c r="H3461" s="200"/>
    </row>
    <row r="3462" spans="8:8" x14ac:dyDescent="0.25">
      <c r="H3462" s="200"/>
    </row>
    <row r="3463" spans="8:8" x14ac:dyDescent="0.25">
      <c r="H3463" s="200"/>
    </row>
    <row r="3464" spans="8:8" x14ac:dyDescent="0.25">
      <c r="H3464" s="200"/>
    </row>
    <row r="3465" spans="8:8" x14ac:dyDescent="0.25">
      <c r="H3465" s="200"/>
    </row>
    <row r="3466" spans="8:8" x14ac:dyDescent="0.25">
      <c r="H3466" s="200"/>
    </row>
    <row r="3467" spans="8:8" x14ac:dyDescent="0.25">
      <c r="H3467" s="200"/>
    </row>
    <row r="3468" spans="8:8" x14ac:dyDescent="0.25">
      <c r="H3468" s="200"/>
    </row>
    <row r="3469" spans="8:8" x14ac:dyDescent="0.25">
      <c r="H3469" s="200"/>
    </row>
    <row r="3470" spans="8:8" x14ac:dyDescent="0.25">
      <c r="H3470" s="200"/>
    </row>
    <row r="3471" spans="8:8" x14ac:dyDescent="0.25">
      <c r="H3471" s="200"/>
    </row>
    <row r="3472" spans="8:8" x14ac:dyDescent="0.25">
      <c r="H3472" s="200"/>
    </row>
    <row r="3473" spans="8:8" x14ac:dyDescent="0.25">
      <c r="H3473" s="200"/>
    </row>
    <row r="3474" spans="8:8" x14ac:dyDescent="0.25">
      <c r="H3474" s="200"/>
    </row>
    <row r="3475" spans="8:8" x14ac:dyDescent="0.25">
      <c r="H3475" s="200"/>
    </row>
    <row r="3476" spans="8:8" x14ac:dyDescent="0.25">
      <c r="H3476" s="200"/>
    </row>
    <row r="3477" spans="8:8" x14ac:dyDescent="0.25">
      <c r="H3477" s="200"/>
    </row>
    <row r="3478" spans="8:8" x14ac:dyDescent="0.25">
      <c r="H3478" s="200"/>
    </row>
    <row r="3479" spans="8:8" x14ac:dyDescent="0.25">
      <c r="H3479" s="200"/>
    </row>
    <row r="3480" spans="8:8" x14ac:dyDescent="0.25">
      <c r="H3480" s="200"/>
    </row>
    <row r="3481" spans="8:8" x14ac:dyDescent="0.25">
      <c r="H3481" s="200"/>
    </row>
    <row r="3482" spans="8:8" x14ac:dyDescent="0.25">
      <c r="H3482" s="200"/>
    </row>
    <row r="3483" spans="8:8" x14ac:dyDescent="0.25">
      <c r="H3483" s="200"/>
    </row>
    <row r="3484" spans="8:8" x14ac:dyDescent="0.25">
      <c r="H3484" s="200"/>
    </row>
    <row r="3485" spans="8:8" x14ac:dyDescent="0.25">
      <c r="H3485" s="200"/>
    </row>
    <row r="3486" spans="8:8" x14ac:dyDescent="0.25">
      <c r="H3486" s="200"/>
    </row>
    <row r="3487" spans="8:8" x14ac:dyDescent="0.25">
      <c r="H3487" s="200"/>
    </row>
    <row r="3488" spans="8:8" x14ac:dyDescent="0.25">
      <c r="H3488" s="200"/>
    </row>
    <row r="3489" spans="8:8" x14ac:dyDescent="0.25">
      <c r="H3489" s="200"/>
    </row>
    <row r="3490" spans="8:8" x14ac:dyDescent="0.25">
      <c r="H3490" s="200"/>
    </row>
    <row r="3491" spans="8:8" x14ac:dyDescent="0.25">
      <c r="H3491" s="200"/>
    </row>
    <row r="3492" spans="8:8" x14ac:dyDescent="0.25">
      <c r="H3492" s="200"/>
    </row>
    <row r="3493" spans="8:8" x14ac:dyDescent="0.25">
      <c r="H3493" s="200"/>
    </row>
    <row r="3494" spans="8:8" x14ac:dyDescent="0.25">
      <c r="H3494" s="200"/>
    </row>
    <row r="3495" spans="8:8" x14ac:dyDescent="0.25">
      <c r="H3495" s="200"/>
    </row>
    <row r="3496" spans="8:8" x14ac:dyDescent="0.25">
      <c r="H3496" s="200"/>
    </row>
    <row r="3497" spans="8:8" x14ac:dyDescent="0.25">
      <c r="H3497" s="200"/>
    </row>
    <row r="3498" spans="8:8" x14ac:dyDescent="0.25">
      <c r="H3498" s="200"/>
    </row>
    <row r="3499" spans="8:8" x14ac:dyDescent="0.25">
      <c r="H3499" s="200"/>
    </row>
    <row r="3500" spans="8:8" x14ac:dyDescent="0.25">
      <c r="H3500" s="200"/>
    </row>
    <row r="3501" spans="8:8" x14ac:dyDescent="0.25">
      <c r="H3501" s="200"/>
    </row>
    <row r="3502" spans="8:8" x14ac:dyDescent="0.25">
      <c r="H3502" s="200"/>
    </row>
    <row r="3503" spans="8:8" x14ac:dyDescent="0.25">
      <c r="H3503" s="200"/>
    </row>
    <row r="3504" spans="8:8" x14ac:dyDescent="0.25">
      <c r="H3504" s="200"/>
    </row>
    <row r="3505" spans="8:8" x14ac:dyDescent="0.25">
      <c r="H3505" s="200"/>
    </row>
    <row r="3506" spans="8:8" x14ac:dyDescent="0.25">
      <c r="H3506" s="200"/>
    </row>
    <row r="3507" spans="8:8" x14ac:dyDescent="0.25">
      <c r="H3507" s="200"/>
    </row>
    <row r="3508" spans="8:8" x14ac:dyDescent="0.25">
      <c r="H3508" s="200"/>
    </row>
    <row r="3509" spans="8:8" x14ac:dyDescent="0.25">
      <c r="H3509" s="200"/>
    </row>
    <row r="3510" spans="8:8" x14ac:dyDescent="0.25">
      <c r="H3510" s="200"/>
    </row>
    <row r="3511" spans="8:8" x14ac:dyDescent="0.25">
      <c r="H3511" s="200"/>
    </row>
    <row r="3512" spans="8:8" x14ac:dyDescent="0.25">
      <c r="H3512" s="200"/>
    </row>
    <row r="3513" spans="8:8" x14ac:dyDescent="0.25">
      <c r="H3513" s="200"/>
    </row>
    <row r="3514" spans="8:8" x14ac:dyDescent="0.25">
      <c r="H3514" s="200"/>
    </row>
    <row r="3515" spans="8:8" x14ac:dyDescent="0.25">
      <c r="H3515" s="200"/>
    </row>
    <row r="3516" spans="8:8" x14ac:dyDescent="0.25">
      <c r="H3516" s="200"/>
    </row>
    <row r="3517" spans="8:8" x14ac:dyDescent="0.25">
      <c r="H3517" s="200"/>
    </row>
    <row r="3518" spans="8:8" x14ac:dyDescent="0.25">
      <c r="H3518" s="200"/>
    </row>
    <row r="3519" spans="8:8" x14ac:dyDescent="0.25">
      <c r="H3519" s="200"/>
    </row>
    <row r="3520" spans="8:8" x14ac:dyDescent="0.25">
      <c r="H3520" s="200"/>
    </row>
    <row r="3521" spans="8:8" x14ac:dyDescent="0.25">
      <c r="H3521" s="200"/>
    </row>
    <row r="3522" spans="8:8" x14ac:dyDescent="0.25">
      <c r="H3522" s="200"/>
    </row>
    <row r="3523" spans="8:8" x14ac:dyDescent="0.25">
      <c r="H3523" s="200"/>
    </row>
    <row r="3524" spans="8:8" x14ac:dyDescent="0.25">
      <c r="H3524" s="200"/>
    </row>
    <row r="3525" spans="8:8" x14ac:dyDescent="0.25">
      <c r="H3525" s="200"/>
    </row>
    <row r="3526" spans="8:8" x14ac:dyDescent="0.25">
      <c r="H3526" s="200"/>
    </row>
    <row r="3527" spans="8:8" x14ac:dyDescent="0.25">
      <c r="H3527" s="200"/>
    </row>
    <row r="3528" spans="8:8" x14ac:dyDescent="0.25">
      <c r="H3528" s="200"/>
    </row>
    <row r="3529" spans="8:8" x14ac:dyDescent="0.25">
      <c r="H3529" s="200"/>
    </row>
    <row r="3530" spans="8:8" x14ac:dyDescent="0.25">
      <c r="H3530" s="200"/>
    </row>
    <row r="3531" spans="8:8" x14ac:dyDescent="0.25">
      <c r="H3531" s="200"/>
    </row>
    <row r="3532" spans="8:8" x14ac:dyDescent="0.25">
      <c r="H3532" s="200"/>
    </row>
    <row r="3533" spans="8:8" x14ac:dyDescent="0.25">
      <c r="H3533" s="200"/>
    </row>
    <row r="3534" spans="8:8" x14ac:dyDescent="0.25">
      <c r="H3534" s="200"/>
    </row>
    <row r="3535" spans="8:8" x14ac:dyDescent="0.25">
      <c r="H3535" s="200"/>
    </row>
    <row r="3536" spans="8:8" x14ac:dyDescent="0.25">
      <c r="H3536" s="200"/>
    </row>
    <row r="3537" spans="8:8" x14ac:dyDescent="0.25">
      <c r="H3537" s="200"/>
    </row>
    <row r="3538" spans="8:8" x14ac:dyDescent="0.25">
      <c r="H3538" s="200"/>
    </row>
    <row r="3539" spans="8:8" x14ac:dyDescent="0.25">
      <c r="H3539" s="200"/>
    </row>
    <row r="3540" spans="8:8" x14ac:dyDescent="0.25">
      <c r="H3540" s="200"/>
    </row>
    <row r="3541" spans="8:8" x14ac:dyDescent="0.25">
      <c r="H3541" s="200"/>
    </row>
    <row r="3542" spans="8:8" x14ac:dyDescent="0.25">
      <c r="H3542" s="200"/>
    </row>
    <row r="3543" spans="8:8" x14ac:dyDescent="0.25">
      <c r="H3543" s="200"/>
    </row>
    <row r="3544" spans="8:8" x14ac:dyDescent="0.25">
      <c r="H3544" s="200"/>
    </row>
    <row r="3545" spans="8:8" x14ac:dyDescent="0.25">
      <c r="H3545" s="200"/>
    </row>
    <row r="3546" spans="8:8" x14ac:dyDescent="0.25">
      <c r="H3546" s="200"/>
    </row>
    <row r="3547" spans="8:8" x14ac:dyDescent="0.25">
      <c r="H3547" s="200"/>
    </row>
    <row r="3548" spans="8:8" x14ac:dyDescent="0.25">
      <c r="H3548" s="200"/>
    </row>
    <row r="3549" spans="8:8" x14ac:dyDescent="0.25">
      <c r="H3549" s="200"/>
    </row>
    <row r="3550" spans="8:8" x14ac:dyDescent="0.25">
      <c r="H3550" s="200"/>
    </row>
    <row r="3551" spans="8:8" x14ac:dyDescent="0.25">
      <c r="H3551" s="200"/>
    </row>
    <row r="3552" spans="8:8" x14ac:dyDescent="0.25">
      <c r="H3552" s="200"/>
    </row>
    <row r="3553" spans="8:8" x14ac:dyDescent="0.25">
      <c r="H3553" s="200"/>
    </row>
    <row r="3554" spans="8:8" x14ac:dyDescent="0.25">
      <c r="H3554" s="200"/>
    </row>
    <row r="3555" spans="8:8" x14ac:dyDescent="0.25">
      <c r="H3555" s="200"/>
    </row>
    <row r="3556" spans="8:8" x14ac:dyDescent="0.25">
      <c r="H3556" s="200"/>
    </row>
    <row r="3557" spans="8:8" x14ac:dyDescent="0.25">
      <c r="H3557" s="200"/>
    </row>
    <row r="3558" spans="8:8" x14ac:dyDescent="0.25">
      <c r="H3558" s="200"/>
    </row>
    <row r="3559" spans="8:8" x14ac:dyDescent="0.25">
      <c r="H3559" s="200"/>
    </row>
    <row r="3560" spans="8:8" x14ac:dyDescent="0.25">
      <c r="H3560" s="200"/>
    </row>
    <row r="3561" spans="8:8" x14ac:dyDescent="0.25">
      <c r="H3561" s="200"/>
    </row>
    <row r="3562" spans="8:8" x14ac:dyDescent="0.25">
      <c r="H3562" s="200"/>
    </row>
    <row r="3563" spans="8:8" x14ac:dyDescent="0.25">
      <c r="H3563" s="200"/>
    </row>
    <row r="3564" spans="8:8" x14ac:dyDescent="0.25">
      <c r="H3564" s="200"/>
    </row>
    <row r="3565" spans="8:8" x14ac:dyDescent="0.25">
      <c r="H3565" s="200"/>
    </row>
    <row r="3566" spans="8:8" x14ac:dyDescent="0.25">
      <c r="H3566" s="200"/>
    </row>
    <row r="3567" spans="8:8" x14ac:dyDescent="0.25">
      <c r="H3567" s="200"/>
    </row>
    <row r="3568" spans="8:8" x14ac:dyDescent="0.25">
      <c r="H3568" s="200"/>
    </row>
    <row r="3569" spans="8:8" x14ac:dyDescent="0.25">
      <c r="H3569" s="200"/>
    </row>
    <row r="3570" spans="8:8" x14ac:dyDescent="0.25">
      <c r="H3570" s="200"/>
    </row>
    <row r="3571" spans="8:8" x14ac:dyDescent="0.25">
      <c r="H3571" s="200"/>
    </row>
    <row r="3572" spans="8:8" x14ac:dyDescent="0.25">
      <c r="H3572" s="200"/>
    </row>
    <row r="3573" spans="8:8" x14ac:dyDescent="0.25">
      <c r="H3573" s="200"/>
    </row>
    <row r="3574" spans="8:8" x14ac:dyDescent="0.25">
      <c r="H3574" s="200"/>
    </row>
    <row r="3575" spans="8:8" x14ac:dyDescent="0.25">
      <c r="H3575" s="200"/>
    </row>
    <row r="3576" spans="8:8" x14ac:dyDescent="0.25">
      <c r="H3576" s="200"/>
    </row>
    <row r="3577" spans="8:8" x14ac:dyDescent="0.25">
      <c r="H3577" s="200"/>
    </row>
    <row r="3578" spans="8:8" x14ac:dyDescent="0.25">
      <c r="H3578" s="200"/>
    </row>
    <row r="3579" spans="8:8" x14ac:dyDescent="0.25">
      <c r="H3579" s="200"/>
    </row>
    <row r="3580" spans="8:8" x14ac:dyDescent="0.25">
      <c r="H3580" s="200"/>
    </row>
    <row r="3581" spans="8:8" x14ac:dyDescent="0.25">
      <c r="H3581" s="200"/>
    </row>
    <row r="3582" spans="8:8" x14ac:dyDescent="0.25">
      <c r="H3582" s="200"/>
    </row>
    <row r="3583" spans="8:8" x14ac:dyDescent="0.25">
      <c r="H3583" s="200"/>
    </row>
    <row r="3584" spans="8:8" x14ac:dyDescent="0.25">
      <c r="H3584" s="200"/>
    </row>
    <row r="3585" spans="8:8" x14ac:dyDescent="0.25">
      <c r="H3585" s="200"/>
    </row>
    <row r="3586" spans="8:8" x14ac:dyDescent="0.25">
      <c r="H3586" s="200"/>
    </row>
    <row r="3587" spans="8:8" x14ac:dyDescent="0.25">
      <c r="H3587" s="200"/>
    </row>
    <row r="3588" spans="8:8" x14ac:dyDescent="0.25">
      <c r="H3588" s="200"/>
    </row>
    <row r="3589" spans="8:8" x14ac:dyDescent="0.25">
      <c r="H3589" s="200"/>
    </row>
    <row r="3590" spans="8:8" x14ac:dyDescent="0.25">
      <c r="H3590" s="200"/>
    </row>
    <row r="3591" spans="8:8" x14ac:dyDescent="0.25">
      <c r="H3591" s="200"/>
    </row>
    <row r="3592" spans="8:8" x14ac:dyDescent="0.25">
      <c r="H3592" s="200"/>
    </row>
    <row r="3593" spans="8:8" x14ac:dyDescent="0.25">
      <c r="H3593" s="200"/>
    </row>
    <row r="3594" spans="8:8" x14ac:dyDescent="0.25">
      <c r="H3594" s="200"/>
    </row>
    <row r="3595" spans="8:8" x14ac:dyDescent="0.25">
      <c r="H3595" s="200"/>
    </row>
    <row r="3596" spans="8:8" x14ac:dyDescent="0.25">
      <c r="H3596" s="200"/>
    </row>
    <row r="3597" spans="8:8" x14ac:dyDescent="0.25">
      <c r="H3597" s="200"/>
    </row>
    <row r="3598" spans="8:8" x14ac:dyDescent="0.25">
      <c r="H3598" s="200"/>
    </row>
    <row r="3599" spans="8:8" x14ac:dyDescent="0.25">
      <c r="H3599" s="200"/>
    </row>
    <row r="3600" spans="8:8" x14ac:dyDescent="0.25">
      <c r="H3600" s="200"/>
    </row>
    <row r="3601" spans="8:8" x14ac:dyDescent="0.25">
      <c r="H3601" s="200"/>
    </row>
    <row r="3602" spans="8:8" x14ac:dyDescent="0.25">
      <c r="H3602" s="200"/>
    </row>
    <row r="3603" spans="8:8" x14ac:dyDescent="0.25">
      <c r="H3603" s="200"/>
    </row>
    <row r="3604" spans="8:8" x14ac:dyDescent="0.25">
      <c r="H3604" s="200"/>
    </row>
    <row r="3605" spans="8:8" x14ac:dyDescent="0.25">
      <c r="H3605" s="200"/>
    </row>
    <row r="3606" spans="8:8" x14ac:dyDescent="0.25">
      <c r="H3606" s="200"/>
    </row>
    <row r="3607" spans="8:8" x14ac:dyDescent="0.25">
      <c r="H3607" s="200"/>
    </row>
    <row r="3608" spans="8:8" x14ac:dyDescent="0.25">
      <c r="H3608" s="200"/>
    </row>
    <row r="3609" spans="8:8" x14ac:dyDescent="0.25">
      <c r="H3609" s="200"/>
    </row>
    <row r="3610" spans="8:8" x14ac:dyDescent="0.25">
      <c r="H3610" s="200"/>
    </row>
    <row r="3611" spans="8:8" x14ac:dyDescent="0.25">
      <c r="H3611" s="200"/>
    </row>
    <row r="3612" spans="8:8" x14ac:dyDescent="0.25">
      <c r="H3612" s="200"/>
    </row>
    <row r="3613" spans="8:8" x14ac:dyDescent="0.25">
      <c r="H3613" s="200"/>
    </row>
    <row r="3614" spans="8:8" x14ac:dyDescent="0.25">
      <c r="H3614" s="200"/>
    </row>
    <row r="3615" spans="8:8" x14ac:dyDescent="0.25">
      <c r="H3615" s="200"/>
    </row>
    <row r="3616" spans="8:8" x14ac:dyDescent="0.25">
      <c r="H3616" s="200"/>
    </row>
    <row r="3617" spans="8:8" x14ac:dyDescent="0.25">
      <c r="H3617" s="200"/>
    </row>
    <row r="3618" spans="8:8" x14ac:dyDescent="0.25">
      <c r="H3618" s="200"/>
    </row>
    <row r="3619" spans="8:8" x14ac:dyDescent="0.25">
      <c r="H3619" s="200"/>
    </row>
    <row r="3620" spans="8:8" x14ac:dyDescent="0.25">
      <c r="H3620" s="200"/>
    </row>
    <row r="3621" spans="8:8" x14ac:dyDescent="0.25">
      <c r="H3621" s="200"/>
    </row>
    <row r="3622" spans="8:8" x14ac:dyDescent="0.25">
      <c r="H3622" s="200"/>
    </row>
    <row r="3623" spans="8:8" x14ac:dyDescent="0.25">
      <c r="H3623" s="200"/>
    </row>
    <row r="3624" spans="8:8" x14ac:dyDescent="0.25">
      <c r="H3624" s="200"/>
    </row>
    <row r="3625" spans="8:8" x14ac:dyDescent="0.25">
      <c r="H3625" s="200"/>
    </row>
    <row r="3626" spans="8:8" x14ac:dyDescent="0.25">
      <c r="H3626" s="200"/>
    </row>
    <row r="3627" spans="8:8" x14ac:dyDescent="0.25">
      <c r="H3627" s="200"/>
    </row>
    <row r="3628" spans="8:8" x14ac:dyDescent="0.25">
      <c r="H3628" s="200"/>
    </row>
    <row r="3629" spans="8:8" x14ac:dyDescent="0.25">
      <c r="H3629" s="200"/>
    </row>
    <row r="3630" spans="8:8" x14ac:dyDescent="0.25">
      <c r="H3630" s="200"/>
    </row>
    <row r="3631" spans="8:8" x14ac:dyDescent="0.25">
      <c r="H3631" s="200"/>
    </row>
    <row r="3632" spans="8:8" x14ac:dyDescent="0.25">
      <c r="H3632" s="200"/>
    </row>
    <row r="3633" spans="8:8" x14ac:dyDescent="0.25">
      <c r="H3633" s="200"/>
    </row>
    <row r="3634" spans="8:8" x14ac:dyDescent="0.25">
      <c r="H3634" s="200"/>
    </row>
    <row r="3635" spans="8:8" x14ac:dyDescent="0.25">
      <c r="H3635" s="200"/>
    </row>
    <row r="3636" spans="8:8" x14ac:dyDescent="0.25">
      <c r="H3636" s="200"/>
    </row>
    <row r="3637" spans="8:8" x14ac:dyDescent="0.25">
      <c r="H3637" s="200"/>
    </row>
    <row r="3638" spans="8:8" x14ac:dyDescent="0.25">
      <c r="H3638" s="200"/>
    </row>
    <row r="3639" spans="8:8" x14ac:dyDescent="0.25">
      <c r="H3639" s="200"/>
    </row>
    <row r="3640" spans="8:8" x14ac:dyDescent="0.25">
      <c r="H3640" s="200"/>
    </row>
    <row r="3641" spans="8:8" x14ac:dyDescent="0.25">
      <c r="H3641" s="200"/>
    </row>
    <row r="3642" spans="8:8" x14ac:dyDescent="0.25">
      <c r="H3642" s="200"/>
    </row>
    <row r="3643" spans="8:8" x14ac:dyDescent="0.25">
      <c r="H3643" s="200"/>
    </row>
    <row r="3644" spans="8:8" x14ac:dyDescent="0.25">
      <c r="H3644" s="200"/>
    </row>
    <row r="3645" spans="8:8" x14ac:dyDescent="0.25">
      <c r="H3645" s="200"/>
    </row>
    <row r="3646" spans="8:8" x14ac:dyDescent="0.25">
      <c r="H3646" s="200"/>
    </row>
    <row r="3647" spans="8:8" x14ac:dyDescent="0.25">
      <c r="H3647" s="200"/>
    </row>
    <row r="3648" spans="8:8" x14ac:dyDescent="0.25">
      <c r="H3648" s="200"/>
    </row>
    <row r="3649" spans="8:8" x14ac:dyDescent="0.25">
      <c r="H3649" s="200"/>
    </row>
    <row r="3650" spans="8:8" x14ac:dyDescent="0.25">
      <c r="H3650" s="200"/>
    </row>
    <row r="3651" spans="8:8" x14ac:dyDescent="0.25">
      <c r="H3651" s="200"/>
    </row>
    <row r="3652" spans="8:8" x14ac:dyDescent="0.25">
      <c r="H3652" s="200"/>
    </row>
    <row r="3653" spans="8:8" x14ac:dyDescent="0.25">
      <c r="H3653" s="200"/>
    </row>
    <row r="3654" spans="8:8" x14ac:dyDescent="0.25">
      <c r="H3654" s="200"/>
    </row>
    <row r="3655" spans="8:8" x14ac:dyDescent="0.25">
      <c r="H3655" s="200"/>
    </row>
    <row r="3656" spans="8:8" x14ac:dyDescent="0.25">
      <c r="H3656" s="200"/>
    </row>
    <row r="3657" spans="8:8" x14ac:dyDescent="0.25">
      <c r="H3657" s="200"/>
    </row>
    <row r="3658" spans="8:8" x14ac:dyDescent="0.25">
      <c r="H3658" s="200"/>
    </row>
    <row r="3659" spans="8:8" x14ac:dyDescent="0.25">
      <c r="H3659" s="200"/>
    </row>
    <row r="3660" spans="8:8" x14ac:dyDescent="0.25">
      <c r="H3660" s="200"/>
    </row>
    <row r="3661" spans="8:8" x14ac:dyDescent="0.25">
      <c r="H3661" s="200"/>
    </row>
    <row r="3662" spans="8:8" x14ac:dyDescent="0.25">
      <c r="H3662" s="200"/>
    </row>
    <row r="3663" spans="8:8" x14ac:dyDescent="0.25">
      <c r="H3663" s="200"/>
    </row>
    <row r="3664" spans="8:8" x14ac:dyDescent="0.25">
      <c r="H3664" s="200"/>
    </row>
    <row r="3665" spans="8:8" x14ac:dyDescent="0.25">
      <c r="H3665" s="200"/>
    </row>
    <row r="3666" spans="8:8" x14ac:dyDescent="0.25">
      <c r="H3666" s="200"/>
    </row>
    <row r="3667" spans="8:8" x14ac:dyDescent="0.25">
      <c r="H3667" s="200"/>
    </row>
    <row r="3668" spans="8:8" x14ac:dyDescent="0.25">
      <c r="H3668" s="200"/>
    </row>
    <row r="3669" spans="8:8" x14ac:dyDescent="0.25">
      <c r="H3669" s="200"/>
    </row>
    <row r="3670" spans="8:8" x14ac:dyDescent="0.25">
      <c r="H3670" s="200"/>
    </row>
    <row r="3671" spans="8:8" x14ac:dyDescent="0.25">
      <c r="H3671" s="200"/>
    </row>
    <row r="3672" spans="8:8" x14ac:dyDescent="0.25">
      <c r="H3672" s="200"/>
    </row>
    <row r="3673" spans="8:8" x14ac:dyDescent="0.25">
      <c r="H3673" s="200"/>
    </row>
    <row r="3674" spans="8:8" x14ac:dyDescent="0.25">
      <c r="H3674" s="200"/>
    </row>
    <row r="3675" spans="8:8" x14ac:dyDescent="0.25">
      <c r="H3675" s="200"/>
    </row>
    <row r="3676" spans="8:8" x14ac:dyDescent="0.25">
      <c r="H3676" s="200"/>
    </row>
    <row r="3677" spans="8:8" x14ac:dyDescent="0.25">
      <c r="H3677" s="200"/>
    </row>
    <row r="3678" spans="8:8" x14ac:dyDescent="0.25">
      <c r="H3678" s="200"/>
    </row>
    <row r="3679" spans="8:8" x14ac:dyDescent="0.25">
      <c r="H3679" s="200"/>
    </row>
    <row r="3680" spans="8:8" x14ac:dyDescent="0.25">
      <c r="H3680" s="200"/>
    </row>
    <row r="3681" spans="8:8" x14ac:dyDescent="0.25">
      <c r="H3681" s="200"/>
    </row>
    <row r="3682" spans="8:8" x14ac:dyDescent="0.25">
      <c r="H3682" s="200"/>
    </row>
    <row r="3683" spans="8:8" x14ac:dyDescent="0.25">
      <c r="H3683" s="200"/>
    </row>
    <row r="3684" spans="8:8" x14ac:dyDescent="0.25">
      <c r="H3684" s="200"/>
    </row>
    <row r="3685" spans="8:8" x14ac:dyDescent="0.25">
      <c r="H3685" s="200"/>
    </row>
    <row r="3686" spans="8:8" x14ac:dyDescent="0.25">
      <c r="H3686" s="200"/>
    </row>
    <row r="3687" spans="8:8" x14ac:dyDescent="0.25">
      <c r="H3687" s="200"/>
    </row>
    <row r="3688" spans="8:8" x14ac:dyDescent="0.25">
      <c r="H3688" s="200"/>
    </row>
    <row r="3689" spans="8:8" x14ac:dyDescent="0.25">
      <c r="H3689" s="200"/>
    </row>
    <row r="3690" spans="8:8" x14ac:dyDescent="0.25">
      <c r="H3690" s="200"/>
    </row>
    <row r="3691" spans="8:8" x14ac:dyDescent="0.25">
      <c r="H3691" s="200"/>
    </row>
    <row r="3692" spans="8:8" x14ac:dyDescent="0.25">
      <c r="H3692" s="200"/>
    </row>
    <row r="3693" spans="8:8" x14ac:dyDescent="0.25">
      <c r="H3693" s="200"/>
    </row>
    <row r="3694" spans="8:8" x14ac:dyDescent="0.25">
      <c r="H3694" s="200"/>
    </row>
    <row r="3695" spans="8:8" x14ac:dyDescent="0.25">
      <c r="H3695" s="200"/>
    </row>
    <row r="3696" spans="8:8" x14ac:dyDescent="0.25">
      <c r="H3696" s="200"/>
    </row>
    <row r="3697" spans="8:8" x14ac:dyDescent="0.25">
      <c r="H3697" s="200"/>
    </row>
    <row r="3698" spans="8:8" x14ac:dyDescent="0.25">
      <c r="H3698" s="200"/>
    </row>
    <row r="3699" spans="8:8" x14ac:dyDescent="0.25">
      <c r="H3699" s="200"/>
    </row>
    <row r="3700" spans="8:8" x14ac:dyDescent="0.25">
      <c r="H3700" s="200"/>
    </row>
    <row r="3701" spans="8:8" x14ac:dyDescent="0.25">
      <c r="H3701" s="200"/>
    </row>
    <row r="3702" spans="8:8" x14ac:dyDescent="0.25">
      <c r="H3702" s="200"/>
    </row>
    <row r="3703" spans="8:8" x14ac:dyDescent="0.25">
      <c r="H3703" s="200"/>
    </row>
    <row r="3704" spans="8:8" x14ac:dyDescent="0.25">
      <c r="H3704" s="200"/>
    </row>
    <row r="3705" spans="8:8" x14ac:dyDescent="0.25">
      <c r="H3705" s="200"/>
    </row>
    <row r="3706" spans="8:8" x14ac:dyDescent="0.25">
      <c r="H3706" s="200"/>
    </row>
    <row r="3707" spans="8:8" x14ac:dyDescent="0.25">
      <c r="H3707" s="200"/>
    </row>
    <row r="3708" spans="8:8" x14ac:dyDescent="0.25">
      <c r="H3708" s="200"/>
    </row>
    <row r="3709" spans="8:8" x14ac:dyDescent="0.25">
      <c r="H3709" s="200"/>
    </row>
    <row r="3710" spans="8:8" x14ac:dyDescent="0.25">
      <c r="H3710" s="200"/>
    </row>
    <row r="3711" spans="8:8" x14ac:dyDescent="0.25">
      <c r="H3711" s="200"/>
    </row>
    <row r="3712" spans="8:8" x14ac:dyDescent="0.25">
      <c r="H3712" s="200"/>
    </row>
    <row r="3713" spans="8:8" x14ac:dyDescent="0.25">
      <c r="H3713" s="200"/>
    </row>
    <row r="3714" spans="8:8" x14ac:dyDescent="0.25">
      <c r="H3714" s="200"/>
    </row>
    <row r="3715" spans="8:8" x14ac:dyDescent="0.25">
      <c r="H3715" s="200"/>
    </row>
    <row r="3716" spans="8:8" x14ac:dyDescent="0.25">
      <c r="H3716" s="200"/>
    </row>
    <row r="3717" spans="8:8" x14ac:dyDescent="0.25">
      <c r="H3717" s="200"/>
    </row>
    <row r="3718" spans="8:8" x14ac:dyDescent="0.25">
      <c r="H3718" s="200"/>
    </row>
    <row r="3719" spans="8:8" x14ac:dyDescent="0.25">
      <c r="H3719" s="200"/>
    </row>
    <row r="3720" spans="8:8" x14ac:dyDescent="0.25">
      <c r="H3720" s="200"/>
    </row>
    <row r="3721" spans="8:8" x14ac:dyDescent="0.25">
      <c r="H3721" s="200"/>
    </row>
    <row r="3722" spans="8:8" x14ac:dyDescent="0.25">
      <c r="H3722" s="200"/>
    </row>
    <row r="3723" spans="8:8" x14ac:dyDescent="0.25">
      <c r="H3723" s="200"/>
    </row>
    <row r="3724" spans="8:8" x14ac:dyDescent="0.25">
      <c r="H3724" s="200"/>
    </row>
    <row r="3725" spans="8:8" x14ac:dyDescent="0.25">
      <c r="H3725" s="200"/>
    </row>
    <row r="3726" spans="8:8" x14ac:dyDescent="0.25">
      <c r="H3726" s="200"/>
    </row>
    <row r="3727" spans="8:8" x14ac:dyDescent="0.25">
      <c r="H3727" s="200"/>
    </row>
    <row r="3728" spans="8:8" x14ac:dyDescent="0.25">
      <c r="H3728" s="200"/>
    </row>
    <row r="3729" spans="8:8" x14ac:dyDescent="0.25">
      <c r="H3729" s="200"/>
    </row>
    <row r="3730" spans="8:8" x14ac:dyDescent="0.25">
      <c r="H3730" s="200"/>
    </row>
    <row r="3731" spans="8:8" x14ac:dyDescent="0.25">
      <c r="H3731" s="200"/>
    </row>
    <row r="3732" spans="8:8" x14ac:dyDescent="0.25">
      <c r="H3732" s="200"/>
    </row>
    <row r="3733" spans="8:8" x14ac:dyDescent="0.25">
      <c r="H3733" s="200"/>
    </row>
    <row r="3734" spans="8:8" x14ac:dyDescent="0.25">
      <c r="H3734" s="200"/>
    </row>
    <row r="3735" spans="8:8" x14ac:dyDescent="0.25">
      <c r="H3735" s="200"/>
    </row>
    <row r="3736" spans="8:8" x14ac:dyDescent="0.25">
      <c r="H3736" s="200"/>
    </row>
    <row r="3737" spans="8:8" x14ac:dyDescent="0.25">
      <c r="H3737" s="200"/>
    </row>
    <row r="3738" spans="8:8" x14ac:dyDescent="0.25">
      <c r="H3738" s="200"/>
    </row>
    <row r="3739" spans="8:8" x14ac:dyDescent="0.25">
      <c r="H3739" s="200"/>
    </row>
    <row r="3740" spans="8:8" x14ac:dyDescent="0.25">
      <c r="H3740" s="200"/>
    </row>
    <row r="3741" spans="8:8" x14ac:dyDescent="0.25">
      <c r="H3741" s="200"/>
    </row>
    <row r="3742" spans="8:8" x14ac:dyDescent="0.25">
      <c r="H3742" s="200"/>
    </row>
    <row r="3743" spans="8:8" x14ac:dyDescent="0.25">
      <c r="H3743" s="200"/>
    </row>
    <row r="3744" spans="8:8" x14ac:dyDescent="0.25">
      <c r="H3744" s="200"/>
    </row>
    <row r="3745" spans="8:8" x14ac:dyDescent="0.25">
      <c r="H3745" s="200"/>
    </row>
    <row r="3746" spans="8:8" x14ac:dyDescent="0.25">
      <c r="H3746" s="200"/>
    </row>
    <row r="3747" spans="8:8" x14ac:dyDescent="0.25">
      <c r="H3747" s="200"/>
    </row>
    <row r="3748" spans="8:8" x14ac:dyDescent="0.25">
      <c r="H3748" s="200"/>
    </row>
    <row r="3749" spans="8:8" x14ac:dyDescent="0.25">
      <c r="H3749" s="200"/>
    </row>
    <row r="3750" spans="8:8" x14ac:dyDescent="0.25">
      <c r="H3750" s="200"/>
    </row>
    <row r="3751" spans="8:8" x14ac:dyDescent="0.25">
      <c r="H3751" s="200"/>
    </row>
    <row r="3752" spans="8:8" x14ac:dyDescent="0.25">
      <c r="H3752" s="200"/>
    </row>
    <row r="3753" spans="8:8" x14ac:dyDescent="0.25">
      <c r="H3753" s="200"/>
    </row>
    <row r="3754" spans="8:8" x14ac:dyDescent="0.25">
      <c r="H3754" s="200"/>
    </row>
    <row r="3755" spans="8:8" x14ac:dyDescent="0.25">
      <c r="H3755" s="200"/>
    </row>
    <row r="3756" spans="8:8" x14ac:dyDescent="0.25">
      <c r="H3756" s="200"/>
    </row>
    <row r="3757" spans="8:8" x14ac:dyDescent="0.25">
      <c r="H3757" s="200"/>
    </row>
    <row r="3758" spans="8:8" x14ac:dyDescent="0.25">
      <c r="H3758" s="200"/>
    </row>
    <row r="3759" spans="8:8" x14ac:dyDescent="0.25">
      <c r="H3759" s="200"/>
    </row>
    <row r="3760" spans="8:8" x14ac:dyDescent="0.25">
      <c r="H3760" s="200"/>
    </row>
    <row r="3761" spans="8:8" x14ac:dyDescent="0.25">
      <c r="H3761" s="200"/>
    </row>
    <row r="3762" spans="8:8" x14ac:dyDescent="0.25">
      <c r="H3762" s="200"/>
    </row>
    <row r="3763" spans="8:8" x14ac:dyDescent="0.25">
      <c r="H3763" s="200"/>
    </row>
    <row r="3764" spans="8:8" x14ac:dyDescent="0.25">
      <c r="H3764" s="200"/>
    </row>
    <row r="3765" spans="8:8" x14ac:dyDescent="0.25">
      <c r="H3765" s="200"/>
    </row>
    <row r="3766" spans="8:8" x14ac:dyDescent="0.25">
      <c r="H3766" s="200"/>
    </row>
    <row r="3767" spans="8:8" x14ac:dyDescent="0.25">
      <c r="H3767" s="200"/>
    </row>
    <row r="3768" spans="8:8" x14ac:dyDescent="0.25">
      <c r="H3768" s="200"/>
    </row>
    <row r="3769" spans="8:8" x14ac:dyDescent="0.25">
      <c r="H3769" s="200"/>
    </row>
    <row r="3770" spans="8:8" x14ac:dyDescent="0.25">
      <c r="H3770" s="200"/>
    </row>
    <row r="3771" spans="8:8" x14ac:dyDescent="0.25">
      <c r="H3771" s="200"/>
    </row>
    <row r="3772" spans="8:8" x14ac:dyDescent="0.25">
      <c r="H3772" s="200"/>
    </row>
    <row r="3773" spans="8:8" x14ac:dyDescent="0.25">
      <c r="H3773" s="200"/>
    </row>
    <row r="3774" spans="8:8" x14ac:dyDescent="0.25">
      <c r="H3774" s="200"/>
    </row>
    <row r="3775" spans="8:8" x14ac:dyDescent="0.25">
      <c r="H3775" s="200"/>
    </row>
    <row r="3776" spans="8:8" x14ac:dyDescent="0.25">
      <c r="H3776" s="200"/>
    </row>
    <row r="3777" spans="8:8" x14ac:dyDescent="0.25">
      <c r="H3777" s="200"/>
    </row>
    <row r="3778" spans="8:8" x14ac:dyDescent="0.25">
      <c r="H3778" s="200"/>
    </row>
    <row r="3779" spans="8:8" x14ac:dyDescent="0.25">
      <c r="H3779" s="200"/>
    </row>
    <row r="3780" spans="8:8" x14ac:dyDescent="0.25">
      <c r="H3780" s="200"/>
    </row>
    <row r="3781" spans="8:8" x14ac:dyDescent="0.25">
      <c r="H3781" s="200"/>
    </row>
    <row r="3782" spans="8:8" x14ac:dyDescent="0.25">
      <c r="H3782" s="200"/>
    </row>
    <row r="3783" spans="8:8" x14ac:dyDescent="0.25">
      <c r="H3783" s="200"/>
    </row>
    <row r="3784" spans="8:8" x14ac:dyDescent="0.25">
      <c r="H3784" s="200"/>
    </row>
    <row r="3785" spans="8:8" x14ac:dyDescent="0.25">
      <c r="H3785" s="200"/>
    </row>
    <row r="3786" spans="8:8" x14ac:dyDescent="0.25">
      <c r="H3786" s="200"/>
    </row>
    <row r="3787" spans="8:8" x14ac:dyDescent="0.25">
      <c r="H3787" s="200"/>
    </row>
    <row r="3788" spans="8:8" x14ac:dyDescent="0.25">
      <c r="H3788" s="200"/>
    </row>
    <row r="3789" spans="8:8" x14ac:dyDescent="0.25">
      <c r="H3789" s="200"/>
    </row>
    <row r="3790" spans="8:8" x14ac:dyDescent="0.25">
      <c r="H3790" s="200"/>
    </row>
    <row r="3791" spans="8:8" x14ac:dyDescent="0.25">
      <c r="H3791" s="200"/>
    </row>
    <row r="3792" spans="8:8" x14ac:dyDescent="0.25">
      <c r="H3792" s="200"/>
    </row>
    <row r="3793" spans="8:8" x14ac:dyDescent="0.25">
      <c r="H3793" s="200"/>
    </row>
    <row r="3794" spans="8:8" x14ac:dyDescent="0.25">
      <c r="H3794" s="200"/>
    </row>
    <row r="3795" spans="8:8" x14ac:dyDescent="0.25">
      <c r="H3795" s="200"/>
    </row>
    <row r="3796" spans="8:8" x14ac:dyDescent="0.25">
      <c r="H3796" s="200"/>
    </row>
    <row r="3797" spans="8:8" x14ac:dyDescent="0.25">
      <c r="H3797" s="200"/>
    </row>
    <row r="3798" spans="8:8" x14ac:dyDescent="0.25">
      <c r="H3798" s="200"/>
    </row>
    <row r="3799" spans="8:8" x14ac:dyDescent="0.25">
      <c r="H3799" s="200"/>
    </row>
    <row r="3800" spans="8:8" x14ac:dyDescent="0.25">
      <c r="H3800" s="200"/>
    </row>
    <row r="3801" spans="8:8" x14ac:dyDescent="0.25">
      <c r="H3801" s="200"/>
    </row>
    <row r="3802" spans="8:8" x14ac:dyDescent="0.25">
      <c r="H3802" s="200"/>
    </row>
    <row r="3803" spans="8:8" x14ac:dyDescent="0.25">
      <c r="H3803" s="200"/>
    </row>
    <row r="3804" spans="8:8" x14ac:dyDescent="0.25">
      <c r="H3804" s="200"/>
    </row>
    <row r="3805" spans="8:8" x14ac:dyDescent="0.25">
      <c r="H3805" s="200"/>
    </row>
    <row r="3806" spans="8:8" x14ac:dyDescent="0.25">
      <c r="H3806" s="200"/>
    </row>
    <row r="3807" spans="8:8" x14ac:dyDescent="0.25">
      <c r="H3807" s="200"/>
    </row>
    <row r="3808" spans="8:8" x14ac:dyDescent="0.25">
      <c r="H3808" s="200"/>
    </row>
    <row r="3809" spans="8:8" x14ac:dyDescent="0.25">
      <c r="H3809" s="200"/>
    </row>
    <row r="3810" spans="8:8" x14ac:dyDescent="0.25">
      <c r="H3810" s="200"/>
    </row>
    <row r="3811" spans="8:8" x14ac:dyDescent="0.25">
      <c r="H3811" s="200"/>
    </row>
    <row r="3812" spans="8:8" x14ac:dyDescent="0.25">
      <c r="H3812" s="200"/>
    </row>
    <row r="3813" spans="8:8" x14ac:dyDescent="0.25">
      <c r="H3813" s="200"/>
    </row>
    <row r="3814" spans="8:8" x14ac:dyDescent="0.25">
      <c r="H3814" s="200"/>
    </row>
    <row r="3815" spans="8:8" x14ac:dyDescent="0.25">
      <c r="H3815" s="200"/>
    </row>
    <row r="3816" spans="8:8" x14ac:dyDescent="0.25">
      <c r="H3816" s="200"/>
    </row>
    <row r="3817" spans="8:8" x14ac:dyDescent="0.25">
      <c r="H3817" s="200"/>
    </row>
    <row r="3818" spans="8:8" x14ac:dyDescent="0.25">
      <c r="H3818" s="200"/>
    </row>
    <row r="3819" spans="8:8" x14ac:dyDescent="0.25">
      <c r="H3819" s="200"/>
    </row>
    <row r="3820" spans="8:8" x14ac:dyDescent="0.25">
      <c r="H3820" s="200"/>
    </row>
    <row r="3821" spans="8:8" x14ac:dyDescent="0.25">
      <c r="H3821" s="200"/>
    </row>
    <row r="3822" spans="8:8" x14ac:dyDescent="0.25">
      <c r="H3822" s="200"/>
    </row>
    <row r="3823" spans="8:8" x14ac:dyDescent="0.25">
      <c r="H3823" s="200"/>
    </row>
    <row r="3824" spans="8:8" x14ac:dyDescent="0.25">
      <c r="H3824" s="200"/>
    </row>
    <row r="3825" spans="8:8" x14ac:dyDescent="0.25">
      <c r="H3825" s="200"/>
    </row>
    <row r="3826" spans="8:8" x14ac:dyDescent="0.25">
      <c r="H3826" s="200"/>
    </row>
    <row r="3827" spans="8:8" x14ac:dyDescent="0.25">
      <c r="H3827" s="200"/>
    </row>
    <row r="3828" spans="8:8" x14ac:dyDescent="0.25">
      <c r="H3828" s="200"/>
    </row>
    <row r="3829" spans="8:8" x14ac:dyDescent="0.25">
      <c r="H3829" s="200"/>
    </row>
    <row r="3830" spans="8:8" x14ac:dyDescent="0.25">
      <c r="H3830" s="200"/>
    </row>
    <row r="3831" spans="8:8" x14ac:dyDescent="0.25">
      <c r="H3831" s="200"/>
    </row>
    <row r="3832" spans="8:8" x14ac:dyDescent="0.25">
      <c r="H3832" s="200"/>
    </row>
    <row r="3833" spans="8:8" x14ac:dyDescent="0.25">
      <c r="H3833" s="200"/>
    </row>
    <row r="3834" spans="8:8" x14ac:dyDescent="0.25">
      <c r="H3834" s="200"/>
    </row>
    <row r="3835" spans="8:8" x14ac:dyDescent="0.25">
      <c r="H3835" s="200"/>
    </row>
    <row r="3836" spans="8:8" x14ac:dyDescent="0.25">
      <c r="H3836" s="200"/>
    </row>
    <row r="3837" spans="8:8" x14ac:dyDescent="0.25">
      <c r="H3837" s="200"/>
    </row>
    <row r="3838" spans="8:8" x14ac:dyDescent="0.25">
      <c r="H3838" s="200"/>
    </row>
    <row r="3839" spans="8:8" x14ac:dyDescent="0.25">
      <c r="H3839" s="200"/>
    </row>
    <row r="3840" spans="8:8" x14ac:dyDescent="0.25">
      <c r="H3840" s="200"/>
    </row>
    <row r="3841" spans="8:8" x14ac:dyDescent="0.25">
      <c r="H3841" s="200"/>
    </row>
    <row r="3842" spans="8:8" x14ac:dyDescent="0.25">
      <c r="H3842" s="200"/>
    </row>
    <row r="3843" spans="8:8" x14ac:dyDescent="0.25">
      <c r="H3843" s="200"/>
    </row>
    <row r="3844" spans="8:8" x14ac:dyDescent="0.25">
      <c r="H3844" s="200"/>
    </row>
    <row r="3845" spans="8:8" x14ac:dyDescent="0.25">
      <c r="H3845" s="200"/>
    </row>
    <row r="3846" spans="8:8" x14ac:dyDescent="0.25">
      <c r="H3846" s="200"/>
    </row>
    <row r="3847" spans="8:8" x14ac:dyDescent="0.25">
      <c r="H3847" s="200"/>
    </row>
    <row r="3848" spans="8:8" x14ac:dyDescent="0.25">
      <c r="H3848" s="200"/>
    </row>
    <row r="3849" spans="8:8" x14ac:dyDescent="0.25">
      <c r="H3849" s="200"/>
    </row>
    <row r="3850" spans="8:8" x14ac:dyDescent="0.25">
      <c r="H3850" s="200"/>
    </row>
    <row r="3851" spans="8:8" x14ac:dyDescent="0.25">
      <c r="H3851" s="200"/>
    </row>
    <row r="3852" spans="8:8" x14ac:dyDescent="0.25">
      <c r="H3852" s="200"/>
    </row>
    <row r="3853" spans="8:8" x14ac:dyDescent="0.25">
      <c r="H3853" s="200"/>
    </row>
    <row r="3854" spans="8:8" x14ac:dyDescent="0.25">
      <c r="H3854" s="200"/>
    </row>
    <row r="3855" spans="8:8" x14ac:dyDescent="0.25">
      <c r="H3855" s="200"/>
    </row>
    <row r="3856" spans="8:8" x14ac:dyDescent="0.25">
      <c r="H3856" s="200"/>
    </row>
    <row r="3857" spans="8:8" x14ac:dyDescent="0.25">
      <c r="H3857" s="200"/>
    </row>
    <row r="3858" spans="8:8" x14ac:dyDescent="0.25">
      <c r="H3858" s="200"/>
    </row>
    <row r="3859" spans="8:8" x14ac:dyDescent="0.25">
      <c r="H3859" s="200"/>
    </row>
    <row r="3860" spans="8:8" x14ac:dyDescent="0.25">
      <c r="H3860" s="200"/>
    </row>
    <row r="3861" spans="8:8" x14ac:dyDescent="0.25">
      <c r="H3861" s="200"/>
    </row>
    <row r="3862" spans="8:8" x14ac:dyDescent="0.25">
      <c r="H3862" s="200"/>
    </row>
    <row r="3863" spans="8:8" x14ac:dyDescent="0.25">
      <c r="H3863" s="200"/>
    </row>
    <row r="3864" spans="8:8" x14ac:dyDescent="0.25">
      <c r="H3864" s="200"/>
    </row>
    <row r="3865" spans="8:8" x14ac:dyDescent="0.25">
      <c r="H3865" s="200"/>
    </row>
    <row r="3866" spans="8:8" x14ac:dyDescent="0.25">
      <c r="H3866" s="200"/>
    </row>
    <row r="3867" spans="8:8" x14ac:dyDescent="0.25">
      <c r="H3867" s="200"/>
    </row>
    <row r="3868" spans="8:8" x14ac:dyDescent="0.25">
      <c r="H3868" s="200"/>
    </row>
    <row r="3869" spans="8:8" x14ac:dyDescent="0.25">
      <c r="H3869" s="200"/>
    </row>
    <row r="3870" spans="8:8" x14ac:dyDescent="0.25">
      <c r="H3870" s="200"/>
    </row>
    <row r="3871" spans="8:8" x14ac:dyDescent="0.25">
      <c r="H3871" s="200"/>
    </row>
    <row r="3872" spans="8:8" x14ac:dyDescent="0.25">
      <c r="H3872" s="200"/>
    </row>
    <row r="3873" spans="8:8" x14ac:dyDescent="0.25">
      <c r="H3873" s="200"/>
    </row>
    <row r="3874" spans="8:8" x14ac:dyDescent="0.25">
      <c r="H3874" s="200"/>
    </row>
    <row r="3875" spans="8:8" x14ac:dyDescent="0.25">
      <c r="H3875" s="200"/>
    </row>
    <row r="3876" spans="8:8" x14ac:dyDescent="0.25">
      <c r="H3876" s="200"/>
    </row>
    <row r="3877" spans="8:8" x14ac:dyDescent="0.25">
      <c r="H3877" s="200"/>
    </row>
    <row r="3878" spans="8:8" x14ac:dyDescent="0.25">
      <c r="H3878" s="200"/>
    </row>
    <row r="3879" spans="8:8" x14ac:dyDescent="0.25">
      <c r="H3879" s="200"/>
    </row>
    <row r="3880" spans="8:8" x14ac:dyDescent="0.25">
      <c r="H3880" s="200"/>
    </row>
    <row r="3881" spans="8:8" x14ac:dyDescent="0.25">
      <c r="H3881" s="200"/>
    </row>
    <row r="3882" spans="8:8" x14ac:dyDescent="0.25">
      <c r="H3882" s="200"/>
    </row>
    <row r="3883" spans="8:8" x14ac:dyDescent="0.25">
      <c r="H3883" s="200"/>
    </row>
    <row r="3884" spans="8:8" x14ac:dyDescent="0.25">
      <c r="H3884" s="200"/>
    </row>
    <row r="3885" spans="8:8" x14ac:dyDescent="0.25">
      <c r="H3885" s="200"/>
    </row>
    <row r="3886" spans="8:8" x14ac:dyDescent="0.25">
      <c r="H3886" s="200"/>
    </row>
    <row r="3887" spans="8:8" x14ac:dyDescent="0.25">
      <c r="H3887" s="200"/>
    </row>
    <row r="3888" spans="8:8" x14ac:dyDescent="0.25">
      <c r="H3888" s="200"/>
    </row>
    <row r="3889" spans="8:8" x14ac:dyDescent="0.25">
      <c r="H3889" s="200"/>
    </row>
    <row r="3890" spans="8:8" x14ac:dyDescent="0.25">
      <c r="H3890" s="200"/>
    </row>
    <row r="3891" spans="8:8" x14ac:dyDescent="0.25">
      <c r="H3891" s="200"/>
    </row>
    <row r="3892" spans="8:8" x14ac:dyDescent="0.25">
      <c r="H3892" s="200"/>
    </row>
    <row r="3893" spans="8:8" x14ac:dyDescent="0.25">
      <c r="H3893" s="200"/>
    </row>
    <row r="3894" spans="8:8" x14ac:dyDescent="0.25">
      <c r="H3894" s="200"/>
    </row>
    <row r="3895" spans="8:8" x14ac:dyDescent="0.25">
      <c r="H3895" s="200"/>
    </row>
    <row r="3896" spans="8:8" x14ac:dyDescent="0.25">
      <c r="H3896" s="200"/>
    </row>
    <row r="3897" spans="8:8" x14ac:dyDescent="0.25">
      <c r="H3897" s="200"/>
    </row>
    <row r="3898" spans="8:8" x14ac:dyDescent="0.25">
      <c r="H3898" s="200"/>
    </row>
    <row r="3899" spans="8:8" x14ac:dyDescent="0.25">
      <c r="H3899" s="200"/>
    </row>
    <row r="3900" spans="8:8" x14ac:dyDescent="0.25">
      <c r="H3900" s="200"/>
    </row>
    <row r="3901" spans="8:8" x14ac:dyDescent="0.25">
      <c r="H3901" s="200"/>
    </row>
    <row r="3902" spans="8:8" x14ac:dyDescent="0.25">
      <c r="H3902" s="200"/>
    </row>
    <row r="3903" spans="8:8" x14ac:dyDescent="0.25">
      <c r="H3903" s="200"/>
    </row>
    <row r="3904" spans="8:8" x14ac:dyDescent="0.25">
      <c r="H3904" s="200"/>
    </row>
    <row r="3905" spans="8:8" x14ac:dyDescent="0.25">
      <c r="H3905" s="200"/>
    </row>
    <row r="3906" spans="8:8" x14ac:dyDescent="0.25">
      <c r="H3906" s="200"/>
    </row>
    <row r="3907" spans="8:8" x14ac:dyDescent="0.25">
      <c r="H3907" s="200"/>
    </row>
    <row r="3908" spans="8:8" x14ac:dyDescent="0.25">
      <c r="H3908" s="200"/>
    </row>
    <row r="3909" spans="8:8" x14ac:dyDescent="0.25">
      <c r="H3909" s="200"/>
    </row>
    <row r="3910" spans="8:8" x14ac:dyDescent="0.25">
      <c r="H3910" s="200"/>
    </row>
    <row r="3911" spans="8:8" x14ac:dyDescent="0.25">
      <c r="H3911" s="200"/>
    </row>
    <row r="3912" spans="8:8" x14ac:dyDescent="0.25">
      <c r="H3912" s="200"/>
    </row>
    <row r="3913" spans="8:8" x14ac:dyDescent="0.25">
      <c r="H3913" s="200"/>
    </row>
    <row r="3914" spans="8:8" x14ac:dyDescent="0.25">
      <c r="H3914" s="200"/>
    </row>
    <row r="3915" spans="8:8" x14ac:dyDescent="0.25">
      <c r="H3915" s="200"/>
    </row>
    <row r="3916" spans="8:8" x14ac:dyDescent="0.25">
      <c r="H3916" s="200"/>
    </row>
    <row r="3917" spans="8:8" x14ac:dyDescent="0.25">
      <c r="H3917" s="200"/>
    </row>
    <row r="3918" spans="8:8" x14ac:dyDescent="0.25">
      <c r="H3918" s="200"/>
    </row>
    <row r="3919" spans="8:8" x14ac:dyDescent="0.25">
      <c r="H3919" s="200"/>
    </row>
    <row r="3920" spans="8:8" x14ac:dyDescent="0.25">
      <c r="H3920" s="200"/>
    </row>
    <row r="3921" spans="8:8" x14ac:dyDescent="0.25">
      <c r="H3921" s="200"/>
    </row>
    <row r="3922" spans="8:8" x14ac:dyDescent="0.25">
      <c r="H3922" s="200"/>
    </row>
    <row r="3923" spans="8:8" x14ac:dyDescent="0.25">
      <c r="H3923" s="200"/>
    </row>
    <row r="3924" spans="8:8" x14ac:dyDescent="0.25">
      <c r="H3924" s="200"/>
    </row>
    <row r="3925" spans="8:8" x14ac:dyDescent="0.25">
      <c r="H3925" s="200"/>
    </row>
    <row r="3926" spans="8:8" x14ac:dyDescent="0.25">
      <c r="H3926" s="200"/>
    </row>
    <row r="3927" spans="8:8" x14ac:dyDescent="0.25">
      <c r="H3927" s="200"/>
    </row>
    <row r="3928" spans="8:8" x14ac:dyDescent="0.25">
      <c r="H3928" s="200"/>
    </row>
    <row r="3929" spans="8:8" x14ac:dyDescent="0.25">
      <c r="H3929" s="200"/>
    </row>
    <row r="3930" spans="8:8" x14ac:dyDescent="0.25">
      <c r="H3930" s="200"/>
    </row>
    <row r="3931" spans="8:8" x14ac:dyDescent="0.25">
      <c r="H3931" s="200"/>
    </row>
    <row r="3932" spans="8:8" x14ac:dyDescent="0.25">
      <c r="H3932" s="200"/>
    </row>
    <row r="3933" spans="8:8" x14ac:dyDescent="0.25">
      <c r="H3933" s="200"/>
    </row>
    <row r="3934" spans="8:8" x14ac:dyDescent="0.25">
      <c r="H3934" s="200"/>
    </row>
    <row r="3935" spans="8:8" x14ac:dyDescent="0.25">
      <c r="H3935" s="200"/>
    </row>
    <row r="3936" spans="8:8" x14ac:dyDescent="0.25">
      <c r="H3936" s="200"/>
    </row>
    <row r="3937" spans="8:8" x14ac:dyDescent="0.25">
      <c r="H3937" s="200"/>
    </row>
    <row r="3938" spans="8:8" x14ac:dyDescent="0.25">
      <c r="H3938" s="200"/>
    </row>
    <row r="3939" spans="8:8" x14ac:dyDescent="0.25">
      <c r="H3939" s="200"/>
    </row>
    <row r="3940" spans="8:8" x14ac:dyDescent="0.25">
      <c r="H3940" s="200"/>
    </row>
    <row r="3941" spans="8:8" x14ac:dyDescent="0.25">
      <c r="H3941" s="200"/>
    </row>
    <row r="3942" spans="8:8" x14ac:dyDescent="0.25">
      <c r="H3942" s="200"/>
    </row>
    <row r="3943" spans="8:8" x14ac:dyDescent="0.25">
      <c r="H3943" s="200"/>
    </row>
    <row r="3944" spans="8:8" x14ac:dyDescent="0.25">
      <c r="H3944" s="200"/>
    </row>
    <row r="3945" spans="8:8" x14ac:dyDescent="0.25">
      <c r="H3945" s="200"/>
    </row>
    <row r="3946" spans="8:8" x14ac:dyDescent="0.25">
      <c r="H3946" s="200"/>
    </row>
    <row r="3947" spans="8:8" x14ac:dyDescent="0.25">
      <c r="H3947" s="200"/>
    </row>
    <row r="3948" spans="8:8" x14ac:dyDescent="0.25">
      <c r="H3948" s="200"/>
    </row>
    <row r="3949" spans="8:8" x14ac:dyDescent="0.25">
      <c r="H3949" s="200"/>
    </row>
    <row r="3950" spans="8:8" x14ac:dyDescent="0.25">
      <c r="H3950" s="200"/>
    </row>
    <row r="3951" spans="8:8" x14ac:dyDescent="0.25">
      <c r="H3951" s="200"/>
    </row>
    <row r="3952" spans="8:8" x14ac:dyDescent="0.25">
      <c r="H3952" s="200"/>
    </row>
    <row r="3953" spans="8:8" x14ac:dyDescent="0.25">
      <c r="H3953" s="200"/>
    </row>
    <row r="3954" spans="8:8" x14ac:dyDescent="0.25">
      <c r="H3954" s="200"/>
    </row>
    <row r="3955" spans="8:8" x14ac:dyDescent="0.25">
      <c r="H3955" s="200"/>
    </row>
    <row r="3956" spans="8:8" x14ac:dyDescent="0.25">
      <c r="H3956" s="200"/>
    </row>
    <row r="3957" spans="8:8" x14ac:dyDescent="0.25">
      <c r="H3957" s="200"/>
    </row>
    <row r="3958" spans="8:8" x14ac:dyDescent="0.25">
      <c r="H3958" s="200"/>
    </row>
    <row r="3959" spans="8:8" x14ac:dyDescent="0.25">
      <c r="H3959" s="200"/>
    </row>
    <row r="3960" spans="8:8" x14ac:dyDescent="0.25">
      <c r="H3960" s="200"/>
    </row>
    <row r="3961" spans="8:8" x14ac:dyDescent="0.25">
      <c r="H3961" s="200"/>
    </row>
    <row r="3962" spans="8:8" x14ac:dyDescent="0.25">
      <c r="H3962" s="200"/>
    </row>
    <row r="3963" spans="8:8" x14ac:dyDescent="0.25">
      <c r="H3963" s="200"/>
    </row>
    <row r="3964" spans="8:8" x14ac:dyDescent="0.25">
      <c r="H3964" s="200"/>
    </row>
    <row r="3965" spans="8:8" x14ac:dyDescent="0.25">
      <c r="H3965" s="200"/>
    </row>
    <row r="3966" spans="8:8" x14ac:dyDescent="0.25">
      <c r="H3966" s="200"/>
    </row>
    <row r="3967" spans="8:8" x14ac:dyDescent="0.25">
      <c r="H3967" s="200"/>
    </row>
    <row r="3968" spans="8:8" x14ac:dyDescent="0.25">
      <c r="H3968" s="200"/>
    </row>
    <row r="3969" spans="8:8" x14ac:dyDescent="0.25">
      <c r="H3969" s="200"/>
    </row>
    <row r="3970" spans="8:8" x14ac:dyDescent="0.25">
      <c r="H3970" s="200"/>
    </row>
    <row r="3971" spans="8:8" x14ac:dyDescent="0.25">
      <c r="H3971" s="200"/>
    </row>
    <row r="3972" spans="8:8" x14ac:dyDescent="0.25">
      <c r="H3972" s="200"/>
    </row>
    <row r="3973" spans="8:8" x14ac:dyDescent="0.25">
      <c r="H3973" s="200"/>
    </row>
    <row r="3974" spans="8:8" x14ac:dyDescent="0.25">
      <c r="H3974" s="200"/>
    </row>
    <row r="3975" spans="8:8" x14ac:dyDescent="0.25">
      <c r="H3975" s="200"/>
    </row>
    <row r="3976" spans="8:8" x14ac:dyDescent="0.25">
      <c r="H3976" s="200"/>
    </row>
    <row r="3977" spans="8:8" x14ac:dyDescent="0.25">
      <c r="H3977" s="200"/>
    </row>
    <row r="3978" spans="8:8" x14ac:dyDescent="0.25">
      <c r="H3978" s="200"/>
    </row>
    <row r="3979" spans="8:8" x14ac:dyDescent="0.25">
      <c r="H3979" s="200"/>
    </row>
    <row r="3980" spans="8:8" x14ac:dyDescent="0.25">
      <c r="H3980" s="200"/>
    </row>
    <row r="3981" spans="8:8" x14ac:dyDescent="0.25">
      <c r="H3981" s="200"/>
    </row>
    <row r="3982" spans="8:8" x14ac:dyDescent="0.25">
      <c r="H3982" s="200"/>
    </row>
    <row r="3983" spans="8:8" x14ac:dyDescent="0.25">
      <c r="H3983" s="200"/>
    </row>
    <row r="3984" spans="8:8" x14ac:dyDescent="0.25">
      <c r="H3984" s="200"/>
    </row>
    <row r="3985" spans="8:8" x14ac:dyDescent="0.25">
      <c r="H3985" s="200"/>
    </row>
    <row r="3986" spans="8:8" x14ac:dyDescent="0.25">
      <c r="H3986" s="200"/>
    </row>
    <row r="3987" spans="8:8" x14ac:dyDescent="0.25">
      <c r="H3987" s="200"/>
    </row>
    <row r="3988" spans="8:8" x14ac:dyDescent="0.25">
      <c r="H3988" s="200"/>
    </row>
    <row r="3989" spans="8:8" x14ac:dyDescent="0.25">
      <c r="H3989" s="200"/>
    </row>
    <row r="3990" spans="8:8" x14ac:dyDescent="0.25">
      <c r="H3990" s="200"/>
    </row>
    <row r="3991" spans="8:8" x14ac:dyDescent="0.25">
      <c r="H3991" s="200"/>
    </row>
    <row r="3992" spans="8:8" x14ac:dyDescent="0.25">
      <c r="H3992" s="200"/>
    </row>
    <row r="3993" spans="8:8" x14ac:dyDescent="0.25">
      <c r="H3993" s="200"/>
    </row>
    <row r="3994" spans="8:8" x14ac:dyDescent="0.25">
      <c r="H3994" s="200"/>
    </row>
    <row r="3995" spans="8:8" x14ac:dyDescent="0.25">
      <c r="H3995" s="200"/>
    </row>
    <row r="3996" spans="8:8" x14ac:dyDescent="0.25">
      <c r="H3996" s="200"/>
    </row>
    <row r="3997" spans="8:8" x14ac:dyDescent="0.25">
      <c r="H3997" s="200"/>
    </row>
    <row r="3998" spans="8:8" x14ac:dyDescent="0.25">
      <c r="H3998" s="200"/>
    </row>
    <row r="3999" spans="8:8" x14ac:dyDescent="0.25">
      <c r="H3999" s="200"/>
    </row>
    <row r="4000" spans="8:8" x14ac:dyDescent="0.25">
      <c r="H4000" s="200"/>
    </row>
    <row r="4001" spans="8:8" x14ac:dyDescent="0.25">
      <c r="H4001" s="200"/>
    </row>
    <row r="4002" spans="8:8" x14ac:dyDescent="0.25">
      <c r="H4002" s="200"/>
    </row>
    <row r="4003" spans="8:8" x14ac:dyDescent="0.25">
      <c r="H4003" s="200"/>
    </row>
    <row r="4004" spans="8:8" x14ac:dyDescent="0.25">
      <c r="H4004" s="200"/>
    </row>
    <row r="4005" spans="8:8" x14ac:dyDescent="0.25">
      <c r="H4005" s="200"/>
    </row>
    <row r="4006" spans="8:8" x14ac:dyDescent="0.25">
      <c r="H4006" s="200"/>
    </row>
    <row r="4007" spans="8:8" x14ac:dyDescent="0.25">
      <c r="H4007" s="200"/>
    </row>
    <row r="4008" spans="8:8" x14ac:dyDescent="0.25">
      <c r="H4008" s="200"/>
    </row>
    <row r="4009" spans="8:8" x14ac:dyDescent="0.25">
      <c r="H4009" s="200"/>
    </row>
    <row r="4010" spans="8:8" x14ac:dyDescent="0.25">
      <c r="H4010" s="200"/>
    </row>
    <row r="4011" spans="8:8" x14ac:dyDescent="0.25">
      <c r="H4011" s="200"/>
    </row>
    <row r="4012" spans="8:8" x14ac:dyDescent="0.25">
      <c r="H4012" s="200"/>
    </row>
    <row r="4013" spans="8:8" x14ac:dyDescent="0.25">
      <c r="H4013" s="200"/>
    </row>
    <row r="4014" spans="8:8" x14ac:dyDescent="0.25">
      <c r="H4014" s="200"/>
    </row>
    <row r="4015" spans="8:8" x14ac:dyDescent="0.25">
      <c r="H4015" s="200"/>
    </row>
    <row r="4016" spans="8:8" x14ac:dyDescent="0.25">
      <c r="H4016" s="200"/>
    </row>
    <row r="4017" spans="8:8" x14ac:dyDescent="0.25">
      <c r="H4017" s="200"/>
    </row>
    <row r="4018" spans="8:8" x14ac:dyDescent="0.25">
      <c r="H4018" s="200"/>
    </row>
    <row r="4019" spans="8:8" x14ac:dyDescent="0.25">
      <c r="H4019" s="200"/>
    </row>
    <row r="4020" spans="8:8" x14ac:dyDescent="0.25">
      <c r="H4020" s="200"/>
    </row>
    <row r="4021" spans="8:8" x14ac:dyDescent="0.25">
      <c r="H4021" s="200"/>
    </row>
    <row r="4022" spans="8:8" x14ac:dyDescent="0.25">
      <c r="H4022" s="200"/>
    </row>
    <row r="4023" spans="8:8" x14ac:dyDescent="0.25">
      <c r="H4023" s="200"/>
    </row>
    <row r="4024" spans="8:8" x14ac:dyDescent="0.25">
      <c r="H4024" s="200"/>
    </row>
    <row r="4025" spans="8:8" x14ac:dyDescent="0.25">
      <c r="H4025" s="200"/>
    </row>
    <row r="4026" spans="8:8" x14ac:dyDescent="0.25">
      <c r="H4026" s="200"/>
    </row>
    <row r="4027" spans="8:8" x14ac:dyDescent="0.25">
      <c r="H4027" s="200"/>
    </row>
    <row r="4028" spans="8:8" x14ac:dyDescent="0.25">
      <c r="H4028" s="200"/>
    </row>
    <row r="4029" spans="8:8" x14ac:dyDescent="0.25">
      <c r="H4029" s="200"/>
    </row>
    <row r="4030" spans="8:8" x14ac:dyDescent="0.25">
      <c r="H4030" s="200"/>
    </row>
    <row r="4031" spans="8:8" x14ac:dyDescent="0.25">
      <c r="H4031" s="200"/>
    </row>
    <row r="4032" spans="8:8" x14ac:dyDescent="0.25">
      <c r="H4032" s="200"/>
    </row>
    <row r="4033" spans="8:8" x14ac:dyDescent="0.25">
      <c r="H4033" s="200"/>
    </row>
    <row r="4034" spans="8:8" x14ac:dyDescent="0.25">
      <c r="H4034" s="200"/>
    </row>
    <row r="4035" spans="8:8" x14ac:dyDescent="0.25">
      <c r="H4035" s="200"/>
    </row>
    <row r="4036" spans="8:8" x14ac:dyDescent="0.25">
      <c r="H4036" s="200"/>
    </row>
    <row r="4037" spans="8:8" x14ac:dyDescent="0.25">
      <c r="H4037" s="200"/>
    </row>
    <row r="4038" spans="8:8" x14ac:dyDescent="0.25">
      <c r="H4038" s="200"/>
    </row>
    <row r="4039" spans="8:8" x14ac:dyDescent="0.25">
      <c r="H4039" s="200"/>
    </row>
    <row r="4040" spans="8:8" x14ac:dyDescent="0.25">
      <c r="H4040" s="200"/>
    </row>
    <row r="4041" spans="8:8" x14ac:dyDescent="0.25">
      <c r="H4041" s="200"/>
    </row>
    <row r="4042" spans="8:8" x14ac:dyDescent="0.25">
      <c r="H4042" s="200"/>
    </row>
    <row r="4043" spans="8:8" x14ac:dyDescent="0.25">
      <c r="H4043" s="200"/>
    </row>
    <row r="4044" spans="8:8" x14ac:dyDescent="0.25">
      <c r="H4044" s="200"/>
    </row>
    <row r="4045" spans="8:8" x14ac:dyDescent="0.25">
      <c r="H4045" s="200"/>
    </row>
    <row r="4046" spans="8:8" x14ac:dyDescent="0.25">
      <c r="H4046" s="200"/>
    </row>
    <row r="4047" spans="8:8" x14ac:dyDescent="0.25">
      <c r="H4047" s="200"/>
    </row>
    <row r="4048" spans="8:8" x14ac:dyDescent="0.25">
      <c r="H4048" s="200"/>
    </row>
    <row r="4049" spans="8:8" x14ac:dyDescent="0.25">
      <c r="H4049" s="200"/>
    </row>
    <row r="4050" spans="8:8" x14ac:dyDescent="0.25">
      <c r="H4050" s="200"/>
    </row>
    <row r="4051" spans="8:8" x14ac:dyDescent="0.25">
      <c r="H4051" s="200"/>
    </row>
    <row r="4052" spans="8:8" x14ac:dyDescent="0.25">
      <c r="H4052" s="200"/>
    </row>
    <row r="4053" spans="8:8" x14ac:dyDescent="0.25">
      <c r="H4053" s="200"/>
    </row>
    <row r="4054" spans="8:8" x14ac:dyDescent="0.25">
      <c r="H4054" s="200"/>
    </row>
    <row r="4055" spans="8:8" x14ac:dyDescent="0.25">
      <c r="H4055" s="200"/>
    </row>
    <row r="4056" spans="8:8" x14ac:dyDescent="0.25">
      <c r="H4056" s="200"/>
    </row>
    <row r="4057" spans="8:8" x14ac:dyDescent="0.25">
      <c r="H4057" s="200"/>
    </row>
    <row r="4058" spans="8:8" x14ac:dyDescent="0.25">
      <c r="H4058" s="200"/>
    </row>
    <row r="4059" spans="8:8" x14ac:dyDescent="0.25">
      <c r="H4059" s="200"/>
    </row>
    <row r="4060" spans="8:8" x14ac:dyDescent="0.25">
      <c r="H4060" s="200"/>
    </row>
    <row r="4061" spans="8:8" x14ac:dyDescent="0.25">
      <c r="H4061" s="200"/>
    </row>
    <row r="4062" spans="8:8" x14ac:dyDescent="0.25">
      <c r="H4062" s="200"/>
    </row>
    <row r="4063" spans="8:8" x14ac:dyDescent="0.25">
      <c r="H4063" s="200"/>
    </row>
    <row r="4064" spans="8:8" x14ac:dyDescent="0.25">
      <c r="H4064" s="200"/>
    </row>
    <row r="4065" spans="8:8" x14ac:dyDescent="0.25">
      <c r="H4065" s="200"/>
    </row>
    <row r="4066" spans="8:8" x14ac:dyDescent="0.25">
      <c r="H4066" s="200"/>
    </row>
    <row r="4067" spans="8:8" x14ac:dyDescent="0.25">
      <c r="H4067" s="200"/>
    </row>
    <row r="4068" spans="8:8" x14ac:dyDescent="0.25">
      <c r="H4068" s="200"/>
    </row>
    <row r="4069" spans="8:8" x14ac:dyDescent="0.25">
      <c r="H4069" s="200"/>
    </row>
    <row r="4070" spans="8:8" x14ac:dyDescent="0.25">
      <c r="H4070" s="200"/>
    </row>
    <row r="4071" spans="8:8" x14ac:dyDescent="0.25">
      <c r="H4071" s="200"/>
    </row>
    <row r="4072" spans="8:8" x14ac:dyDescent="0.25">
      <c r="H4072" s="200"/>
    </row>
    <row r="4073" spans="8:8" x14ac:dyDescent="0.25">
      <c r="H4073" s="200"/>
    </row>
    <row r="4074" spans="8:8" x14ac:dyDescent="0.25">
      <c r="H4074" s="200"/>
    </row>
    <row r="4075" spans="8:8" x14ac:dyDescent="0.25">
      <c r="H4075" s="200"/>
    </row>
    <row r="4076" spans="8:8" x14ac:dyDescent="0.25">
      <c r="H4076" s="200"/>
    </row>
    <row r="4077" spans="8:8" x14ac:dyDescent="0.25">
      <c r="H4077" s="200"/>
    </row>
    <row r="4078" spans="8:8" x14ac:dyDescent="0.25">
      <c r="H4078" s="200"/>
    </row>
    <row r="4079" spans="8:8" x14ac:dyDescent="0.25">
      <c r="H4079" s="200"/>
    </row>
    <row r="4080" spans="8:8" x14ac:dyDescent="0.25">
      <c r="H4080" s="200"/>
    </row>
    <row r="4081" spans="8:8" x14ac:dyDescent="0.25">
      <c r="H4081" s="200"/>
    </row>
    <row r="4082" spans="8:8" x14ac:dyDescent="0.25">
      <c r="H4082" s="200"/>
    </row>
    <row r="4083" spans="8:8" x14ac:dyDescent="0.25">
      <c r="H4083" s="200"/>
    </row>
    <row r="4084" spans="8:8" x14ac:dyDescent="0.25">
      <c r="H4084" s="200"/>
    </row>
    <row r="4085" spans="8:8" x14ac:dyDescent="0.25">
      <c r="H4085" s="200"/>
    </row>
    <row r="4086" spans="8:8" x14ac:dyDescent="0.25">
      <c r="H4086" s="200"/>
    </row>
    <row r="4087" spans="8:8" x14ac:dyDescent="0.25">
      <c r="H4087" s="200"/>
    </row>
    <row r="4088" spans="8:8" x14ac:dyDescent="0.25">
      <c r="H4088" s="200"/>
    </row>
    <row r="4089" spans="8:8" x14ac:dyDescent="0.25">
      <c r="H4089" s="200"/>
    </row>
    <row r="4090" spans="8:8" x14ac:dyDescent="0.25">
      <c r="H4090" s="200"/>
    </row>
    <row r="4091" spans="8:8" x14ac:dyDescent="0.25">
      <c r="H4091" s="200"/>
    </row>
    <row r="4092" spans="8:8" x14ac:dyDescent="0.25">
      <c r="H4092" s="200"/>
    </row>
    <row r="4093" spans="8:8" x14ac:dyDescent="0.25">
      <c r="H4093" s="200"/>
    </row>
    <row r="4094" spans="8:8" x14ac:dyDescent="0.25">
      <c r="H4094" s="200"/>
    </row>
    <row r="4095" spans="8:8" x14ac:dyDescent="0.25">
      <c r="H4095" s="200"/>
    </row>
    <row r="4096" spans="8:8" x14ac:dyDescent="0.25">
      <c r="H4096" s="200"/>
    </row>
    <row r="4097" spans="8:8" x14ac:dyDescent="0.25">
      <c r="H4097" s="200"/>
    </row>
    <row r="4098" spans="8:8" x14ac:dyDescent="0.25">
      <c r="H4098" s="200"/>
    </row>
    <row r="4099" spans="8:8" x14ac:dyDescent="0.25">
      <c r="H4099" s="200"/>
    </row>
    <row r="4100" spans="8:8" x14ac:dyDescent="0.25">
      <c r="H4100" s="200"/>
    </row>
    <row r="4101" spans="8:8" x14ac:dyDescent="0.25">
      <c r="H4101" s="200"/>
    </row>
    <row r="4102" spans="8:8" x14ac:dyDescent="0.25">
      <c r="H4102" s="200"/>
    </row>
    <row r="4103" spans="8:8" x14ac:dyDescent="0.25">
      <c r="H4103" s="200"/>
    </row>
    <row r="4104" spans="8:8" x14ac:dyDescent="0.25">
      <c r="H4104" s="200"/>
    </row>
    <row r="4105" spans="8:8" x14ac:dyDescent="0.25">
      <c r="H4105" s="200"/>
    </row>
    <row r="4106" spans="8:8" x14ac:dyDescent="0.25">
      <c r="H4106" s="200"/>
    </row>
    <row r="4107" spans="8:8" x14ac:dyDescent="0.25">
      <c r="H4107" s="200"/>
    </row>
    <row r="4108" spans="8:8" x14ac:dyDescent="0.25">
      <c r="H4108" s="200"/>
    </row>
    <row r="4109" spans="8:8" x14ac:dyDescent="0.25">
      <c r="H4109" s="200"/>
    </row>
    <row r="4110" spans="8:8" x14ac:dyDescent="0.25">
      <c r="H4110" s="200"/>
    </row>
    <row r="4111" spans="8:8" x14ac:dyDescent="0.25">
      <c r="H4111" s="200"/>
    </row>
    <row r="4112" spans="8:8" x14ac:dyDescent="0.25">
      <c r="H4112" s="200"/>
    </row>
    <row r="4113" spans="8:8" x14ac:dyDescent="0.25">
      <c r="H4113" s="200"/>
    </row>
    <row r="4114" spans="8:8" x14ac:dyDescent="0.25">
      <c r="H4114" s="200"/>
    </row>
    <row r="4115" spans="8:8" x14ac:dyDescent="0.25">
      <c r="H4115" s="200"/>
    </row>
    <row r="4116" spans="8:8" x14ac:dyDescent="0.25">
      <c r="H4116" s="200"/>
    </row>
    <row r="4117" spans="8:8" x14ac:dyDescent="0.25">
      <c r="H4117" s="200"/>
    </row>
    <row r="4118" spans="8:8" x14ac:dyDescent="0.25">
      <c r="H4118" s="200"/>
    </row>
    <row r="4119" spans="8:8" x14ac:dyDescent="0.25">
      <c r="H4119" s="200"/>
    </row>
    <row r="4120" spans="8:8" x14ac:dyDescent="0.25">
      <c r="H4120" s="200"/>
    </row>
    <row r="4121" spans="8:8" x14ac:dyDescent="0.25">
      <c r="H4121" s="200"/>
    </row>
    <row r="4122" spans="8:8" x14ac:dyDescent="0.25">
      <c r="H4122" s="200"/>
    </row>
    <row r="4123" spans="8:8" x14ac:dyDescent="0.25">
      <c r="H4123" s="200"/>
    </row>
    <row r="4124" spans="8:8" x14ac:dyDescent="0.25">
      <c r="H4124" s="200"/>
    </row>
    <row r="4125" spans="8:8" x14ac:dyDescent="0.25">
      <c r="H4125" s="200"/>
    </row>
    <row r="4126" spans="8:8" x14ac:dyDescent="0.25">
      <c r="H4126" s="200"/>
    </row>
    <row r="4127" spans="8:8" x14ac:dyDescent="0.25">
      <c r="H4127" s="200"/>
    </row>
    <row r="4128" spans="8:8" x14ac:dyDescent="0.25">
      <c r="H4128" s="200"/>
    </row>
    <row r="4129" spans="8:8" x14ac:dyDescent="0.25">
      <c r="H4129" s="200"/>
    </row>
    <row r="4130" spans="8:8" x14ac:dyDescent="0.25">
      <c r="H4130" s="200"/>
    </row>
    <row r="4131" spans="8:8" x14ac:dyDescent="0.25">
      <c r="H4131" s="200"/>
    </row>
    <row r="4132" spans="8:8" x14ac:dyDescent="0.25">
      <c r="H4132" s="200"/>
    </row>
    <row r="4133" spans="8:8" x14ac:dyDescent="0.25">
      <c r="H4133" s="200"/>
    </row>
    <row r="4134" spans="8:8" x14ac:dyDescent="0.25">
      <c r="H4134" s="200"/>
    </row>
    <row r="4135" spans="8:8" x14ac:dyDescent="0.25">
      <c r="H4135" s="200"/>
    </row>
    <row r="4136" spans="8:8" x14ac:dyDescent="0.25">
      <c r="H4136" s="200"/>
    </row>
    <row r="4137" spans="8:8" x14ac:dyDescent="0.25">
      <c r="H4137" s="200"/>
    </row>
    <row r="4138" spans="8:8" x14ac:dyDescent="0.25">
      <c r="H4138" s="200"/>
    </row>
    <row r="4139" spans="8:8" x14ac:dyDescent="0.25">
      <c r="H4139" s="200"/>
    </row>
    <row r="4140" spans="8:8" x14ac:dyDescent="0.25">
      <c r="H4140" s="200"/>
    </row>
    <row r="4141" spans="8:8" x14ac:dyDescent="0.25">
      <c r="H4141" s="200"/>
    </row>
    <row r="4142" spans="8:8" x14ac:dyDescent="0.25">
      <c r="H4142" s="200"/>
    </row>
    <row r="4143" spans="8:8" x14ac:dyDescent="0.25">
      <c r="H4143" s="200"/>
    </row>
    <row r="4144" spans="8:8" x14ac:dyDescent="0.25">
      <c r="H4144" s="200"/>
    </row>
    <row r="4145" spans="8:8" x14ac:dyDescent="0.25">
      <c r="H4145" s="200"/>
    </row>
    <row r="4146" spans="8:8" x14ac:dyDescent="0.25">
      <c r="H4146" s="200"/>
    </row>
    <row r="4147" spans="8:8" x14ac:dyDescent="0.25">
      <c r="H4147" s="200"/>
    </row>
    <row r="4148" spans="8:8" x14ac:dyDescent="0.25">
      <c r="H4148" s="200"/>
    </row>
    <row r="4149" spans="8:8" x14ac:dyDescent="0.25">
      <c r="H4149" s="200"/>
    </row>
    <row r="4150" spans="8:8" x14ac:dyDescent="0.25">
      <c r="H4150" s="200"/>
    </row>
    <row r="4151" spans="8:8" x14ac:dyDescent="0.25">
      <c r="H4151" s="200"/>
    </row>
    <row r="4152" spans="8:8" x14ac:dyDescent="0.25">
      <c r="H4152" s="200"/>
    </row>
    <row r="4153" spans="8:8" x14ac:dyDescent="0.25">
      <c r="H4153" s="200"/>
    </row>
    <row r="4154" spans="8:8" x14ac:dyDescent="0.25">
      <c r="H4154" s="200"/>
    </row>
    <row r="4155" spans="8:8" x14ac:dyDescent="0.25">
      <c r="H4155" s="200"/>
    </row>
    <row r="4156" spans="8:8" x14ac:dyDescent="0.25">
      <c r="H4156" s="200"/>
    </row>
    <row r="4157" spans="8:8" x14ac:dyDescent="0.25">
      <c r="H4157" s="200"/>
    </row>
    <row r="4158" spans="8:8" x14ac:dyDescent="0.25">
      <c r="H4158" s="200"/>
    </row>
    <row r="4159" spans="8:8" x14ac:dyDescent="0.25">
      <c r="H4159" s="200"/>
    </row>
    <row r="4160" spans="8:8" x14ac:dyDescent="0.25">
      <c r="H4160" s="200"/>
    </row>
    <row r="4161" spans="8:8" x14ac:dyDescent="0.25">
      <c r="H4161" s="200"/>
    </row>
    <row r="4162" spans="8:8" x14ac:dyDescent="0.25">
      <c r="H4162" s="200"/>
    </row>
    <row r="4163" spans="8:8" x14ac:dyDescent="0.25">
      <c r="H4163" s="200"/>
    </row>
    <row r="4164" spans="8:8" x14ac:dyDescent="0.25">
      <c r="H4164" s="200"/>
    </row>
    <row r="4165" spans="8:8" x14ac:dyDescent="0.25">
      <c r="H4165" s="200"/>
    </row>
    <row r="4166" spans="8:8" x14ac:dyDescent="0.25">
      <c r="H4166" s="200"/>
    </row>
    <row r="4167" spans="8:8" x14ac:dyDescent="0.25">
      <c r="H4167" s="200"/>
    </row>
    <row r="4168" spans="8:8" x14ac:dyDescent="0.25">
      <c r="H4168" s="200"/>
    </row>
    <row r="4169" spans="8:8" x14ac:dyDescent="0.25">
      <c r="H4169" s="200"/>
    </row>
    <row r="4170" spans="8:8" x14ac:dyDescent="0.25">
      <c r="H4170" s="200"/>
    </row>
    <row r="4171" spans="8:8" x14ac:dyDescent="0.25">
      <c r="H4171" s="200"/>
    </row>
    <row r="4172" spans="8:8" x14ac:dyDescent="0.25">
      <c r="H4172" s="200"/>
    </row>
    <row r="4173" spans="8:8" x14ac:dyDescent="0.25">
      <c r="H4173" s="200"/>
    </row>
    <row r="4174" spans="8:8" x14ac:dyDescent="0.25">
      <c r="H4174" s="200"/>
    </row>
    <row r="4175" spans="8:8" x14ac:dyDescent="0.25">
      <c r="H4175" s="200"/>
    </row>
    <row r="4176" spans="8:8" x14ac:dyDescent="0.25">
      <c r="H4176" s="200"/>
    </row>
    <row r="4177" spans="8:8" x14ac:dyDescent="0.25">
      <c r="H4177" s="200"/>
    </row>
    <row r="4178" spans="8:8" x14ac:dyDescent="0.25">
      <c r="H4178" s="200"/>
    </row>
    <row r="4179" spans="8:8" x14ac:dyDescent="0.25">
      <c r="H4179" s="200"/>
    </row>
    <row r="4180" spans="8:8" x14ac:dyDescent="0.25">
      <c r="H4180" s="200"/>
    </row>
    <row r="4181" spans="8:8" x14ac:dyDescent="0.25">
      <c r="H4181" s="200"/>
    </row>
    <row r="4182" spans="8:8" x14ac:dyDescent="0.25">
      <c r="H4182" s="200"/>
    </row>
    <row r="4183" spans="8:8" x14ac:dyDescent="0.25">
      <c r="H4183" s="200"/>
    </row>
    <row r="4184" spans="8:8" x14ac:dyDescent="0.25">
      <c r="H4184" s="200"/>
    </row>
    <row r="4185" spans="8:8" x14ac:dyDescent="0.25">
      <c r="H4185" s="200"/>
    </row>
    <row r="4186" spans="8:8" x14ac:dyDescent="0.25">
      <c r="H4186" s="200"/>
    </row>
    <row r="4187" spans="8:8" x14ac:dyDescent="0.25">
      <c r="H4187" s="200"/>
    </row>
    <row r="4188" spans="8:8" x14ac:dyDescent="0.25">
      <c r="H4188" s="200"/>
    </row>
    <row r="4189" spans="8:8" x14ac:dyDescent="0.25">
      <c r="H4189" s="200"/>
    </row>
    <row r="4190" spans="8:8" x14ac:dyDescent="0.25">
      <c r="H4190" s="200"/>
    </row>
    <row r="4191" spans="8:8" x14ac:dyDescent="0.25">
      <c r="H4191" s="200"/>
    </row>
    <row r="4192" spans="8:8" x14ac:dyDescent="0.25">
      <c r="H4192" s="200"/>
    </row>
    <row r="4193" spans="8:8" x14ac:dyDescent="0.25">
      <c r="H4193" s="200"/>
    </row>
    <row r="4194" spans="8:8" x14ac:dyDescent="0.25">
      <c r="H4194" s="200"/>
    </row>
    <row r="4195" spans="8:8" x14ac:dyDescent="0.25">
      <c r="H4195" s="200"/>
    </row>
    <row r="4196" spans="8:8" x14ac:dyDescent="0.25">
      <c r="H4196" s="200"/>
    </row>
    <row r="4197" spans="8:8" x14ac:dyDescent="0.25">
      <c r="H4197" s="200"/>
    </row>
    <row r="4198" spans="8:8" x14ac:dyDescent="0.25">
      <c r="H4198" s="200"/>
    </row>
    <row r="4199" spans="8:8" x14ac:dyDescent="0.25">
      <c r="H4199" s="200"/>
    </row>
    <row r="4200" spans="8:8" x14ac:dyDescent="0.25">
      <c r="H4200" s="200"/>
    </row>
    <row r="4201" spans="8:8" x14ac:dyDescent="0.25">
      <c r="H4201" s="200"/>
    </row>
    <row r="4202" spans="8:8" x14ac:dyDescent="0.25">
      <c r="H4202" s="200"/>
    </row>
    <row r="4203" spans="8:8" x14ac:dyDescent="0.25">
      <c r="H4203" s="200"/>
    </row>
    <row r="4204" spans="8:8" x14ac:dyDescent="0.25">
      <c r="H4204" s="200"/>
    </row>
    <row r="4205" spans="8:8" x14ac:dyDescent="0.25">
      <c r="H4205" s="200"/>
    </row>
    <row r="4206" spans="8:8" x14ac:dyDescent="0.25">
      <c r="H4206" s="200"/>
    </row>
    <row r="4207" spans="8:8" x14ac:dyDescent="0.25">
      <c r="H4207" s="200"/>
    </row>
    <row r="4208" spans="8:8" x14ac:dyDescent="0.25">
      <c r="H4208" s="200"/>
    </row>
    <row r="4209" spans="8:8" x14ac:dyDescent="0.25">
      <c r="H4209" s="200"/>
    </row>
    <row r="4210" spans="8:8" x14ac:dyDescent="0.25">
      <c r="H4210" s="200"/>
    </row>
    <row r="4211" spans="8:8" x14ac:dyDescent="0.25">
      <c r="H4211" s="200"/>
    </row>
    <row r="4212" spans="8:8" x14ac:dyDescent="0.25">
      <c r="H4212" s="200"/>
    </row>
    <row r="4213" spans="8:8" x14ac:dyDescent="0.25">
      <c r="H4213" s="200"/>
    </row>
    <row r="4214" spans="8:8" x14ac:dyDescent="0.25">
      <c r="H4214" s="200"/>
    </row>
    <row r="4215" spans="8:8" x14ac:dyDescent="0.25">
      <c r="H4215" s="200"/>
    </row>
    <row r="4216" spans="8:8" x14ac:dyDescent="0.25">
      <c r="H4216" s="200"/>
    </row>
    <row r="4217" spans="8:8" x14ac:dyDescent="0.25">
      <c r="H4217" s="200"/>
    </row>
    <row r="4218" spans="8:8" x14ac:dyDescent="0.25">
      <c r="H4218" s="200"/>
    </row>
    <row r="4219" spans="8:8" x14ac:dyDescent="0.25">
      <c r="H4219" s="200"/>
    </row>
    <row r="4220" spans="8:8" x14ac:dyDescent="0.25">
      <c r="H4220" s="200"/>
    </row>
    <row r="4221" spans="8:8" x14ac:dyDescent="0.25">
      <c r="H4221" s="200"/>
    </row>
    <row r="4222" spans="8:8" x14ac:dyDescent="0.25">
      <c r="H4222" s="200"/>
    </row>
    <row r="4223" spans="8:8" x14ac:dyDescent="0.25">
      <c r="H4223" s="200"/>
    </row>
    <row r="4224" spans="8:8" x14ac:dyDescent="0.25">
      <c r="H4224" s="200"/>
    </row>
    <row r="4225" spans="8:8" x14ac:dyDescent="0.25">
      <c r="H4225" s="200"/>
    </row>
    <row r="4226" spans="8:8" x14ac:dyDescent="0.25">
      <c r="H4226" s="200"/>
    </row>
    <row r="4227" spans="8:8" x14ac:dyDescent="0.25">
      <c r="H4227" s="200"/>
    </row>
    <row r="4228" spans="8:8" x14ac:dyDescent="0.25">
      <c r="H4228" s="200"/>
    </row>
    <row r="4229" spans="8:8" x14ac:dyDescent="0.25">
      <c r="H4229" s="200"/>
    </row>
    <row r="4230" spans="8:8" x14ac:dyDescent="0.25">
      <c r="H4230" s="200"/>
    </row>
    <row r="4231" spans="8:8" x14ac:dyDescent="0.25">
      <c r="H4231" s="200"/>
    </row>
    <row r="4232" spans="8:8" x14ac:dyDescent="0.25">
      <c r="H4232" s="200"/>
    </row>
    <row r="4233" spans="8:8" x14ac:dyDescent="0.25">
      <c r="H4233" s="200"/>
    </row>
    <row r="4234" spans="8:8" x14ac:dyDescent="0.25">
      <c r="H4234" s="200"/>
    </row>
    <row r="4235" spans="8:8" x14ac:dyDescent="0.25">
      <c r="H4235" s="200"/>
    </row>
    <row r="4236" spans="8:8" x14ac:dyDescent="0.25">
      <c r="H4236" s="200"/>
    </row>
    <row r="4237" spans="8:8" x14ac:dyDescent="0.25">
      <c r="H4237" s="200"/>
    </row>
    <row r="4238" spans="8:8" x14ac:dyDescent="0.25">
      <c r="H4238" s="200"/>
    </row>
    <row r="4239" spans="8:8" x14ac:dyDescent="0.25">
      <c r="H4239" s="200"/>
    </row>
    <row r="4240" spans="8:8" x14ac:dyDescent="0.25">
      <c r="H4240" s="200"/>
    </row>
    <row r="4241" spans="8:8" x14ac:dyDescent="0.25">
      <c r="H4241" s="200"/>
    </row>
    <row r="4242" spans="8:8" x14ac:dyDescent="0.25">
      <c r="H4242" s="200"/>
    </row>
    <row r="4243" spans="8:8" x14ac:dyDescent="0.25">
      <c r="H4243" s="200"/>
    </row>
    <row r="4244" spans="8:8" x14ac:dyDescent="0.25">
      <c r="H4244" s="200"/>
    </row>
    <row r="4245" spans="8:8" x14ac:dyDescent="0.25">
      <c r="H4245" s="200"/>
    </row>
    <row r="4246" spans="8:8" x14ac:dyDescent="0.25">
      <c r="H4246" s="200"/>
    </row>
    <row r="4247" spans="8:8" x14ac:dyDescent="0.25">
      <c r="H4247" s="200"/>
    </row>
    <row r="4248" spans="8:8" x14ac:dyDescent="0.25">
      <c r="H4248" s="200"/>
    </row>
    <row r="4249" spans="8:8" x14ac:dyDescent="0.25">
      <c r="H4249" s="200"/>
    </row>
    <row r="4250" spans="8:8" x14ac:dyDescent="0.25">
      <c r="H4250" s="200"/>
    </row>
    <row r="4251" spans="8:8" x14ac:dyDescent="0.25">
      <c r="H4251" s="200"/>
    </row>
    <row r="4252" spans="8:8" x14ac:dyDescent="0.25">
      <c r="H4252" s="200"/>
    </row>
    <row r="4253" spans="8:8" x14ac:dyDescent="0.25">
      <c r="H4253" s="200"/>
    </row>
    <row r="4254" spans="8:8" x14ac:dyDescent="0.25">
      <c r="H4254" s="200"/>
    </row>
    <row r="4255" spans="8:8" x14ac:dyDescent="0.25">
      <c r="H4255" s="200"/>
    </row>
    <row r="4256" spans="8:8" x14ac:dyDescent="0.25">
      <c r="H4256" s="200"/>
    </row>
    <row r="4257" spans="8:8" x14ac:dyDescent="0.25">
      <c r="H4257" s="200"/>
    </row>
    <row r="4258" spans="8:8" x14ac:dyDescent="0.25">
      <c r="H4258" s="200"/>
    </row>
    <row r="4259" spans="8:8" x14ac:dyDescent="0.25">
      <c r="H4259" s="200"/>
    </row>
    <row r="4260" spans="8:8" x14ac:dyDescent="0.25">
      <c r="H4260" s="200"/>
    </row>
    <row r="4261" spans="8:8" x14ac:dyDescent="0.25">
      <c r="H4261" s="200"/>
    </row>
    <row r="4262" spans="8:8" x14ac:dyDescent="0.25">
      <c r="H4262" s="200"/>
    </row>
    <row r="4263" spans="8:8" x14ac:dyDescent="0.25">
      <c r="H4263" s="200"/>
    </row>
    <row r="4264" spans="8:8" x14ac:dyDescent="0.25">
      <c r="H4264" s="200"/>
    </row>
    <row r="4265" spans="8:8" x14ac:dyDescent="0.25">
      <c r="H4265" s="200"/>
    </row>
    <row r="4266" spans="8:8" x14ac:dyDescent="0.25">
      <c r="H4266" s="200"/>
    </row>
    <row r="4267" spans="8:8" x14ac:dyDescent="0.25">
      <c r="H4267" s="200"/>
    </row>
    <row r="4268" spans="8:8" x14ac:dyDescent="0.25">
      <c r="H4268" s="200"/>
    </row>
    <row r="4269" spans="8:8" x14ac:dyDescent="0.25">
      <c r="H4269" s="200"/>
    </row>
    <row r="4270" spans="8:8" x14ac:dyDescent="0.25">
      <c r="H4270" s="200"/>
    </row>
    <row r="4271" spans="8:8" x14ac:dyDescent="0.25">
      <c r="H4271" s="200"/>
    </row>
    <row r="4272" spans="8:8" x14ac:dyDescent="0.25">
      <c r="H4272" s="200"/>
    </row>
    <row r="4273" spans="8:8" x14ac:dyDescent="0.25">
      <c r="H4273" s="200"/>
    </row>
    <row r="4274" spans="8:8" x14ac:dyDescent="0.25">
      <c r="H4274" s="200"/>
    </row>
    <row r="4275" spans="8:8" x14ac:dyDescent="0.25">
      <c r="H4275" s="200"/>
    </row>
    <row r="4276" spans="8:8" x14ac:dyDescent="0.25">
      <c r="H4276" s="200"/>
    </row>
    <row r="4277" spans="8:8" x14ac:dyDescent="0.25">
      <c r="H4277" s="200"/>
    </row>
    <row r="4278" spans="8:8" x14ac:dyDescent="0.25">
      <c r="H4278" s="200"/>
    </row>
    <row r="4279" spans="8:8" x14ac:dyDescent="0.25">
      <c r="H4279" s="200"/>
    </row>
    <row r="4280" spans="8:8" x14ac:dyDescent="0.25">
      <c r="H4280" s="200"/>
    </row>
    <row r="4281" spans="8:8" x14ac:dyDescent="0.25">
      <c r="H4281" s="200"/>
    </row>
    <row r="4282" spans="8:8" x14ac:dyDescent="0.25">
      <c r="H4282" s="200"/>
    </row>
    <row r="4283" spans="8:8" x14ac:dyDescent="0.25">
      <c r="H4283" s="200"/>
    </row>
    <row r="4284" spans="8:8" x14ac:dyDescent="0.25">
      <c r="H4284" s="200"/>
    </row>
    <row r="4285" spans="8:8" x14ac:dyDescent="0.25">
      <c r="H4285" s="200"/>
    </row>
    <row r="4286" spans="8:8" x14ac:dyDescent="0.25">
      <c r="H4286" s="200"/>
    </row>
    <row r="4287" spans="8:8" x14ac:dyDescent="0.25">
      <c r="H4287" s="200"/>
    </row>
    <row r="4288" spans="8:8" x14ac:dyDescent="0.25">
      <c r="H4288" s="200"/>
    </row>
    <row r="4289" spans="8:8" x14ac:dyDescent="0.25">
      <c r="H4289" s="200"/>
    </row>
    <row r="4290" spans="8:8" x14ac:dyDescent="0.25">
      <c r="H4290" s="200"/>
    </row>
    <row r="4291" spans="8:8" x14ac:dyDescent="0.25">
      <c r="H4291" s="200"/>
    </row>
    <row r="4292" spans="8:8" x14ac:dyDescent="0.25">
      <c r="H4292" s="200"/>
    </row>
    <row r="4293" spans="8:8" x14ac:dyDescent="0.25">
      <c r="H4293" s="200"/>
    </row>
    <row r="4294" spans="8:8" x14ac:dyDescent="0.25">
      <c r="H4294" s="200"/>
    </row>
    <row r="4295" spans="8:8" x14ac:dyDescent="0.25">
      <c r="H4295" s="200"/>
    </row>
    <row r="4296" spans="8:8" x14ac:dyDescent="0.25">
      <c r="H4296" s="200"/>
    </row>
    <row r="4297" spans="8:8" x14ac:dyDescent="0.25">
      <c r="H4297" s="200"/>
    </row>
    <row r="4298" spans="8:8" x14ac:dyDescent="0.25">
      <c r="H4298" s="200"/>
    </row>
    <row r="4299" spans="8:8" x14ac:dyDescent="0.25">
      <c r="H4299" s="200"/>
    </row>
    <row r="4300" spans="8:8" x14ac:dyDescent="0.25">
      <c r="H4300" s="200"/>
    </row>
    <row r="4301" spans="8:8" x14ac:dyDescent="0.25">
      <c r="H4301" s="200"/>
    </row>
    <row r="4302" spans="8:8" x14ac:dyDescent="0.25">
      <c r="H4302" s="200"/>
    </row>
    <row r="4303" spans="8:8" x14ac:dyDescent="0.25">
      <c r="H4303" s="200"/>
    </row>
    <row r="4304" spans="8:8" x14ac:dyDescent="0.25">
      <c r="H4304" s="200"/>
    </row>
    <row r="4305" spans="8:8" x14ac:dyDescent="0.25">
      <c r="H4305" s="200"/>
    </row>
    <row r="4306" spans="8:8" x14ac:dyDescent="0.25">
      <c r="H4306" s="200"/>
    </row>
    <row r="4307" spans="8:8" x14ac:dyDescent="0.25">
      <c r="H4307" s="200"/>
    </row>
    <row r="4308" spans="8:8" x14ac:dyDescent="0.25">
      <c r="H4308" s="200"/>
    </row>
    <row r="4309" spans="8:8" x14ac:dyDescent="0.25">
      <c r="H4309" s="200"/>
    </row>
    <row r="4310" spans="8:8" x14ac:dyDescent="0.25">
      <c r="H4310" s="200"/>
    </row>
    <row r="4311" spans="8:8" x14ac:dyDescent="0.25">
      <c r="H4311" s="200"/>
    </row>
    <row r="4312" spans="8:8" x14ac:dyDescent="0.25">
      <c r="H4312" s="200"/>
    </row>
    <row r="4313" spans="8:8" x14ac:dyDescent="0.25">
      <c r="H4313" s="200"/>
    </row>
    <row r="4314" spans="8:8" x14ac:dyDescent="0.25">
      <c r="H4314" s="200"/>
    </row>
    <row r="4315" spans="8:8" x14ac:dyDescent="0.25">
      <c r="H4315" s="200"/>
    </row>
    <row r="4316" spans="8:8" x14ac:dyDescent="0.25">
      <c r="H4316" s="200"/>
    </row>
    <row r="4317" spans="8:8" x14ac:dyDescent="0.25">
      <c r="H4317" s="200"/>
    </row>
    <row r="4318" spans="8:8" x14ac:dyDescent="0.25">
      <c r="H4318" s="200"/>
    </row>
    <row r="4319" spans="8:8" x14ac:dyDescent="0.25">
      <c r="H4319" s="200"/>
    </row>
    <row r="4320" spans="8:8" x14ac:dyDescent="0.25">
      <c r="H4320" s="200"/>
    </row>
    <row r="4321" spans="8:8" x14ac:dyDescent="0.25">
      <c r="H4321" s="200"/>
    </row>
    <row r="4322" spans="8:8" x14ac:dyDescent="0.25">
      <c r="H4322" s="200"/>
    </row>
    <row r="4323" spans="8:8" x14ac:dyDescent="0.25">
      <c r="H4323" s="200"/>
    </row>
    <row r="4324" spans="8:8" x14ac:dyDescent="0.25">
      <c r="H4324" s="200"/>
    </row>
    <row r="4325" spans="8:8" x14ac:dyDescent="0.25">
      <c r="H4325" s="200"/>
    </row>
    <row r="4326" spans="8:8" x14ac:dyDescent="0.25">
      <c r="H4326" s="200"/>
    </row>
    <row r="4327" spans="8:8" x14ac:dyDescent="0.25">
      <c r="H4327" s="200"/>
    </row>
    <row r="4328" spans="8:8" x14ac:dyDescent="0.25">
      <c r="H4328" s="200"/>
    </row>
    <row r="4329" spans="8:8" x14ac:dyDescent="0.25">
      <c r="H4329" s="200"/>
    </row>
    <row r="4330" spans="8:8" x14ac:dyDescent="0.25">
      <c r="H4330" s="200"/>
    </row>
    <row r="4331" spans="8:8" x14ac:dyDescent="0.25">
      <c r="H4331" s="200"/>
    </row>
    <row r="4332" spans="8:8" x14ac:dyDescent="0.25">
      <c r="H4332" s="200"/>
    </row>
    <row r="4333" spans="8:8" x14ac:dyDescent="0.25">
      <c r="H4333" s="200"/>
    </row>
    <row r="4334" spans="8:8" x14ac:dyDescent="0.25">
      <c r="H4334" s="200"/>
    </row>
    <row r="4335" spans="8:8" x14ac:dyDescent="0.25">
      <c r="H4335" s="200"/>
    </row>
    <row r="4336" spans="8:8" x14ac:dyDescent="0.25">
      <c r="H4336" s="200"/>
    </row>
    <row r="4337" spans="8:8" x14ac:dyDescent="0.25">
      <c r="H4337" s="200"/>
    </row>
    <row r="4338" spans="8:8" x14ac:dyDescent="0.25">
      <c r="H4338" s="200"/>
    </row>
    <row r="4339" spans="8:8" x14ac:dyDescent="0.25">
      <c r="H4339" s="200"/>
    </row>
    <row r="4340" spans="8:8" x14ac:dyDescent="0.25">
      <c r="H4340" s="200"/>
    </row>
    <row r="4341" spans="8:8" x14ac:dyDescent="0.25">
      <c r="H4341" s="200"/>
    </row>
    <row r="4342" spans="8:8" x14ac:dyDescent="0.25">
      <c r="H4342" s="200"/>
    </row>
    <row r="4343" spans="8:8" x14ac:dyDescent="0.25">
      <c r="H4343" s="200"/>
    </row>
    <row r="4344" spans="8:8" x14ac:dyDescent="0.25">
      <c r="H4344" s="200"/>
    </row>
    <row r="4345" spans="8:8" x14ac:dyDescent="0.25">
      <c r="H4345" s="200"/>
    </row>
    <row r="4346" spans="8:8" x14ac:dyDescent="0.25">
      <c r="H4346" s="200"/>
    </row>
    <row r="4347" spans="8:8" x14ac:dyDescent="0.25">
      <c r="H4347" s="200"/>
    </row>
    <row r="4348" spans="8:8" x14ac:dyDescent="0.25">
      <c r="H4348" s="200"/>
    </row>
    <row r="4349" spans="8:8" x14ac:dyDescent="0.25">
      <c r="H4349" s="200"/>
    </row>
    <row r="4350" spans="8:8" x14ac:dyDescent="0.25">
      <c r="H4350" s="200"/>
    </row>
    <row r="4351" spans="8:8" x14ac:dyDescent="0.25">
      <c r="H4351" s="200"/>
    </row>
    <row r="4352" spans="8:8" x14ac:dyDescent="0.25">
      <c r="H4352" s="200"/>
    </row>
    <row r="4353" spans="8:8" x14ac:dyDescent="0.25">
      <c r="H4353" s="200"/>
    </row>
    <row r="4354" spans="8:8" x14ac:dyDescent="0.25">
      <c r="H4354" s="200"/>
    </row>
    <row r="4355" spans="8:8" x14ac:dyDescent="0.25">
      <c r="H4355" s="200"/>
    </row>
    <row r="4356" spans="8:8" x14ac:dyDescent="0.25">
      <c r="H4356" s="200"/>
    </row>
    <row r="4357" spans="8:8" x14ac:dyDescent="0.25">
      <c r="H4357" s="200"/>
    </row>
    <row r="4358" spans="8:8" x14ac:dyDescent="0.25">
      <c r="H4358" s="200"/>
    </row>
    <row r="4359" spans="8:8" x14ac:dyDescent="0.25">
      <c r="H4359" s="200"/>
    </row>
    <row r="4360" spans="8:8" x14ac:dyDescent="0.25">
      <c r="H4360" s="200"/>
    </row>
    <row r="4361" spans="8:8" x14ac:dyDescent="0.25">
      <c r="H4361" s="200"/>
    </row>
    <row r="4362" spans="8:8" x14ac:dyDescent="0.25">
      <c r="H4362" s="200"/>
    </row>
    <row r="4363" spans="8:8" x14ac:dyDescent="0.25">
      <c r="H4363" s="200"/>
    </row>
    <row r="4364" spans="8:8" x14ac:dyDescent="0.25">
      <c r="H4364" s="200"/>
    </row>
    <row r="4365" spans="8:8" x14ac:dyDescent="0.25">
      <c r="H4365" s="200"/>
    </row>
    <row r="4366" spans="8:8" x14ac:dyDescent="0.25">
      <c r="H4366" s="200"/>
    </row>
    <row r="4367" spans="8:8" x14ac:dyDescent="0.25">
      <c r="H4367" s="200"/>
    </row>
    <row r="4368" spans="8:8" x14ac:dyDescent="0.25">
      <c r="H4368" s="200"/>
    </row>
    <row r="4369" spans="8:8" x14ac:dyDescent="0.25">
      <c r="H4369" s="200"/>
    </row>
    <row r="4370" spans="8:8" x14ac:dyDescent="0.25">
      <c r="H4370" s="200"/>
    </row>
    <row r="4371" spans="8:8" x14ac:dyDescent="0.25">
      <c r="H4371" s="200"/>
    </row>
    <row r="4372" spans="8:8" x14ac:dyDescent="0.25">
      <c r="H4372" s="200"/>
    </row>
    <row r="4373" spans="8:8" x14ac:dyDescent="0.25">
      <c r="H4373" s="200"/>
    </row>
    <row r="4374" spans="8:8" x14ac:dyDescent="0.25">
      <c r="H4374" s="200"/>
    </row>
    <row r="4375" spans="8:8" x14ac:dyDescent="0.25">
      <c r="H4375" s="200"/>
    </row>
    <row r="4376" spans="8:8" x14ac:dyDescent="0.25">
      <c r="H4376" s="200"/>
    </row>
    <row r="4377" spans="8:8" x14ac:dyDescent="0.25">
      <c r="H4377" s="200"/>
    </row>
    <row r="4378" spans="8:8" x14ac:dyDescent="0.25">
      <c r="H4378" s="200"/>
    </row>
    <row r="4379" spans="8:8" x14ac:dyDescent="0.25">
      <c r="H4379" s="200"/>
    </row>
    <row r="4380" spans="8:8" x14ac:dyDescent="0.25">
      <c r="H4380" s="200"/>
    </row>
    <row r="4381" spans="8:8" x14ac:dyDescent="0.25">
      <c r="H4381" s="200"/>
    </row>
    <row r="4382" spans="8:8" x14ac:dyDescent="0.25">
      <c r="H4382" s="200"/>
    </row>
    <row r="4383" spans="8:8" x14ac:dyDescent="0.25">
      <c r="H4383" s="200"/>
    </row>
    <row r="4384" spans="8:8" x14ac:dyDescent="0.25">
      <c r="H4384" s="200"/>
    </row>
    <row r="4385" spans="8:8" x14ac:dyDescent="0.25">
      <c r="H4385" s="200"/>
    </row>
    <row r="4386" spans="8:8" x14ac:dyDescent="0.25">
      <c r="H4386" s="200"/>
    </row>
    <row r="4387" spans="8:8" x14ac:dyDescent="0.25">
      <c r="H4387" s="200"/>
    </row>
    <row r="4388" spans="8:8" x14ac:dyDescent="0.25">
      <c r="H4388" s="200"/>
    </row>
    <row r="4389" spans="8:8" x14ac:dyDescent="0.25">
      <c r="H4389" s="200"/>
    </row>
    <row r="4390" spans="8:8" x14ac:dyDescent="0.25">
      <c r="H4390" s="200"/>
    </row>
    <row r="4391" spans="8:8" x14ac:dyDescent="0.25">
      <c r="H4391" s="200"/>
    </row>
    <row r="4392" spans="8:8" x14ac:dyDescent="0.25">
      <c r="H4392" s="200"/>
    </row>
    <row r="4393" spans="8:8" x14ac:dyDescent="0.25">
      <c r="H4393" s="200"/>
    </row>
    <row r="4394" spans="8:8" x14ac:dyDescent="0.25">
      <c r="H4394" s="200"/>
    </row>
    <row r="4395" spans="8:8" x14ac:dyDescent="0.25">
      <c r="H4395" s="200"/>
    </row>
    <row r="4396" spans="8:8" x14ac:dyDescent="0.25">
      <c r="H4396" s="200"/>
    </row>
    <row r="4397" spans="8:8" x14ac:dyDescent="0.25">
      <c r="H4397" s="200"/>
    </row>
    <row r="4398" spans="8:8" x14ac:dyDescent="0.25">
      <c r="H4398" s="200"/>
    </row>
    <row r="4399" spans="8:8" x14ac:dyDescent="0.25">
      <c r="H4399" s="200"/>
    </row>
    <row r="4400" spans="8:8" x14ac:dyDescent="0.25">
      <c r="H4400" s="200"/>
    </row>
    <row r="4401" spans="8:8" x14ac:dyDescent="0.25">
      <c r="H4401" s="200"/>
    </row>
    <row r="4402" spans="8:8" x14ac:dyDescent="0.25">
      <c r="H4402" s="200"/>
    </row>
    <row r="4403" spans="8:8" x14ac:dyDescent="0.25">
      <c r="H4403" s="200"/>
    </row>
    <row r="4404" spans="8:8" x14ac:dyDescent="0.25">
      <c r="H4404" s="200"/>
    </row>
    <row r="4405" spans="8:8" x14ac:dyDescent="0.25">
      <c r="H4405" s="200"/>
    </row>
    <row r="4406" spans="8:8" x14ac:dyDescent="0.25">
      <c r="H4406" s="200"/>
    </row>
    <row r="4407" spans="8:8" x14ac:dyDescent="0.25">
      <c r="H4407" s="200"/>
    </row>
    <row r="4408" spans="8:8" x14ac:dyDescent="0.25">
      <c r="H4408" s="200"/>
    </row>
    <row r="4409" spans="8:8" x14ac:dyDescent="0.25">
      <c r="H4409" s="200"/>
    </row>
    <row r="4410" spans="8:8" x14ac:dyDescent="0.25">
      <c r="H4410" s="200"/>
    </row>
    <row r="4411" spans="8:8" x14ac:dyDescent="0.25">
      <c r="H4411" s="200"/>
    </row>
    <row r="4412" spans="8:8" x14ac:dyDescent="0.25">
      <c r="H4412" s="200"/>
    </row>
    <row r="4413" spans="8:8" x14ac:dyDescent="0.25">
      <c r="H4413" s="200"/>
    </row>
    <row r="4414" spans="8:8" x14ac:dyDescent="0.25">
      <c r="H4414" s="200"/>
    </row>
    <row r="4415" spans="8:8" x14ac:dyDescent="0.25">
      <c r="H4415" s="200"/>
    </row>
    <row r="4416" spans="8:8" x14ac:dyDescent="0.25">
      <c r="H4416" s="200"/>
    </row>
    <row r="4417" spans="8:8" x14ac:dyDescent="0.25">
      <c r="H4417" s="200"/>
    </row>
    <row r="4418" spans="8:8" x14ac:dyDescent="0.25">
      <c r="H4418" s="200"/>
    </row>
    <row r="4419" spans="8:8" x14ac:dyDescent="0.25">
      <c r="H4419" s="200"/>
    </row>
    <row r="4420" spans="8:8" x14ac:dyDescent="0.25">
      <c r="H4420" s="200"/>
    </row>
    <row r="4421" spans="8:8" x14ac:dyDescent="0.25">
      <c r="H4421" s="200"/>
    </row>
    <row r="4422" spans="8:8" x14ac:dyDescent="0.25">
      <c r="H4422" s="200"/>
    </row>
    <row r="4423" spans="8:8" x14ac:dyDescent="0.25">
      <c r="H4423" s="200"/>
    </row>
    <row r="4424" spans="8:8" x14ac:dyDescent="0.25">
      <c r="H4424" s="200"/>
    </row>
    <row r="4425" spans="8:8" x14ac:dyDescent="0.25">
      <c r="H4425" s="200"/>
    </row>
    <row r="4426" spans="8:8" x14ac:dyDescent="0.25">
      <c r="H4426" s="200"/>
    </row>
    <row r="4427" spans="8:8" x14ac:dyDescent="0.25">
      <c r="H4427" s="200"/>
    </row>
    <row r="4428" spans="8:8" x14ac:dyDescent="0.25">
      <c r="H4428" s="200"/>
    </row>
    <row r="4429" spans="8:8" x14ac:dyDescent="0.25">
      <c r="H4429" s="200"/>
    </row>
    <row r="4430" spans="8:8" x14ac:dyDescent="0.25">
      <c r="H4430" s="200"/>
    </row>
    <row r="4431" spans="8:8" x14ac:dyDescent="0.25">
      <c r="H4431" s="200"/>
    </row>
    <row r="4432" spans="8:8" x14ac:dyDescent="0.25">
      <c r="H4432" s="200"/>
    </row>
    <row r="4433" spans="8:8" x14ac:dyDescent="0.25">
      <c r="H4433" s="200"/>
    </row>
    <row r="4434" spans="8:8" x14ac:dyDescent="0.25">
      <c r="H4434" s="200"/>
    </row>
    <row r="4435" spans="8:8" x14ac:dyDescent="0.25">
      <c r="H4435" s="200"/>
    </row>
    <row r="4436" spans="8:8" x14ac:dyDescent="0.25">
      <c r="H4436" s="200"/>
    </row>
    <row r="4437" spans="8:8" x14ac:dyDescent="0.25">
      <c r="H4437" s="200"/>
    </row>
    <row r="4438" spans="8:8" x14ac:dyDescent="0.25">
      <c r="H4438" s="200"/>
    </row>
    <row r="4439" spans="8:8" x14ac:dyDescent="0.25">
      <c r="H4439" s="200"/>
    </row>
    <row r="4440" spans="8:8" x14ac:dyDescent="0.25">
      <c r="H4440" s="200"/>
    </row>
    <row r="4441" spans="8:8" x14ac:dyDescent="0.25">
      <c r="H4441" s="200"/>
    </row>
    <row r="4442" spans="8:8" x14ac:dyDescent="0.25">
      <c r="H4442" s="200"/>
    </row>
    <row r="4443" spans="8:8" x14ac:dyDescent="0.25">
      <c r="H4443" s="200"/>
    </row>
    <row r="4444" spans="8:8" x14ac:dyDescent="0.25">
      <c r="H4444" s="200"/>
    </row>
    <row r="4445" spans="8:8" x14ac:dyDescent="0.25">
      <c r="H4445" s="200"/>
    </row>
    <row r="4446" spans="8:8" x14ac:dyDescent="0.25">
      <c r="H4446" s="200"/>
    </row>
    <row r="4447" spans="8:8" x14ac:dyDescent="0.25">
      <c r="H4447" s="200"/>
    </row>
    <row r="4448" spans="8:8" x14ac:dyDescent="0.25">
      <c r="H4448" s="200"/>
    </row>
    <row r="4449" spans="8:8" x14ac:dyDescent="0.25">
      <c r="H4449" s="200"/>
    </row>
    <row r="4450" spans="8:8" x14ac:dyDescent="0.25">
      <c r="H4450" s="200"/>
    </row>
    <row r="4451" spans="8:8" x14ac:dyDescent="0.25">
      <c r="H4451" s="200"/>
    </row>
    <row r="4452" spans="8:8" x14ac:dyDescent="0.25">
      <c r="H4452" s="200"/>
    </row>
    <row r="4453" spans="8:8" x14ac:dyDescent="0.25">
      <c r="H4453" s="200"/>
    </row>
    <row r="4454" spans="8:8" x14ac:dyDescent="0.25">
      <c r="H4454" s="200"/>
    </row>
    <row r="4455" spans="8:8" x14ac:dyDescent="0.25">
      <c r="H4455" s="200"/>
    </row>
    <row r="4456" spans="8:8" x14ac:dyDescent="0.25">
      <c r="H4456" s="200"/>
    </row>
    <row r="4457" spans="8:8" x14ac:dyDescent="0.25">
      <c r="H4457" s="200"/>
    </row>
    <row r="4458" spans="8:8" x14ac:dyDescent="0.25">
      <c r="H4458" s="200"/>
    </row>
    <row r="4459" spans="8:8" x14ac:dyDescent="0.25">
      <c r="H4459" s="200"/>
    </row>
    <row r="4460" spans="8:8" x14ac:dyDescent="0.25">
      <c r="H4460" s="200"/>
    </row>
    <row r="4461" spans="8:8" x14ac:dyDescent="0.25">
      <c r="H4461" s="200"/>
    </row>
    <row r="4462" spans="8:8" x14ac:dyDescent="0.25">
      <c r="H4462" s="200"/>
    </row>
    <row r="4463" spans="8:8" x14ac:dyDescent="0.25">
      <c r="H4463" s="200"/>
    </row>
    <row r="4464" spans="8:8" x14ac:dyDescent="0.25">
      <c r="H4464" s="200"/>
    </row>
    <row r="4465" spans="8:8" x14ac:dyDescent="0.25">
      <c r="H4465" s="200"/>
    </row>
    <row r="4466" spans="8:8" x14ac:dyDescent="0.25">
      <c r="H4466" s="200"/>
    </row>
    <row r="4467" spans="8:8" x14ac:dyDescent="0.25">
      <c r="H4467" s="200"/>
    </row>
    <row r="4468" spans="8:8" x14ac:dyDescent="0.25">
      <c r="H4468" s="200"/>
    </row>
    <row r="4469" spans="8:8" x14ac:dyDescent="0.25">
      <c r="H4469" s="200"/>
    </row>
    <row r="4470" spans="8:8" x14ac:dyDescent="0.25">
      <c r="H4470" s="200"/>
    </row>
    <row r="4471" spans="8:8" x14ac:dyDescent="0.25">
      <c r="H4471" s="200"/>
    </row>
    <row r="4472" spans="8:8" x14ac:dyDescent="0.25">
      <c r="H4472" s="200"/>
    </row>
    <row r="4473" spans="8:8" x14ac:dyDescent="0.25">
      <c r="H4473" s="200"/>
    </row>
    <row r="4474" spans="8:8" x14ac:dyDescent="0.25">
      <c r="H4474" s="200"/>
    </row>
    <row r="4475" spans="8:8" x14ac:dyDescent="0.25">
      <c r="H4475" s="200"/>
    </row>
    <row r="4476" spans="8:8" x14ac:dyDescent="0.25">
      <c r="H4476" s="200"/>
    </row>
    <row r="4477" spans="8:8" x14ac:dyDescent="0.25">
      <c r="H4477" s="200"/>
    </row>
    <row r="4478" spans="8:8" x14ac:dyDescent="0.25">
      <c r="H4478" s="200"/>
    </row>
    <row r="4479" spans="8:8" x14ac:dyDescent="0.25">
      <c r="H4479" s="200"/>
    </row>
    <row r="4480" spans="8:8" x14ac:dyDescent="0.25">
      <c r="H4480" s="200"/>
    </row>
    <row r="4481" spans="8:8" x14ac:dyDescent="0.25">
      <c r="H4481" s="200"/>
    </row>
    <row r="4482" spans="8:8" x14ac:dyDescent="0.25">
      <c r="H4482" s="200"/>
    </row>
    <row r="4483" spans="8:8" x14ac:dyDescent="0.25">
      <c r="H4483" s="200"/>
    </row>
    <row r="4484" spans="8:8" x14ac:dyDescent="0.25">
      <c r="H4484" s="200"/>
    </row>
    <row r="4485" spans="8:8" x14ac:dyDescent="0.25">
      <c r="H4485" s="200"/>
    </row>
    <row r="4486" spans="8:8" x14ac:dyDescent="0.25">
      <c r="H4486" s="200"/>
    </row>
    <row r="4487" spans="8:8" x14ac:dyDescent="0.25">
      <c r="H4487" s="200"/>
    </row>
    <row r="4488" spans="8:8" x14ac:dyDescent="0.25">
      <c r="H4488" s="200"/>
    </row>
    <row r="4489" spans="8:8" x14ac:dyDescent="0.25">
      <c r="H4489" s="200"/>
    </row>
    <row r="4490" spans="8:8" x14ac:dyDescent="0.25">
      <c r="H4490" s="200"/>
    </row>
    <row r="4491" spans="8:8" x14ac:dyDescent="0.25">
      <c r="H4491" s="200"/>
    </row>
    <row r="4492" spans="8:8" x14ac:dyDescent="0.25">
      <c r="H4492" s="200"/>
    </row>
    <row r="4493" spans="8:8" x14ac:dyDescent="0.25">
      <c r="H4493" s="200"/>
    </row>
    <row r="4494" spans="8:8" x14ac:dyDescent="0.25">
      <c r="H4494" s="200"/>
    </row>
    <row r="4495" spans="8:8" x14ac:dyDescent="0.25">
      <c r="H4495" s="200"/>
    </row>
    <row r="4496" spans="8:8" x14ac:dyDescent="0.25">
      <c r="H4496" s="200"/>
    </row>
    <row r="4497" spans="8:8" x14ac:dyDescent="0.25">
      <c r="H4497" s="200"/>
    </row>
    <row r="4498" spans="8:8" x14ac:dyDescent="0.25">
      <c r="H4498" s="200"/>
    </row>
    <row r="4499" spans="8:8" x14ac:dyDescent="0.25">
      <c r="H4499" s="200"/>
    </row>
    <row r="4500" spans="8:8" x14ac:dyDescent="0.25">
      <c r="H4500" s="200"/>
    </row>
    <row r="4501" spans="8:8" x14ac:dyDescent="0.25">
      <c r="H4501" s="200"/>
    </row>
    <row r="4502" spans="8:8" x14ac:dyDescent="0.25">
      <c r="H4502" s="200"/>
    </row>
    <row r="4503" spans="8:8" x14ac:dyDescent="0.25">
      <c r="H4503" s="200"/>
    </row>
    <row r="4504" spans="8:8" x14ac:dyDescent="0.25">
      <c r="H4504" s="200"/>
    </row>
    <row r="4505" spans="8:8" x14ac:dyDescent="0.25">
      <c r="H4505" s="200"/>
    </row>
    <row r="4506" spans="8:8" x14ac:dyDescent="0.25">
      <c r="H4506" s="200"/>
    </row>
    <row r="4507" spans="8:8" x14ac:dyDescent="0.25">
      <c r="H4507" s="200"/>
    </row>
    <row r="4508" spans="8:8" x14ac:dyDescent="0.25">
      <c r="H4508" s="200"/>
    </row>
    <row r="4509" spans="8:8" x14ac:dyDescent="0.25">
      <c r="H4509" s="200"/>
    </row>
    <row r="4510" spans="8:8" x14ac:dyDescent="0.25">
      <c r="H4510" s="200"/>
    </row>
    <row r="4511" spans="8:8" x14ac:dyDescent="0.25">
      <c r="H4511" s="200"/>
    </row>
    <row r="4512" spans="8:8" x14ac:dyDescent="0.25">
      <c r="H4512" s="200"/>
    </row>
    <row r="4513" spans="8:8" x14ac:dyDescent="0.25">
      <c r="H4513" s="200"/>
    </row>
    <row r="4514" spans="8:8" x14ac:dyDescent="0.25">
      <c r="H4514" s="200"/>
    </row>
    <row r="4515" spans="8:8" x14ac:dyDescent="0.25">
      <c r="H4515" s="200"/>
    </row>
    <row r="4516" spans="8:8" x14ac:dyDescent="0.25">
      <c r="H4516" s="200"/>
    </row>
    <row r="4517" spans="8:8" x14ac:dyDescent="0.25">
      <c r="H4517" s="200"/>
    </row>
    <row r="4518" spans="8:8" x14ac:dyDescent="0.25">
      <c r="H4518" s="200"/>
    </row>
    <row r="4519" spans="8:8" x14ac:dyDescent="0.25">
      <c r="H4519" s="200"/>
    </row>
    <row r="4520" spans="8:8" x14ac:dyDescent="0.25">
      <c r="H4520" s="200"/>
    </row>
    <row r="4521" spans="8:8" x14ac:dyDescent="0.25">
      <c r="H4521" s="200"/>
    </row>
    <row r="4522" spans="8:8" x14ac:dyDescent="0.25">
      <c r="H4522" s="200"/>
    </row>
    <row r="4523" spans="8:8" x14ac:dyDescent="0.25">
      <c r="H4523" s="200"/>
    </row>
    <row r="4524" spans="8:8" x14ac:dyDescent="0.25">
      <c r="H4524" s="200"/>
    </row>
    <row r="4525" spans="8:8" x14ac:dyDescent="0.25">
      <c r="H4525" s="200"/>
    </row>
    <row r="4526" spans="8:8" x14ac:dyDescent="0.25">
      <c r="H4526" s="200"/>
    </row>
    <row r="4527" spans="8:8" x14ac:dyDescent="0.25">
      <c r="H4527" s="200"/>
    </row>
    <row r="4528" spans="8:8" x14ac:dyDescent="0.25">
      <c r="H4528" s="200"/>
    </row>
    <row r="4529" spans="8:8" x14ac:dyDescent="0.25">
      <c r="H4529" s="200"/>
    </row>
    <row r="4530" spans="8:8" x14ac:dyDescent="0.25">
      <c r="H4530" s="200"/>
    </row>
    <row r="4531" spans="8:8" x14ac:dyDescent="0.25">
      <c r="H4531" s="200"/>
    </row>
    <row r="4532" spans="8:8" x14ac:dyDescent="0.25">
      <c r="H4532" s="200"/>
    </row>
    <row r="4533" spans="8:8" x14ac:dyDescent="0.25">
      <c r="H4533" s="200"/>
    </row>
    <row r="4534" spans="8:8" x14ac:dyDescent="0.25">
      <c r="H4534" s="200"/>
    </row>
    <row r="4535" spans="8:8" x14ac:dyDescent="0.25">
      <c r="H4535" s="200"/>
    </row>
    <row r="4536" spans="8:8" x14ac:dyDescent="0.25">
      <c r="H4536" s="200"/>
    </row>
    <row r="4537" spans="8:8" x14ac:dyDescent="0.25">
      <c r="H4537" s="200"/>
    </row>
    <row r="4538" spans="8:8" x14ac:dyDescent="0.25">
      <c r="H4538" s="200"/>
    </row>
    <row r="4539" spans="8:8" x14ac:dyDescent="0.25">
      <c r="H4539" s="200"/>
    </row>
    <row r="4540" spans="8:8" x14ac:dyDescent="0.25">
      <c r="H4540" s="200"/>
    </row>
    <row r="4541" spans="8:8" x14ac:dyDescent="0.25">
      <c r="H4541" s="200"/>
    </row>
    <row r="4542" spans="8:8" x14ac:dyDescent="0.25">
      <c r="H4542" s="200"/>
    </row>
    <row r="4543" spans="8:8" x14ac:dyDescent="0.25">
      <c r="H4543" s="200"/>
    </row>
    <row r="4544" spans="8:8" x14ac:dyDescent="0.25">
      <c r="H4544" s="200"/>
    </row>
    <row r="4545" spans="8:8" x14ac:dyDescent="0.25">
      <c r="H4545" s="200"/>
    </row>
    <row r="4546" spans="8:8" x14ac:dyDescent="0.25">
      <c r="H4546" s="200"/>
    </row>
    <row r="4547" spans="8:8" x14ac:dyDescent="0.25">
      <c r="H4547" s="200"/>
    </row>
    <row r="4548" spans="8:8" x14ac:dyDescent="0.25">
      <c r="H4548" s="200"/>
    </row>
    <row r="4549" spans="8:8" x14ac:dyDescent="0.25">
      <c r="H4549" s="200"/>
    </row>
    <row r="4550" spans="8:8" x14ac:dyDescent="0.25">
      <c r="H4550" s="200"/>
    </row>
    <row r="4551" spans="8:8" x14ac:dyDescent="0.25">
      <c r="H4551" s="200"/>
    </row>
    <row r="4552" spans="8:8" x14ac:dyDescent="0.25">
      <c r="H4552" s="200"/>
    </row>
    <row r="4553" spans="8:8" x14ac:dyDescent="0.25">
      <c r="H4553" s="200"/>
    </row>
    <row r="4554" spans="8:8" x14ac:dyDescent="0.25">
      <c r="H4554" s="200"/>
    </row>
    <row r="4555" spans="8:8" x14ac:dyDescent="0.25">
      <c r="H4555" s="200"/>
    </row>
    <row r="4556" spans="8:8" x14ac:dyDescent="0.25">
      <c r="H4556" s="200"/>
    </row>
    <row r="4557" spans="8:8" x14ac:dyDescent="0.25">
      <c r="H4557" s="200"/>
    </row>
    <row r="4558" spans="8:8" x14ac:dyDescent="0.25">
      <c r="H4558" s="200"/>
    </row>
    <row r="4559" spans="8:8" x14ac:dyDescent="0.25">
      <c r="H4559" s="200"/>
    </row>
    <row r="4560" spans="8:8" x14ac:dyDescent="0.25">
      <c r="H4560" s="200"/>
    </row>
    <row r="4561" spans="8:8" x14ac:dyDescent="0.25">
      <c r="H4561" s="200"/>
    </row>
    <row r="4562" spans="8:8" x14ac:dyDescent="0.25">
      <c r="H4562" s="200"/>
    </row>
    <row r="4563" spans="8:8" x14ac:dyDescent="0.25">
      <c r="H4563" s="200"/>
    </row>
    <row r="4564" spans="8:8" x14ac:dyDescent="0.25">
      <c r="H4564" s="200"/>
    </row>
    <row r="4565" spans="8:8" x14ac:dyDescent="0.25">
      <c r="H4565" s="200"/>
    </row>
    <row r="4566" spans="8:8" x14ac:dyDescent="0.25">
      <c r="H4566" s="200"/>
    </row>
    <row r="4567" spans="8:8" x14ac:dyDescent="0.25">
      <c r="H4567" s="200"/>
    </row>
    <row r="4568" spans="8:8" x14ac:dyDescent="0.25">
      <c r="H4568" s="200"/>
    </row>
    <row r="4569" spans="8:8" x14ac:dyDescent="0.25">
      <c r="H4569" s="200"/>
    </row>
    <row r="4570" spans="8:8" x14ac:dyDescent="0.25">
      <c r="H4570" s="200"/>
    </row>
    <row r="4571" spans="8:8" x14ac:dyDescent="0.25">
      <c r="H4571" s="200"/>
    </row>
    <row r="4572" spans="8:8" x14ac:dyDescent="0.25">
      <c r="H4572" s="200"/>
    </row>
    <row r="4573" spans="8:8" x14ac:dyDescent="0.25">
      <c r="H4573" s="200"/>
    </row>
    <row r="4574" spans="8:8" x14ac:dyDescent="0.25">
      <c r="H4574" s="200"/>
    </row>
    <row r="4575" spans="8:8" x14ac:dyDescent="0.25">
      <c r="H4575" s="200"/>
    </row>
    <row r="4576" spans="8:8" x14ac:dyDescent="0.25">
      <c r="H4576" s="200"/>
    </row>
    <row r="4577" spans="8:8" x14ac:dyDescent="0.25">
      <c r="H4577" s="200"/>
    </row>
    <row r="4578" spans="8:8" x14ac:dyDescent="0.25">
      <c r="H4578" s="200"/>
    </row>
    <row r="4579" spans="8:8" x14ac:dyDescent="0.25">
      <c r="H4579" s="200"/>
    </row>
    <row r="4580" spans="8:8" x14ac:dyDescent="0.25">
      <c r="H4580" s="200"/>
    </row>
    <row r="4581" spans="8:8" x14ac:dyDescent="0.25">
      <c r="H4581" s="200"/>
    </row>
    <row r="4582" spans="8:8" x14ac:dyDescent="0.25">
      <c r="H4582" s="200"/>
    </row>
    <row r="4583" spans="8:8" x14ac:dyDescent="0.25">
      <c r="H4583" s="200"/>
    </row>
    <row r="4584" spans="8:8" x14ac:dyDescent="0.25">
      <c r="H4584" s="200"/>
    </row>
    <row r="4585" spans="8:8" x14ac:dyDescent="0.25">
      <c r="H4585" s="200"/>
    </row>
    <row r="4586" spans="8:8" x14ac:dyDescent="0.25">
      <c r="H4586" s="200"/>
    </row>
    <row r="4587" spans="8:8" x14ac:dyDescent="0.25">
      <c r="H4587" s="200"/>
    </row>
    <row r="4588" spans="8:8" x14ac:dyDescent="0.25">
      <c r="H4588" s="200"/>
    </row>
    <row r="4589" spans="8:8" x14ac:dyDescent="0.25">
      <c r="H4589" s="200"/>
    </row>
    <row r="4590" spans="8:8" x14ac:dyDescent="0.25">
      <c r="H4590" s="200"/>
    </row>
    <row r="4591" spans="8:8" x14ac:dyDescent="0.25">
      <c r="H4591" s="200"/>
    </row>
    <row r="4592" spans="8:8" x14ac:dyDescent="0.25">
      <c r="H4592" s="200"/>
    </row>
    <row r="4593" spans="8:8" x14ac:dyDescent="0.25">
      <c r="H4593" s="200"/>
    </row>
    <row r="4594" spans="8:8" x14ac:dyDescent="0.25">
      <c r="H4594" s="200"/>
    </row>
    <row r="4595" spans="8:8" x14ac:dyDescent="0.25">
      <c r="H4595" s="200"/>
    </row>
    <row r="4596" spans="8:8" x14ac:dyDescent="0.25">
      <c r="H4596" s="200"/>
    </row>
    <row r="4597" spans="8:8" x14ac:dyDescent="0.25">
      <c r="H4597" s="200"/>
    </row>
    <row r="4598" spans="8:8" x14ac:dyDescent="0.25">
      <c r="H4598" s="200"/>
    </row>
    <row r="4599" spans="8:8" x14ac:dyDescent="0.25">
      <c r="H4599" s="200"/>
    </row>
    <row r="4600" spans="8:8" x14ac:dyDescent="0.25">
      <c r="H4600" s="200"/>
    </row>
    <row r="4601" spans="8:8" x14ac:dyDescent="0.25">
      <c r="H4601" s="200"/>
    </row>
    <row r="4602" spans="8:8" x14ac:dyDescent="0.25">
      <c r="H4602" s="200"/>
    </row>
    <row r="4603" spans="8:8" x14ac:dyDescent="0.25">
      <c r="H4603" s="200"/>
    </row>
    <row r="4604" spans="8:8" x14ac:dyDescent="0.25">
      <c r="H4604" s="200"/>
    </row>
    <row r="4605" spans="8:8" x14ac:dyDescent="0.25">
      <c r="H4605" s="200"/>
    </row>
    <row r="4606" spans="8:8" x14ac:dyDescent="0.25">
      <c r="H4606" s="200"/>
    </row>
    <row r="4607" spans="8:8" x14ac:dyDescent="0.25">
      <c r="H4607" s="200"/>
    </row>
    <row r="4608" spans="8:8" x14ac:dyDescent="0.25">
      <c r="H4608" s="200"/>
    </row>
    <row r="4609" spans="8:8" x14ac:dyDescent="0.25">
      <c r="H4609" s="200"/>
    </row>
    <row r="4610" spans="8:8" x14ac:dyDescent="0.25">
      <c r="H4610" s="200"/>
    </row>
    <row r="4611" spans="8:8" x14ac:dyDescent="0.25">
      <c r="H4611" s="200"/>
    </row>
    <row r="4612" spans="8:8" x14ac:dyDescent="0.25">
      <c r="H4612" s="200"/>
    </row>
    <row r="4613" spans="8:8" x14ac:dyDescent="0.25">
      <c r="H4613" s="200"/>
    </row>
    <row r="4614" spans="8:8" x14ac:dyDescent="0.25">
      <c r="H4614" s="200"/>
    </row>
    <row r="4615" spans="8:8" x14ac:dyDescent="0.25">
      <c r="H4615" s="200"/>
    </row>
    <row r="4616" spans="8:8" x14ac:dyDescent="0.25">
      <c r="H4616" s="200"/>
    </row>
    <row r="4617" spans="8:8" x14ac:dyDescent="0.25">
      <c r="H4617" s="200"/>
    </row>
    <row r="4618" spans="8:8" x14ac:dyDescent="0.25">
      <c r="H4618" s="200"/>
    </row>
    <row r="4619" spans="8:8" x14ac:dyDescent="0.25">
      <c r="H4619" s="200"/>
    </row>
    <row r="4620" spans="8:8" x14ac:dyDescent="0.25">
      <c r="H4620" s="200"/>
    </row>
    <row r="4621" spans="8:8" x14ac:dyDescent="0.25">
      <c r="H4621" s="200"/>
    </row>
    <row r="4622" spans="8:8" x14ac:dyDescent="0.25">
      <c r="H4622" s="200"/>
    </row>
    <row r="4623" spans="8:8" x14ac:dyDescent="0.25">
      <c r="H4623" s="200"/>
    </row>
    <row r="4624" spans="8:8" x14ac:dyDescent="0.25">
      <c r="H4624" s="200"/>
    </row>
    <row r="4625" spans="8:8" x14ac:dyDescent="0.25">
      <c r="H4625" s="200"/>
    </row>
    <row r="4626" spans="8:8" x14ac:dyDescent="0.25">
      <c r="H4626" s="200"/>
    </row>
    <row r="4627" spans="8:8" x14ac:dyDescent="0.25">
      <c r="H4627" s="200"/>
    </row>
    <row r="4628" spans="8:8" x14ac:dyDescent="0.25">
      <c r="H4628" s="200"/>
    </row>
    <row r="4629" spans="8:8" x14ac:dyDescent="0.25">
      <c r="H4629" s="200"/>
    </row>
    <row r="4630" spans="8:8" x14ac:dyDescent="0.25">
      <c r="H4630" s="200"/>
    </row>
    <row r="4631" spans="8:8" x14ac:dyDescent="0.25">
      <c r="H4631" s="200"/>
    </row>
    <row r="4632" spans="8:8" x14ac:dyDescent="0.25">
      <c r="H4632" s="200"/>
    </row>
    <row r="4633" spans="8:8" x14ac:dyDescent="0.25">
      <c r="H4633" s="200"/>
    </row>
    <row r="4634" spans="8:8" x14ac:dyDescent="0.25">
      <c r="H4634" s="200"/>
    </row>
    <row r="4635" spans="8:8" x14ac:dyDescent="0.25">
      <c r="H4635" s="200"/>
    </row>
    <row r="4636" spans="8:8" x14ac:dyDescent="0.25">
      <c r="H4636" s="200"/>
    </row>
    <row r="4637" spans="8:8" x14ac:dyDescent="0.25">
      <c r="H4637" s="200"/>
    </row>
    <row r="4638" spans="8:8" x14ac:dyDescent="0.25">
      <c r="H4638" s="200"/>
    </row>
    <row r="4639" spans="8:8" x14ac:dyDescent="0.25">
      <c r="H4639" s="200"/>
    </row>
    <row r="4640" spans="8:8" x14ac:dyDescent="0.25">
      <c r="H4640" s="200"/>
    </row>
    <row r="4641" spans="8:8" x14ac:dyDescent="0.25">
      <c r="H4641" s="200"/>
    </row>
    <row r="4642" spans="8:8" x14ac:dyDescent="0.25">
      <c r="H4642" s="200"/>
    </row>
    <row r="4643" spans="8:8" x14ac:dyDescent="0.25">
      <c r="H4643" s="200"/>
    </row>
    <row r="4644" spans="8:8" x14ac:dyDescent="0.25">
      <c r="H4644" s="200"/>
    </row>
    <row r="4645" spans="8:8" x14ac:dyDescent="0.25">
      <c r="H4645" s="200"/>
    </row>
    <row r="4646" spans="8:8" x14ac:dyDescent="0.25">
      <c r="H4646" s="200"/>
    </row>
    <row r="4647" spans="8:8" x14ac:dyDescent="0.25">
      <c r="H4647" s="200"/>
    </row>
    <row r="4648" spans="8:8" x14ac:dyDescent="0.25">
      <c r="H4648" s="200"/>
    </row>
    <row r="4649" spans="8:8" x14ac:dyDescent="0.25">
      <c r="H4649" s="200"/>
    </row>
    <row r="4650" spans="8:8" x14ac:dyDescent="0.25">
      <c r="H4650" s="200"/>
    </row>
    <row r="4651" spans="8:8" x14ac:dyDescent="0.25">
      <c r="H4651" s="200"/>
    </row>
    <row r="4652" spans="8:8" x14ac:dyDescent="0.25">
      <c r="H4652" s="200"/>
    </row>
    <row r="4653" spans="8:8" x14ac:dyDescent="0.25">
      <c r="H4653" s="200"/>
    </row>
    <row r="4654" spans="8:8" x14ac:dyDescent="0.25">
      <c r="H4654" s="200"/>
    </row>
    <row r="4655" spans="8:8" x14ac:dyDescent="0.25">
      <c r="H4655" s="200"/>
    </row>
    <row r="4656" spans="8:8" x14ac:dyDescent="0.25">
      <c r="H4656" s="200"/>
    </row>
    <row r="4657" spans="8:8" x14ac:dyDescent="0.25">
      <c r="H4657" s="200"/>
    </row>
    <row r="4658" spans="8:8" x14ac:dyDescent="0.25">
      <c r="H4658" s="200"/>
    </row>
    <row r="4659" spans="8:8" x14ac:dyDescent="0.25">
      <c r="H4659" s="200"/>
    </row>
    <row r="4660" spans="8:8" x14ac:dyDescent="0.25">
      <c r="H4660" s="200"/>
    </row>
    <row r="4661" spans="8:8" x14ac:dyDescent="0.25">
      <c r="H4661" s="200"/>
    </row>
    <row r="4662" spans="8:8" x14ac:dyDescent="0.25">
      <c r="H4662" s="200"/>
    </row>
    <row r="4663" spans="8:8" x14ac:dyDescent="0.25">
      <c r="H4663" s="200"/>
    </row>
    <row r="4664" spans="8:8" x14ac:dyDescent="0.25">
      <c r="H4664" s="200"/>
    </row>
    <row r="4665" spans="8:8" x14ac:dyDescent="0.25">
      <c r="H4665" s="200"/>
    </row>
    <row r="4666" spans="8:8" x14ac:dyDescent="0.25">
      <c r="H4666" s="200"/>
    </row>
    <row r="4667" spans="8:8" x14ac:dyDescent="0.25">
      <c r="H4667" s="200"/>
    </row>
    <row r="4668" spans="8:8" x14ac:dyDescent="0.25">
      <c r="H4668" s="200"/>
    </row>
    <row r="4669" spans="8:8" x14ac:dyDescent="0.25">
      <c r="H4669" s="200"/>
    </row>
    <row r="4670" spans="8:8" x14ac:dyDescent="0.25">
      <c r="H4670" s="200"/>
    </row>
    <row r="4671" spans="8:8" x14ac:dyDescent="0.25">
      <c r="H4671" s="200"/>
    </row>
    <row r="4672" spans="8:8" x14ac:dyDescent="0.25">
      <c r="H4672" s="200"/>
    </row>
    <row r="4673" spans="8:8" x14ac:dyDescent="0.25">
      <c r="H4673" s="200"/>
    </row>
    <row r="4674" spans="8:8" x14ac:dyDescent="0.25">
      <c r="H4674" s="200"/>
    </row>
    <row r="4675" spans="8:8" x14ac:dyDescent="0.25">
      <c r="H4675" s="200"/>
    </row>
    <row r="4676" spans="8:8" x14ac:dyDescent="0.25">
      <c r="H4676" s="200"/>
    </row>
    <row r="4677" spans="8:8" x14ac:dyDescent="0.25">
      <c r="H4677" s="200"/>
    </row>
    <row r="4678" spans="8:8" x14ac:dyDescent="0.25">
      <c r="H4678" s="200"/>
    </row>
    <row r="4679" spans="8:8" x14ac:dyDescent="0.25">
      <c r="H4679" s="200"/>
    </row>
    <row r="4680" spans="8:8" x14ac:dyDescent="0.25">
      <c r="H4680" s="200"/>
    </row>
    <row r="4681" spans="8:8" x14ac:dyDescent="0.25">
      <c r="H4681" s="200"/>
    </row>
    <row r="4682" spans="8:8" x14ac:dyDescent="0.25">
      <c r="H4682" s="200"/>
    </row>
    <row r="4683" spans="8:8" x14ac:dyDescent="0.25">
      <c r="H4683" s="200"/>
    </row>
    <row r="4684" spans="8:8" x14ac:dyDescent="0.25">
      <c r="H4684" s="200"/>
    </row>
    <row r="4685" spans="8:8" x14ac:dyDescent="0.25">
      <c r="H4685" s="200"/>
    </row>
    <row r="4686" spans="8:8" x14ac:dyDescent="0.25">
      <c r="H4686" s="200"/>
    </row>
    <row r="4687" spans="8:8" x14ac:dyDescent="0.25">
      <c r="H4687" s="200"/>
    </row>
    <row r="4688" spans="8:8" x14ac:dyDescent="0.25">
      <c r="H4688" s="200"/>
    </row>
    <row r="4689" spans="8:8" x14ac:dyDescent="0.25">
      <c r="H4689" s="200"/>
    </row>
    <row r="4690" spans="8:8" x14ac:dyDescent="0.25">
      <c r="H4690" s="200"/>
    </row>
    <row r="4691" spans="8:8" x14ac:dyDescent="0.25">
      <c r="H4691" s="200"/>
    </row>
    <row r="4692" spans="8:8" x14ac:dyDescent="0.25">
      <c r="H4692" s="200"/>
    </row>
    <row r="4693" spans="8:8" x14ac:dyDescent="0.25">
      <c r="H4693" s="200"/>
    </row>
    <row r="4694" spans="8:8" x14ac:dyDescent="0.25">
      <c r="H4694" s="200"/>
    </row>
    <row r="4695" spans="8:8" x14ac:dyDescent="0.25">
      <c r="H4695" s="200"/>
    </row>
    <row r="4696" spans="8:8" x14ac:dyDescent="0.25">
      <c r="H4696" s="200"/>
    </row>
    <row r="4697" spans="8:8" x14ac:dyDescent="0.25">
      <c r="H4697" s="200"/>
    </row>
    <row r="4698" spans="8:8" x14ac:dyDescent="0.25">
      <c r="H4698" s="200"/>
    </row>
    <row r="4699" spans="8:8" x14ac:dyDescent="0.25">
      <c r="H4699" s="200"/>
    </row>
    <row r="4700" spans="8:8" x14ac:dyDescent="0.25">
      <c r="H4700" s="200"/>
    </row>
    <row r="4701" spans="8:8" x14ac:dyDescent="0.25">
      <c r="H4701" s="200"/>
    </row>
    <row r="4702" spans="8:8" x14ac:dyDescent="0.25">
      <c r="H4702" s="200"/>
    </row>
    <row r="4703" spans="8:8" x14ac:dyDescent="0.25">
      <c r="H4703" s="200"/>
    </row>
    <row r="4704" spans="8:8" x14ac:dyDescent="0.25">
      <c r="H4704" s="200"/>
    </row>
    <row r="4705" spans="8:8" x14ac:dyDescent="0.25">
      <c r="H4705" s="200"/>
    </row>
    <row r="4706" spans="8:8" x14ac:dyDescent="0.25">
      <c r="H4706" s="200"/>
    </row>
    <row r="4707" spans="8:8" x14ac:dyDescent="0.25">
      <c r="H4707" s="200"/>
    </row>
    <row r="4708" spans="8:8" x14ac:dyDescent="0.25">
      <c r="H4708" s="200"/>
    </row>
    <row r="4709" spans="8:8" x14ac:dyDescent="0.25">
      <c r="H4709" s="200"/>
    </row>
    <row r="4710" spans="8:8" x14ac:dyDescent="0.25">
      <c r="H4710" s="200"/>
    </row>
    <row r="4711" spans="8:8" x14ac:dyDescent="0.25">
      <c r="H4711" s="200"/>
    </row>
    <row r="4712" spans="8:8" x14ac:dyDescent="0.25">
      <c r="H4712" s="200"/>
    </row>
    <row r="4713" spans="8:8" x14ac:dyDescent="0.25">
      <c r="H4713" s="200"/>
    </row>
    <row r="4714" spans="8:8" x14ac:dyDescent="0.25">
      <c r="H4714" s="200"/>
    </row>
    <row r="4715" spans="8:8" x14ac:dyDescent="0.25">
      <c r="H4715" s="200"/>
    </row>
    <row r="4716" spans="8:8" x14ac:dyDescent="0.25">
      <c r="H4716" s="200"/>
    </row>
    <row r="4717" spans="8:8" x14ac:dyDescent="0.25">
      <c r="H4717" s="200"/>
    </row>
    <row r="4718" spans="8:8" x14ac:dyDescent="0.25">
      <c r="H4718" s="200"/>
    </row>
    <row r="4719" spans="8:8" x14ac:dyDescent="0.25">
      <c r="H4719" s="200"/>
    </row>
    <row r="4720" spans="8:8" x14ac:dyDescent="0.25">
      <c r="H4720" s="200"/>
    </row>
    <row r="4721" spans="8:8" x14ac:dyDescent="0.25">
      <c r="H4721" s="200"/>
    </row>
    <row r="4722" spans="8:8" x14ac:dyDescent="0.25">
      <c r="H4722" s="200"/>
    </row>
    <row r="4723" spans="8:8" x14ac:dyDescent="0.25">
      <c r="H4723" s="200"/>
    </row>
    <row r="4724" spans="8:8" x14ac:dyDescent="0.25">
      <c r="H4724" s="200"/>
    </row>
    <row r="4725" spans="8:8" x14ac:dyDescent="0.25">
      <c r="H4725" s="200"/>
    </row>
    <row r="4726" spans="8:8" x14ac:dyDescent="0.25">
      <c r="H4726" s="200"/>
    </row>
    <row r="4727" spans="8:8" x14ac:dyDescent="0.25">
      <c r="H4727" s="200"/>
    </row>
    <row r="4728" spans="8:8" x14ac:dyDescent="0.25">
      <c r="H4728" s="200"/>
    </row>
    <row r="4729" spans="8:8" x14ac:dyDescent="0.25">
      <c r="H4729" s="200"/>
    </row>
    <row r="4730" spans="8:8" x14ac:dyDescent="0.25">
      <c r="H4730" s="200"/>
    </row>
    <row r="4731" spans="8:8" x14ac:dyDescent="0.25">
      <c r="H4731" s="200"/>
    </row>
    <row r="4732" spans="8:8" x14ac:dyDescent="0.25">
      <c r="H4732" s="200"/>
    </row>
    <row r="4733" spans="8:8" x14ac:dyDescent="0.25">
      <c r="H4733" s="200"/>
    </row>
    <row r="4734" spans="8:8" x14ac:dyDescent="0.25">
      <c r="H4734" s="200"/>
    </row>
    <row r="4735" spans="8:8" x14ac:dyDescent="0.25">
      <c r="H4735" s="200"/>
    </row>
    <row r="4736" spans="8:8" x14ac:dyDescent="0.25">
      <c r="H4736" s="200"/>
    </row>
    <row r="4737" spans="8:8" x14ac:dyDescent="0.25">
      <c r="H4737" s="200"/>
    </row>
    <row r="4738" spans="8:8" x14ac:dyDescent="0.25">
      <c r="H4738" s="200"/>
    </row>
    <row r="4739" spans="8:8" x14ac:dyDescent="0.25">
      <c r="H4739" s="200"/>
    </row>
    <row r="4740" spans="8:8" x14ac:dyDescent="0.25">
      <c r="H4740" s="200"/>
    </row>
    <row r="4741" spans="8:8" x14ac:dyDescent="0.25">
      <c r="H4741" s="200"/>
    </row>
    <row r="4742" spans="8:8" x14ac:dyDescent="0.25">
      <c r="H4742" s="200"/>
    </row>
    <row r="4743" spans="8:8" x14ac:dyDescent="0.25">
      <c r="H4743" s="200"/>
    </row>
    <row r="4744" spans="8:8" x14ac:dyDescent="0.25">
      <c r="H4744" s="200"/>
    </row>
    <row r="4745" spans="8:8" x14ac:dyDescent="0.25">
      <c r="H4745" s="200"/>
    </row>
    <row r="4746" spans="8:8" x14ac:dyDescent="0.25">
      <c r="H4746" s="200"/>
    </row>
    <row r="4747" spans="8:8" x14ac:dyDescent="0.25">
      <c r="H4747" s="200"/>
    </row>
    <row r="4748" spans="8:8" x14ac:dyDescent="0.25">
      <c r="H4748" s="200"/>
    </row>
    <row r="4749" spans="8:8" x14ac:dyDescent="0.25">
      <c r="H4749" s="200"/>
    </row>
    <row r="4750" spans="8:8" x14ac:dyDescent="0.25">
      <c r="H4750" s="200"/>
    </row>
    <row r="4751" spans="8:8" x14ac:dyDescent="0.25">
      <c r="H4751" s="200"/>
    </row>
    <row r="4752" spans="8:8" x14ac:dyDescent="0.25">
      <c r="H4752" s="200"/>
    </row>
    <row r="4753" spans="8:8" x14ac:dyDescent="0.25">
      <c r="H4753" s="200"/>
    </row>
    <row r="4754" spans="8:8" x14ac:dyDescent="0.25">
      <c r="H4754" s="200"/>
    </row>
    <row r="4755" spans="8:8" x14ac:dyDescent="0.25">
      <c r="H4755" s="200"/>
    </row>
    <row r="4756" spans="8:8" x14ac:dyDescent="0.25">
      <c r="H4756" s="200"/>
    </row>
    <row r="4757" spans="8:8" x14ac:dyDescent="0.25">
      <c r="H4757" s="200"/>
    </row>
    <row r="4758" spans="8:8" x14ac:dyDescent="0.25">
      <c r="H4758" s="200"/>
    </row>
    <row r="4759" spans="8:8" x14ac:dyDescent="0.25">
      <c r="H4759" s="200"/>
    </row>
    <row r="4760" spans="8:8" x14ac:dyDescent="0.25">
      <c r="H4760" s="200"/>
    </row>
    <row r="4761" spans="8:8" x14ac:dyDescent="0.25">
      <c r="H4761" s="200"/>
    </row>
    <row r="4762" spans="8:8" x14ac:dyDescent="0.25">
      <c r="H4762" s="200"/>
    </row>
    <row r="4763" spans="8:8" x14ac:dyDescent="0.25">
      <c r="H4763" s="200"/>
    </row>
    <row r="4764" spans="8:8" x14ac:dyDescent="0.25">
      <c r="H4764" s="200"/>
    </row>
    <row r="4765" spans="8:8" x14ac:dyDescent="0.25">
      <c r="H4765" s="200"/>
    </row>
    <row r="4766" spans="8:8" x14ac:dyDescent="0.25">
      <c r="H4766" s="200"/>
    </row>
    <row r="4767" spans="8:8" x14ac:dyDescent="0.25">
      <c r="H4767" s="200"/>
    </row>
    <row r="4768" spans="8:8" x14ac:dyDescent="0.25">
      <c r="H4768" s="200"/>
    </row>
    <row r="4769" spans="8:8" x14ac:dyDescent="0.25">
      <c r="H4769" s="200"/>
    </row>
    <row r="4770" spans="8:8" x14ac:dyDescent="0.25">
      <c r="H4770" s="200"/>
    </row>
    <row r="4771" spans="8:8" x14ac:dyDescent="0.25">
      <c r="H4771" s="200"/>
    </row>
    <row r="4772" spans="8:8" x14ac:dyDescent="0.25">
      <c r="H4772" s="200"/>
    </row>
    <row r="4773" spans="8:8" x14ac:dyDescent="0.25">
      <c r="H4773" s="200"/>
    </row>
    <row r="4774" spans="8:8" x14ac:dyDescent="0.25">
      <c r="H4774" s="200"/>
    </row>
    <row r="4775" spans="8:8" x14ac:dyDescent="0.25">
      <c r="H4775" s="200"/>
    </row>
    <row r="4776" spans="8:8" x14ac:dyDescent="0.25">
      <c r="H4776" s="200"/>
    </row>
    <row r="4777" spans="8:8" x14ac:dyDescent="0.25">
      <c r="H4777" s="200"/>
    </row>
    <row r="4778" spans="8:8" x14ac:dyDescent="0.25">
      <c r="H4778" s="200"/>
    </row>
    <row r="4779" spans="8:8" x14ac:dyDescent="0.25">
      <c r="H4779" s="200"/>
    </row>
    <row r="4780" spans="8:8" x14ac:dyDescent="0.25">
      <c r="H4780" s="200"/>
    </row>
    <row r="4781" spans="8:8" x14ac:dyDescent="0.25">
      <c r="H4781" s="200"/>
    </row>
    <row r="4782" spans="8:8" x14ac:dyDescent="0.25">
      <c r="H4782" s="200"/>
    </row>
    <row r="4783" spans="8:8" x14ac:dyDescent="0.25">
      <c r="H4783" s="200"/>
    </row>
    <row r="4784" spans="8:8" x14ac:dyDescent="0.25">
      <c r="H4784" s="200"/>
    </row>
    <row r="4785" spans="8:8" x14ac:dyDescent="0.25">
      <c r="H4785" s="200"/>
    </row>
    <row r="4786" spans="8:8" x14ac:dyDescent="0.25">
      <c r="H4786" s="200"/>
    </row>
    <row r="4787" spans="8:8" x14ac:dyDescent="0.25">
      <c r="H4787" s="200"/>
    </row>
    <row r="4788" spans="8:8" x14ac:dyDescent="0.25">
      <c r="H4788" s="200"/>
    </row>
    <row r="4789" spans="8:8" x14ac:dyDescent="0.25">
      <c r="H4789" s="200"/>
    </row>
    <row r="4790" spans="8:8" x14ac:dyDescent="0.25">
      <c r="H4790" s="200"/>
    </row>
    <row r="4791" spans="8:8" x14ac:dyDescent="0.25">
      <c r="H4791" s="200"/>
    </row>
    <row r="4792" spans="8:8" x14ac:dyDescent="0.25">
      <c r="H4792" s="200"/>
    </row>
    <row r="4793" spans="8:8" x14ac:dyDescent="0.25">
      <c r="H4793" s="200"/>
    </row>
    <row r="4794" spans="8:8" x14ac:dyDescent="0.25">
      <c r="H4794" s="200"/>
    </row>
    <row r="4795" spans="8:8" x14ac:dyDescent="0.25">
      <c r="H4795" s="200"/>
    </row>
    <row r="4796" spans="8:8" x14ac:dyDescent="0.25">
      <c r="H4796" s="200"/>
    </row>
    <row r="4797" spans="8:8" x14ac:dyDescent="0.25">
      <c r="H4797" s="200"/>
    </row>
    <row r="4798" spans="8:8" x14ac:dyDescent="0.25">
      <c r="H4798" s="200"/>
    </row>
    <row r="4799" spans="8:8" x14ac:dyDescent="0.25">
      <c r="H4799" s="200"/>
    </row>
    <row r="4800" spans="8:8" x14ac:dyDescent="0.25">
      <c r="H4800" s="200"/>
    </row>
    <row r="4801" spans="8:8" x14ac:dyDescent="0.25">
      <c r="H4801" s="200"/>
    </row>
    <row r="4802" spans="8:8" x14ac:dyDescent="0.25">
      <c r="H4802" s="200"/>
    </row>
    <row r="4803" spans="8:8" x14ac:dyDescent="0.25">
      <c r="H4803" s="200"/>
    </row>
    <row r="4804" spans="8:8" x14ac:dyDescent="0.25">
      <c r="H4804" s="200"/>
    </row>
    <row r="4805" spans="8:8" x14ac:dyDescent="0.25">
      <c r="H4805" s="200"/>
    </row>
    <row r="4806" spans="8:8" x14ac:dyDescent="0.25">
      <c r="H4806" s="200"/>
    </row>
    <row r="4807" spans="8:8" x14ac:dyDescent="0.25">
      <c r="H4807" s="200"/>
    </row>
    <row r="4808" spans="8:8" x14ac:dyDescent="0.25">
      <c r="H4808" s="200"/>
    </row>
    <row r="4809" spans="8:8" x14ac:dyDescent="0.25">
      <c r="H4809" s="200"/>
    </row>
    <row r="4810" spans="8:8" x14ac:dyDescent="0.25">
      <c r="H4810" s="200"/>
    </row>
    <row r="4811" spans="8:8" x14ac:dyDescent="0.25">
      <c r="H4811" s="200"/>
    </row>
    <row r="4812" spans="8:8" x14ac:dyDescent="0.25">
      <c r="H4812" s="200"/>
    </row>
    <row r="4813" spans="8:8" x14ac:dyDescent="0.25">
      <c r="H4813" s="200"/>
    </row>
    <row r="4814" spans="8:8" x14ac:dyDescent="0.25">
      <c r="H4814" s="200"/>
    </row>
    <row r="4815" spans="8:8" x14ac:dyDescent="0.25">
      <c r="H4815" s="200"/>
    </row>
    <row r="4816" spans="8:8" x14ac:dyDescent="0.25">
      <c r="H4816" s="200"/>
    </row>
    <row r="4817" spans="8:8" x14ac:dyDescent="0.25">
      <c r="H4817" s="200"/>
    </row>
    <row r="4818" spans="8:8" x14ac:dyDescent="0.25">
      <c r="H4818" s="200"/>
    </row>
    <row r="4819" spans="8:8" x14ac:dyDescent="0.25">
      <c r="H4819" s="200"/>
    </row>
    <row r="4820" spans="8:8" x14ac:dyDescent="0.25">
      <c r="H4820" s="200"/>
    </row>
    <row r="4821" spans="8:8" x14ac:dyDescent="0.25">
      <c r="H4821" s="200"/>
    </row>
    <row r="4822" spans="8:8" x14ac:dyDescent="0.25">
      <c r="H4822" s="200"/>
    </row>
    <row r="4823" spans="8:8" x14ac:dyDescent="0.25">
      <c r="H4823" s="200"/>
    </row>
    <row r="4824" spans="8:8" x14ac:dyDescent="0.25">
      <c r="H4824" s="200"/>
    </row>
    <row r="4825" spans="8:8" x14ac:dyDescent="0.25">
      <c r="H4825" s="200"/>
    </row>
    <row r="4826" spans="8:8" x14ac:dyDescent="0.25">
      <c r="H4826" s="200"/>
    </row>
    <row r="4827" spans="8:8" x14ac:dyDescent="0.25">
      <c r="H4827" s="200"/>
    </row>
    <row r="4828" spans="8:8" x14ac:dyDescent="0.25">
      <c r="H4828" s="200"/>
    </row>
    <row r="4829" spans="8:8" x14ac:dyDescent="0.25">
      <c r="H4829" s="200"/>
    </row>
    <row r="4830" spans="8:8" x14ac:dyDescent="0.25">
      <c r="H4830" s="200"/>
    </row>
    <row r="4831" spans="8:8" x14ac:dyDescent="0.25">
      <c r="H4831" s="200"/>
    </row>
    <row r="4832" spans="8:8" x14ac:dyDescent="0.25">
      <c r="H4832" s="200"/>
    </row>
    <row r="4833" spans="8:8" x14ac:dyDescent="0.25">
      <c r="H4833" s="200"/>
    </row>
    <row r="4834" spans="8:8" x14ac:dyDescent="0.25">
      <c r="H4834" s="200"/>
    </row>
    <row r="4835" spans="8:8" x14ac:dyDescent="0.25">
      <c r="H4835" s="200"/>
    </row>
    <row r="4836" spans="8:8" x14ac:dyDescent="0.25">
      <c r="H4836" s="200"/>
    </row>
    <row r="4837" spans="8:8" x14ac:dyDescent="0.25">
      <c r="H4837" s="200"/>
    </row>
    <row r="4838" spans="8:8" x14ac:dyDescent="0.25">
      <c r="H4838" s="200"/>
    </row>
    <row r="4839" spans="8:8" x14ac:dyDescent="0.25">
      <c r="H4839" s="200"/>
    </row>
    <row r="4840" spans="8:8" x14ac:dyDescent="0.25">
      <c r="H4840" s="200"/>
    </row>
    <row r="4841" spans="8:8" x14ac:dyDescent="0.25">
      <c r="H4841" s="200"/>
    </row>
    <row r="4842" spans="8:8" x14ac:dyDescent="0.25">
      <c r="H4842" s="200"/>
    </row>
    <row r="4843" spans="8:8" x14ac:dyDescent="0.25">
      <c r="H4843" s="200"/>
    </row>
    <row r="4844" spans="8:8" x14ac:dyDescent="0.25">
      <c r="H4844" s="200"/>
    </row>
    <row r="4845" spans="8:8" x14ac:dyDescent="0.25">
      <c r="H4845" s="200"/>
    </row>
    <row r="4846" spans="8:8" x14ac:dyDescent="0.25">
      <c r="H4846" s="200"/>
    </row>
    <row r="4847" spans="8:8" x14ac:dyDescent="0.25">
      <c r="H4847" s="200"/>
    </row>
    <row r="4848" spans="8:8" x14ac:dyDescent="0.25">
      <c r="H4848" s="200"/>
    </row>
    <row r="4849" spans="8:8" x14ac:dyDescent="0.25">
      <c r="H4849" s="200"/>
    </row>
    <row r="4850" spans="8:8" x14ac:dyDescent="0.25">
      <c r="H4850" s="200"/>
    </row>
    <row r="4851" spans="8:8" x14ac:dyDescent="0.25">
      <c r="H4851" s="200"/>
    </row>
    <row r="4852" spans="8:8" x14ac:dyDescent="0.25">
      <c r="H4852" s="200"/>
    </row>
    <row r="4853" spans="8:8" x14ac:dyDescent="0.25">
      <c r="H4853" s="200"/>
    </row>
    <row r="4854" spans="8:8" x14ac:dyDescent="0.25">
      <c r="H4854" s="200"/>
    </row>
    <row r="4855" spans="8:8" x14ac:dyDescent="0.25">
      <c r="H4855" s="200"/>
    </row>
    <row r="4856" spans="8:8" x14ac:dyDescent="0.25">
      <c r="H4856" s="200"/>
    </row>
    <row r="4857" spans="8:8" x14ac:dyDescent="0.25">
      <c r="H4857" s="200"/>
    </row>
    <row r="4858" spans="8:8" x14ac:dyDescent="0.25">
      <c r="H4858" s="200"/>
    </row>
    <row r="4859" spans="8:8" x14ac:dyDescent="0.25">
      <c r="H4859" s="200"/>
    </row>
    <row r="4860" spans="8:8" x14ac:dyDescent="0.25">
      <c r="H4860" s="200"/>
    </row>
    <row r="4861" spans="8:8" x14ac:dyDescent="0.25">
      <c r="H4861" s="200"/>
    </row>
    <row r="4862" spans="8:8" x14ac:dyDescent="0.25">
      <c r="H4862" s="200"/>
    </row>
    <row r="4863" spans="8:8" x14ac:dyDescent="0.25">
      <c r="H4863" s="200"/>
    </row>
    <row r="4864" spans="8:8" x14ac:dyDescent="0.25">
      <c r="H4864" s="200"/>
    </row>
    <row r="4865" spans="8:8" x14ac:dyDescent="0.25">
      <c r="H4865" s="200"/>
    </row>
    <row r="4866" spans="8:8" x14ac:dyDescent="0.25">
      <c r="H4866" s="200"/>
    </row>
    <row r="4867" spans="8:8" x14ac:dyDescent="0.25">
      <c r="H4867" s="200"/>
    </row>
    <row r="4868" spans="8:8" x14ac:dyDescent="0.25">
      <c r="H4868" s="200"/>
    </row>
    <row r="4869" spans="8:8" x14ac:dyDescent="0.25">
      <c r="H4869" s="200"/>
    </row>
    <row r="4870" spans="8:8" x14ac:dyDescent="0.25">
      <c r="H4870" s="200"/>
    </row>
    <row r="4871" spans="8:8" x14ac:dyDescent="0.25">
      <c r="H4871" s="200"/>
    </row>
    <row r="4872" spans="8:8" x14ac:dyDescent="0.25">
      <c r="H4872" s="200"/>
    </row>
    <row r="4873" spans="8:8" x14ac:dyDescent="0.25">
      <c r="H4873" s="200"/>
    </row>
    <row r="4874" spans="8:8" x14ac:dyDescent="0.25">
      <c r="H4874" s="200"/>
    </row>
    <row r="4875" spans="8:8" x14ac:dyDescent="0.25">
      <c r="H4875" s="200"/>
    </row>
    <row r="4876" spans="8:8" x14ac:dyDescent="0.25">
      <c r="H4876" s="200"/>
    </row>
    <row r="4877" spans="8:8" x14ac:dyDescent="0.25">
      <c r="H4877" s="200"/>
    </row>
    <row r="4878" spans="8:8" x14ac:dyDescent="0.25">
      <c r="H4878" s="200"/>
    </row>
    <row r="4879" spans="8:8" x14ac:dyDescent="0.25">
      <c r="H4879" s="200"/>
    </row>
    <row r="4880" spans="8:8" x14ac:dyDescent="0.25">
      <c r="H4880" s="200"/>
    </row>
    <row r="4881" spans="8:8" x14ac:dyDescent="0.25">
      <c r="H4881" s="200"/>
    </row>
    <row r="4882" spans="8:8" x14ac:dyDescent="0.25">
      <c r="H4882" s="200"/>
    </row>
    <row r="4883" spans="8:8" x14ac:dyDescent="0.25">
      <c r="H4883" s="200"/>
    </row>
    <row r="4884" spans="8:8" x14ac:dyDescent="0.25">
      <c r="H4884" s="200"/>
    </row>
    <row r="4885" spans="8:8" x14ac:dyDescent="0.25">
      <c r="H4885" s="200"/>
    </row>
    <row r="4886" spans="8:8" x14ac:dyDescent="0.25">
      <c r="H4886" s="200"/>
    </row>
    <row r="4887" spans="8:8" x14ac:dyDescent="0.25">
      <c r="H4887" s="200"/>
    </row>
    <row r="4888" spans="8:8" x14ac:dyDescent="0.25">
      <c r="H4888" s="200"/>
    </row>
    <row r="4889" spans="8:8" x14ac:dyDescent="0.25">
      <c r="H4889" s="200"/>
    </row>
    <row r="4890" spans="8:8" x14ac:dyDescent="0.25">
      <c r="H4890" s="200"/>
    </row>
    <row r="4891" spans="8:8" x14ac:dyDescent="0.25">
      <c r="H4891" s="200"/>
    </row>
    <row r="4892" spans="8:8" x14ac:dyDescent="0.25">
      <c r="H4892" s="200"/>
    </row>
    <row r="4893" spans="8:8" x14ac:dyDescent="0.25">
      <c r="H4893" s="200"/>
    </row>
    <row r="4894" spans="8:8" x14ac:dyDescent="0.25">
      <c r="H4894" s="200"/>
    </row>
    <row r="4895" spans="8:8" x14ac:dyDescent="0.25">
      <c r="H4895" s="200"/>
    </row>
    <row r="4896" spans="8:8" x14ac:dyDescent="0.25">
      <c r="H4896" s="200"/>
    </row>
    <row r="4897" spans="8:8" x14ac:dyDescent="0.25">
      <c r="H4897" s="200"/>
    </row>
    <row r="4898" spans="8:8" x14ac:dyDescent="0.25">
      <c r="H4898" s="200"/>
    </row>
    <row r="4899" spans="8:8" x14ac:dyDescent="0.25">
      <c r="H4899" s="200"/>
    </row>
    <row r="4900" spans="8:8" x14ac:dyDescent="0.25">
      <c r="H4900" s="200"/>
    </row>
    <row r="4901" spans="8:8" x14ac:dyDescent="0.25">
      <c r="H4901" s="200"/>
    </row>
    <row r="4902" spans="8:8" x14ac:dyDescent="0.25">
      <c r="H4902" s="200"/>
    </row>
    <row r="4903" spans="8:8" x14ac:dyDescent="0.25">
      <c r="H4903" s="200"/>
    </row>
    <row r="4904" spans="8:8" x14ac:dyDescent="0.25">
      <c r="H4904" s="200"/>
    </row>
    <row r="4905" spans="8:8" x14ac:dyDescent="0.25">
      <c r="H4905" s="200"/>
    </row>
    <row r="4906" spans="8:8" x14ac:dyDescent="0.25">
      <c r="H4906" s="200"/>
    </row>
    <row r="4907" spans="8:8" x14ac:dyDescent="0.25">
      <c r="H4907" s="200"/>
    </row>
    <row r="4908" spans="8:8" x14ac:dyDescent="0.25">
      <c r="H4908" s="200"/>
    </row>
    <row r="4909" spans="8:8" x14ac:dyDescent="0.25">
      <c r="H4909" s="200"/>
    </row>
    <row r="4910" spans="8:8" x14ac:dyDescent="0.25">
      <c r="H4910" s="200"/>
    </row>
    <row r="4911" spans="8:8" x14ac:dyDescent="0.25">
      <c r="H4911" s="200"/>
    </row>
    <row r="4912" spans="8:8" x14ac:dyDescent="0.25">
      <c r="H4912" s="200"/>
    </row>
    <row r="4913" spans="8:8" x14ac:dyDescent="0.25">
      <c r="H4913" s="200"/>
    </row>
    <row r="4914" spans="8:8" x14ac:dyDescent="0.25">
      <c r="H4914" s="200"/>
    </row>
    <row r="4915" spans="8:8" x14ac:dyDescent="0.25">
      <c r="H4915" s="200"/>
    </row>
    <row r="4916" spans="8:8" x14ac:dyDescent="0.25">
      <c r="H4916" s="200"/>
    </row>
    <row r="4917" spans="8:8" x14ac:dyDescent="0.25">
      <c r="H4917" s="200"/>
    </row>
    <row r="4918" spans="8:8" x14ac:dyDescent="0.25">
      <c r="H4918" s="200"/>
    </row>
    <row r="4919" spans="8:8" x14ac:dyDescent="0.25">
      <c r="H4919" s="200"/>
    </row>
    <row r="4920" spans="8:8" x14ac:dyDescent="0.25">
      <c r="H4920" s="200"/>
    </row>
    <row r="4921" spans="8:8" x14ac:dyDescent="0.25">
      <c r="H4921" s="200"/>
    </row>
    <row r="4922" spans="8:8" x14ac:dyDescent="0.25">
      <c r="H4922" s="200"/>
    </row>
    <row r="4923" spans="8:8" x14ac:dyDescent="0.25">
      <c r="H4923" s="200"/>
    </row>
    <row r="4924" spans="8:8" x14ac:dyDescent="0.25">
      <c r="H4924" s="200"/>
    </row>
    <row r="4925" spans="8:8" x14ac:dyDescent="0.25">
      <c r="H4925" s="200"/>
    </row>
    <row r="4926" spans="8:8" x14ac:dyDescent="0.25">
      <c r="H4926" s="200"/>
    </row>
    <row r="4927" spans="8:8" x14ac:dyDescent="0.25">
      <c r="H4927" s="200"/>
    </row>
    <row r="4928" spans="8:8" x14ac:dyDescent="0.25">
      <c r="H4928" s="200"/>
    </row>
    <row r="4929" spans="8:8" x14ac:dyDescent="0.25">
      <c r="H4929" s="200"/>
    </row>
    <row r="4930" spans="8:8" x14ac:dyDescent="0.25">
      <c r="H4930" s="200"/>
    </row>
    <row r="4931" spans="8:8" x14ac:dyDescent="0.25">
      <c r="H4931" s="200"/>
    </row>
    <row r="4932" spans="8:8" x14ac:dyDescent="0.25">
      <c r="H4932" s="200"/>
    </row>
    <row r="4933" spans="8:8" x14ac:dyDescent="0.25">
      <c r="H4933" s="200"/>
    </row>
    <row r="4934" spans="8:8" x14ac:dyDescent="0.25">
      <c r="H4934" s="200"/>
    </row>
    <row r="4935" spans="8:8" x14ac:dyDescent="0.25">
      <c r="H4935" s="200"/>
    </row>
    <row r="4936" spans="8:8" x14ac:dyDescent="0.25">
      <c r="H4936" s="200"/>
    </row>
    <row r="4937" spans="8:8" x14ac:dyDescent="0.25">
      <c r="H4937" s="200"/>
    </row>
    <row r="4938" spans="8:8" x14ac:dyDescent="0.25">
      <c r="H4938" s="200"/>
    </row>
    <row r="4939" spans="8:8" x14ac:dyDescent="0.25">
      <c r="H4939" s="200"/>
    </row>
    <row r="4940" spans="8:8" x14ac:dyDescent="0.25">
      <c r="H4940" s="200"/>
    </row>
    <row r="4941" spans="8:8" x14ac:dyDescent="0.25">
      <c r="H4941" s="200"/>
    </row>
    <row r="4942" spans="8:8" x14ac:dyDescent="0.25">
      <c r="H4942" s="200"/>
    </row>
    <row r="4943" spans="8:8" x14ac:dyDescent="0.25">
      <c r="H4943" s="200"/>
    </row>
    <row r="4944" spans="8:8" x14ac:dyDescent="0.25">
      <c r="H4944" s="200"/>
    </row>
    <row r="4945" spans="8:8" x14ac:dyDescent="0.25">
      <c r="H4945" s="200"/>
    </row>
    <row r="4946" spans="8:8" x14ac:dyDescent="0.25">
      <c r="H4946" s="200"/>
    </row>
    <row r="4947" spans="8:8" x14ac:dyDescent="0.25">
      <c r="H4947" s="200"/>
    </row>
    <row r="4948" spans="8:8" x14ac:dyDescent="0.25">
      <c r="H4948" s="200"/>
    </row>
    <row r="4949" spans="8:8" x14ac:dyDescent="0.25">
      <c r="H4949" s="200"/>
    </row>
    <row r="4950" spans="8:8" x14ac:dyDescent="0.25">
      <c r="H4950" s="200"/>
    </row>
    <row r="4951" spans="8:8" x14ac:dyDescent="0.25">
      <c r="H4951" s="200"/>
    </row>
    <row r="4952" spans="8:8" x14ac:dyDescent="0.25">
      <c r="H4952" s="200"/>
    </row>
    <row r="4953" spans="8:8" x14ac:dyDescent="0.25">
      <c r="H4953" s="200"/>
    </row>
    <row r="4954" spans="8:8" x14ac:dyDescent="0.25">
      <c r="H4954" s="200"/>
    </row>
    <row r="4955" spans="8:8" x14ac:dyDescent="0.25">
      <c r="H4955" s="200"/>
    </row>
    <row r="4956" spans="8:8" x14ac:dyDescent="0.25">
      <c r="H4956" s="200"/>
    </row>
    <row r="4957" spans="8:8" x14ac:dyDescent="0.25">
      <c r="H4957" s="200"/>
    </row>
    <row r="4958" spans="8:8" x14ac:dyDescent="0.25">
      <c r="H4958" s="200"/>
    </row>
    <row r="4959" spans="8:8" x14ac:dyDescent="0.25">
      <c r="H4959" s="200"/>
    </row>
    <row r="4960" spans="8:8" x14ac:dyDescent="0.25">
      <c r="H4960" s="200"/>
    </row>
    <row r="4961" spans="8:8" x14ac:dyDescent="0.25">
      <c r="H4961" s="200"/>
    </row>
    <row r="4962" spans="8:8" x14ac:dyDescent="0.25">
      <c r="H4962" s="200"/>
    </row>
    <row r="4963" spans="8:8" x14ac:dyDescent="0.25">
      <c r="H4963" s="200"/>
    </row>
    <row r="4964" spans="8:8" x14ac:dyDescent="0.25">
      <c r="H4964" s="200"/>
    </row>
    <row r="4965" spans="8:8" x14ac:dyDescent="0.25">
      <c r="H4965" s="200"/>
    </row>
    <row r="4966" spans="8:8" x14ac:dyDescent="0.25">
      <c r="H4966" s="200"/>
    </row>
    <row r="4967" spans="8:8" x14ac:dyDescent="0.25">
      <c r="H4967" s="200"/>
    </row>
    <row r="4968" spans="8:8" x14ac:dyDescent="0.25">
      <c r="H4968" s="200"/>
    </row>
    <row r="4969" spans="8:8" x14ac:dyDescent="0.25">
      <c r="H4969" s="200"/>
    </row>
    <row r="4970" spans="8:8" x14ac:dyDescent="0.25">
      <c r="H4970" s="200"/>
    </row>
    <row r="4971" spans="8:8" x14ac:dyDescent="0.25">
      <c r="H4971" s="200"/>
    </row>
    <row r="4972" spans="8:8" x14ac:dyDescent="0.25">
      <c r="H4972" s="200"/>
    </row>
    <row r="4973" spans="8:8" x14ac:dyDescent="0.25">
      <c r="H4973" s="200"/>
    </row>
    <row r="4974" spans="8:8" x14ac:dyDescent="0.25">
      <c r="H4974" s="200"/>
    </row>
    <row r="4975" spans="8:8" x14ac:dyDescent="0.25">
      <c r="H4975" s="200"/>
    </row>
    <row r="4976" spans="8:8" x14ac:dyDescent="0.25">
      <c r="H4976" s="200"/>
    </row>
    <row r="4977" spans="8:8" x14ac:dyDescent="0.25">
      <c r="H4977" s="200"/>
    </row>
    <row r="4978" spans="8:8" x14ac:dyDescent="0.25">
      <c r="H4978" s="200"/>
    </row>
    <row r="4979" spans="8:8" x14ac:dyDescent="0.25">
      <c r="H4979" s="200"/>
    </row>
    <row r="4980" spans="8:8" x14ac:dyDescent="0.25">
      <c r="H4980" s="200"/>
    </row>
    <row r="4981" spans="8:8" x14ac:dyDescent="0.25">
      <c r="H4981" s="200"/>
    </row>
    <row r="4982" spans="8:8" x14ac:dyDescent="0.25">
      <c r="H4982" s="200"/>
    </row>
    <row r="4983" spans="8:8" x14ac:dyDescent="0.25">
      <c r="H4983" s="200"/>
    </row>
    <row r="4984" spans="8:8" x14ac:dyDescent="0.25">
      <c r="H4984" s="200"/>
    </row>
    <row r="4985" spans="8:8" x14ac:dyDescent="0.25">
      <c r="H4985" s="200"/>
    </row>
    <row r="4986" spans="8:8" x14ac:dyDescent="0.25">
      <c r="H4986" s="200"/>
    </row>
    <row r="4987" spans="8:8" x14ac:dyDescent="0.25">
      <c r="H4987" s="200"/>
    </row>
    <row r="4988" spans="8:8" x14ac:dyDescent="0.25">
      <c r="H4988" s="200"/>
    </row>
    <row r="4989" spans="8:8" x14ac:dyDescent="0.25">
      <c r="H4989" s="200"/>
    </row>
    <row r="4990" spans="8:8" x14ac:dyDescent="0.25">
      <c r="H4990" s="200"/>
    </row>
    <row r="4991" spans="8:8" x14ac:dyDescent="0.25">
      <c r="H4991" s="200"/>
    </row>
    <row r="4992" spans="8:8" x14ac:dyDescent="0.25">
      <c r="H4992" s="200"/>
    </row>
    <row r="4993" spans="8:8" x14ac:dyDescent="0.25">
      <c r="H4993" s="200"/>
    </row>
    <row r="4994" spans="8:8" x14ac:dyDescent="0.25">
      <c r="H4994" s="200"/>
    </row>
    <row r="4995" spans="8:8" x14ac:dyDescent="0.25">
      <c r="H4995" s="200"/>
    </row>
    <row r="4996" spans="8:8" x14ac:dyDescent="0.25">
      <c r="H4996" s="200"/>
    </row>
    <row r="4997" spans="8:8" x14ac:dyDescent="0.25">
      <c r="H4997" s="200"/>
    </row>
    <row r="4998" spans="8:8" x14ac:dyDescent="0.25">
      <c r="H4998" s="200"/>
    </row>
    <row r="4999" spans="8:8" x14ac:dyDescent="0.25">
      <c r="H4999" s="200"/>
    </row>
    <row r="5000" spans="8:8" x14ac:dyDescent="0.25">
      <c r="H5000" s="200"/>
    </row>
    <row r="5001" spans="8:8" x14ac:dyDescent="0.25">
      <c r="H5001" s="200"/>
    </row>
    <row r="5002" spans="8:8" x14ac:dyDescent="0.25">
      <c r="H5002" s="200"/>
    </row>
    <row r="5003" spans="8:8" x14ac:dyDescent="0.25">
      <c r="H5003" s="200"/>
    </row>
    <row r="5004" spans="8:8" x14ac:dyDescent="0.25">
      <c r="H5004" s="200"/>
    </row>
    <row r="5005" spans="8:8" x14ac:dyDescent="0.25">
      <c r="H5005" s="200"/>
    </row>
    <row r="5006" spans="8:8" x14ac:dyDescent="0.25">
      <c r="H5006" s="200"/>
    </row>
    <row r="5007" spans="8:8" x14ac:dyDescent="0.25">
      <c r="H5007" s="200"/>
    </row>
    <row r="5008" spans="8:8" x14ac:dyDescent="0.25">
      <c r="H5008" s="200"/>
    </row>
    <row r="5009" spans="8:8" x14ac:dyDescent="0.25">
      <c r="H5009" s="200"/>
    </row>
    <row r="5010" spans="8:8" x14ac:dyDescent="0.25">
      <c r="H5010" s="200"/>
    </row>
    <row r="5011" spans="8:8" x14ac:dyDescent="0.25">
      <c r="H5011" s="200"/>
    </row>
    <row r="5012" spans="8:8" x14ac:dyDescent="0.25">
      <c r="H5012" s="200"/>
    </row>
    <row r="5013" spans="8:8" x14ac:dyDescent="0.25">
      <c r="H5013" s="200"/>
    </row>
    <row r="5014" spans="8:8" x14ac:dyDescent="0.25">
      <c r="H5014" s="200"/>
    </row>
    <row r="5015" spans="8:8" x14ac:dyDescent="0.25">
      <c r="H5015" s="200"/>
    </row>
    <row r="5016" spans="8:8" x14ac:dyDescent="0.25">
      <c r="H5016" s="200"/>
    </row>
    <row r="5017" spans="8:8" x14ac:dyDescent="0.25">
      <c r="H5017" s="200"/>
    </row>
    <row r="5018" spans="8:8" x14ac:dyDescent="0.25">
      <c r="H5018" s="200"/>
    </row>
    <row r="5019" spans="8:8" x14ac:dyDescent="0.25">
      <c r="H5019" s="200"/>
    </row>
    <row r="5020" spans="8:8" x14ac:dyDescent="0.25">
      <c r="H5020" s="200"/>
    </row>
    <row r="5021" spans="8:8" x14ac:dyDescent="0.25">
      <c r="H5021" s="200"/>
    </row>
    <row r="5022" spans="8:8" x14ac:dyDescent="0.25">
      <c r="H5022" s="200"/>
    </row>
    <row r="5023" spans="8:8" x14ac:dyDescent="0.25">
      <c r="H5023" s="200"/>
    </row>
    <row r="5024" spans="8:8" x14ac:dyDescent="0.25">
      <c r="H5024" s="200"/>
    </row>
    <row r="5025" spans="8:8" x14ac:dyDescent="0.25">
      <c r="H5025" s="200"/>
    </row>
    <row r="5026" spans="8:8" x14ac:dyDescent="0.25">
      <c r="H5026" s="200"/>
    </row>
    <row r="5027" spans="8:8" x14ac:dyDescent="0.25">
      <c r="H5027" s="200"/>
    </row>
    <row r="5028" spans="8:8" x14ac:dyDescent="0.25">
      <c r="H5028" s="200"/>
    </row>
    <row r="5029" spans="8:8" x14ac:dyDescent="0.25">
      <c r="H5029" s="200"/>
    </row>
    <row r="5030" spans="8:8" x14ac:dyDescent="0.25">
      <c r="H5030" s="200"/>
    </row>
    <row r="5031" spans="8:8" x14ac:dyDescent="0.25">
      <c r="H5031" s="200"/>
    </row>
    <row r="5032" spans="8:8" x14ac:dyDescent="0.25">
      <c r="H5032" s="200"/>
    </row>
    <row r="5033" spans="8:8" x14ac:dyDescent="0.25">
      <c r="H5033" s="200"/>
    </row>
    <row r="5034" spans="8:8" x14ac:dyDescent="0.25">
      <c r="H5034" s="200"/>
    </row>
    <row r="5035" spans="8:8" x14ac:dyDescent="0.25">
      <c r="H5035" s="200"/>
    </row>
    <row r="5036" spans="8:8" x14ac:dyDescent="0.25">
      <c r="H5036" s="200"/>
    </row>
    <row r="5037" spans="8:8" x14ac:dyDescent="0.25">
      <c r="H5037" s="200"/>
    </row>
    <row r="5038" spans="8:8" x14ac:dyDescent="0.25">
      <c r="H5038" s="200"/>
    </row>
    <row r="5039" spans="8:8" x14ac:dyDescent="0.25">
      <c r="H5039" s="200"/>
    </row>
    <row r="5040" spans="8:8" x14ac:dyDescent="0.25">
      <c r="H5040" s="200"/>
    </row>
    <row r="5041" spans="8:8" x14ac:dyDescent="0.25">
      <c r="H5041" s="200"/>
    </row>
    <row r="5042" spans="8:8" x14ac:dyDescent="0.25">
      <c r="H5042" s="200"/>
    </row>
    <row r="5043" spans="8:8" x14ac:dyDescent="0.25">
      <c r="H5043" s="200"/>
    </row>
    <row r="5044" spans="8:8" x14ac:dyDescent="0.25">
      <c r="H5044" s="200"/>
    </row>
    <row r="5045" spans="8:8" x14ac:dyDescent="0.25">
      <c r="H5045" s="200"/>
    </row>
    <row r="5046" spans="8:8" x14ac:dyDescent="0.25">
      <c r="H5046" s="200"/>
    </row>
    <row r="5047" spans="8:8" x14ac:dyDescent="0.25">
      <c r="H5047" s="200"/>
    </row>
    <row r="5048" spans="8:8" x14ac:dyDescent="0.25">
      <c r="H5048" s="200"/>
    </row>
    <row r="5049" spans="8:8" x14ac:dyDescent="0.25">
      <c r="H5049" s="200"/>
    </row>
    <row r="5050" spans="8:8" x14ac:dyDescent="0.25">
      <c r="H5050" s="200"/>
    </row>
    <row r="5051" spans="8:8" x14ac:dyDescent="0.25">
      <c r="H5051" s="200"/>
    </row>
    <row r="5052" spans="8:8" x14ac:dyDescent="0.25">
      <c r="H5052" s="200"/>
    </row>
    <row r="5053" spans="8:8" x14ac:dyDescent="0.25">
      <c r="H5053" s="200"/>
    </row>
    <row r="5054" spans="8:8" x14ac:dyDescent="0.25">
      <c r="H5054" s="200"/>
    </row>
    <row r="5055" spans="8:8" x14ac:dyDescent="0.25">
      <c r="H5055" s="200"/>
    </row>
    <row r="5056" spans="8:8" x14ac:dyDescent="0.25">
      <c r="H5056" s="200"/>
    </row>
    <row r="5057" spans="8:8" x14ac:dyDescent="0.25">
      <c r="H5057" s="200"/>
    </row>
    <row r="5058" spans="8:8" x14ac:dyDescent="0.25">
      <c r="H5058" s="200"/>
    </row>
    <row r="5059" spans="8:8" x14ac:dyDescent="0.25">
      <c r="H5059" s="200"/>
    </row>
    <row r="5060" spans="8:8" x14ac:dyDescent="0.25">
      <c r="H5060" s="200"/>
    </row>
    <row r="5061" spans="8:8" x14ac:dyDescent="0.25">
      <c r="H5061" s="200"/>
    </row>
    <row r="5062" spans="8:8" x14ac:dyDescent="0.25">
      <c r="H5062" s="200"/>
    </row>
    <row r="5063" spans="8:8" x14ac:dyDescent="0.25">
      <c r="H5063" s="200"/>
    </row>
    <row r="5064" spans="8:8" x14ac:dyDescent="0.25">
      <c r="H5064" s="200"/>
    </row>
    <row r="5065" spans="8:8" x14ac:dyDescent="0.25">
      <c r="H5065" s="200"/>
    </row>
    <row r="5066" spans="8:8" x14ac:dyDescent="0.25">
      <c r="H5066" s="200"/>
    </row>
    <row r="5067" spans="8:8" x14ac:dyDescent="0.25">
      <c r="H5067" s="200"/>
    </row>
    <row r="5068" spans="8:8" x14ac:dyDescent="0.25">
      <c r="H5068" s="200"/>
    </row>
    <row r="5069" spans="8:8" x14ac:dyDescent="0.25">
      <c r="H5069" s="200"/>
    </row>
    <row r="5070" spans="8:8" x14ac:dyDescent="0.25">
      <c r="H5070" s="200"/>
    </row>
    <row r="5071" spans="8:8" x14ac:dyDescent="0.25">
      <c r="H5071" s="200"/>
    </row>
    <row r="5072" spans="8:8" x14ac:dyDescent="0.25">
      <c r="H5072" s="200"/>
    </row>
    <row r="5073" spans="8:8" x14ac:dyDescent="0.25">
      <c r="H5073" s="200"/>
    </row>
    <row r="5074" spans="8:8" x14ac:dyDescent="0.25">
      <c r="H5074" s="200"/>
    </row>
    <row r="5075" spans="8:8" x14ac:dyDescent="0.25">
      <c r="H5075" s="200"/>
    </row>
    <row r="5076" spans="8:8" x14ac:dyDescent="0.25">
      <c r="H5076" s="200"/>
    </row>
    <row r="5077" spans="8:8" x14ac:dyDescent="0.25">
      <c r="H5077" s="200"/>
    </row>
    <row r="5078" spans="8:8" x14ac:dyDescent="0.25">
      <c r="H5078" s="200"/>
    </row>
    <row r="5079" spans="8:8" x14ac:dyDescent="0.25">
      <c r="H5079" s="200"/>
    </row>
    <row r="5080" spans="8:8" x14ac:dyDescent="0.25">
      <c r="H5080" s="200"/>
    </row>
    <row r="5081" spans="8:8" x14ac:dyDescent="0.25">
      <c r="H5081" s="200"/>
    </row>
    <row r="5082" spans="8:8" x14ac:dyDescent="0.25">
      <c r="H5082" s="200"/>
    </row>
    <row r="5083" spans="8:8" x14ac:dyDescent="0.25">
      <c r="H5083" s="200"/>
    </row>
    <row r="5084" spans="8:8" x14ac:dyDescent="0.25">
      <c r="H5084" s="200"/>
    </row>
    <row r="5085" spans="8:8" x14ac:dyDescent="0.25">
      <c r="H5085" s="200"/>
    </row>
    <row r="5086" spans="8:8" x14ac:dyDescent="0.25">
      <c r="H5086" s="200"/>
    </row>
    <row r="5087" spans="8:8" x14ac:dyDescent="0.25">
      <c r="H5087" s="200"/>
    </row>
    <row r="5088" spans="8:8" x14ac:dyDescent="0.25">
      <c r="H5088" s="200"/>
    </row>
    <row r="5089" spans="8:8" x14ac:dyDescent="0.25">
      <c r="H5089" s="200"/>
    </row>
    <row r="5090" spans="8:8" x14ac:dyDescent="0.25">
      <c r="H5090" s="200"/>
    </row>
    <row r="5091" spans="8:8" x14ac:dyDescent="0.25">
      <c r="H5091" s="200"/>
    </row>
    <row r="5092" spans="8:8" x14ac:dyDescent="0.25">
      <c r="H5092" s="200"/>
    </row>
    <row r="5093" spans="8:8" x14ac:dyDescent="0.25">
      <c r="H5093" s="200"/>
    </row>
    <row r="5094" spans="8:8" x14ac:dyDescent="0.25">
      <c r="H5094" s="200"/>
    </row>
    <row r="5095" spans="8:8" x14ac:dyDescent="0.25">
      <c r="H5095" s="200"/>
    </row>
    <row r="5096" spans="8:8" x14ac:dyDescent="0.25">
      <c r="H5096" s="200"/>
    </row>
    <row r="5097" spans="8:8" x14ac:dyDescent="0.25">
      <c r="H5097" s="200"/>
    </row>
    <row r="5098" spans="8:8" x14ac:dyDescent="0.25">
      <c r="H5098" s="200"/>
    </row>
    <row r="5099" spans="8:8" x14ac:dyDescent="0.25">
      <c r="H5099" s="200"/>
    </row>
    <row r="5100" spans="8:8" x14ac:dyDescent="0.25">
      <c r="H5100" s="200"/>
    </row>
    <row r="5101" spans="8:8" x14ac:dyDescent="0.25">
      <c r="H5101" s="200"/>
    </row>
    <row r="5102" spans="8:8" x14ac:dyDescent="0.25">
      <c r="H5102" s="200"/>
    </row>
    <row r="5103" spans="8:8" x14ac:dyDescent="0.25">
      <c r="H5103" s="200"/>
    </row>
    <row r="5104" spans="8:8" x14ac:dyDescent="0.25">
      <c r="H5104" s="200"/>
    </row>
    <row r="5105" spans="8:8" x14ac:dyDescent="0.25">
      <c r="H5105" s="200"/>
    </row>
    <row r="5106" spans="8:8" x14ac:dyDescent="0.25">
      <c r="H5106" s="200"/>
    </row>
    <row r="5107" spans="8:8" x14ac:dyDescent="0.25">
      <c r="H5107" s="200"/>
    </row>
    <row r="5108" spans="8:8" x14ac:dyDescent="0.25">
      <c r="H5108" s="200"/>
    </row>
    <row r="5109" spans="8:8" x14ac:dyDescent="0.25">
      <c r="H5109" s="200"/>
    </row>
    <row r="5110" spans="8:8" x14ac:dyDescent="0.25">
      <c r="H5110" s="200"/>
    </row>
    <row r="5111" spans="8:8" x14ac:dyDescent="0.25">
      <c r="H5111" s="200"/>
    </row>
    <row r="5112" spans="8:8" x14ac:dyDescent="0.25">
      <c r="H5112" s="200"/>
    </row>
    <row r="5113" spans="8:8" x14ac:dyDescent="0.25">
      <c r="H5113" s="200"/>
    </row>
    <row r="5114" spans="8:8" x14ac:dyDescent="0.25">
      <c r="H5114" s="200"/>
    </row>
    <row r="5115" spans="8:8" x14ac:dyDescent="0.25">
      <c r="H5115" s="200"/>
    </row>
    <row r="5116" spans="8:8" x14ac:dyDescent="0.25">
      <c r="H5116" s="200"/>
    </row>
    <row r="5117" spans="8:8" x14ac:dyDescent="0.25">
      <c r="H5117" s="200"/>
    </row>
    <row r="5118" spans="8:8" x14ac:dyDescent="0.25">
      <c r="H5118" s="200"/>
    </row>
    <row r="5119" spans="8:8" x14ac:dyDescent="0.25">
      <c r="H5119" s="200"/>
    </row>
    <row r="5120" spans="8:8" x14ac:dyDescent="0.25">
      <c r="H5120" s="200"/>
    </row>
    <row r="5121" spans="8:8" x14ac:dyDescent="0.25">
      <c r="H5121" s="200"/>
    </row>
    <row r="5122" spans="8:8" x14ac:dyDescent="0.25">
      <c r="H5122" s="200"/>
    </row>
    <row r="5123" spans="8:8" x14ac:dyDescent="0.25">
      <c r="H5123" s="200"/>
    </row>
    <row r="5124" spans="8:8" x14ac:dyDescent="0.25">
      <c r="H5124" s="200"/>
    </row>
    <row r="5125" spans="8:8" x14ac:dyDescent="0.25">
      <c r="H5125" s="200"/>
    </row>
    <row r="5126" spans="8:8" x14ac:dyDescent="0.25">
      <c r="H5126" s="200"/>
    </row>
    <row r="5127" spans="8:8" x14ac:dyDescent="0.25">
      <c r="H5127" s="200"/>
    </row>
    <row r="5128" spans="8:8" x14ac:dyDescent="0.25">
      <c r="H5128" s="200"/>
    </row>
    <row r="5129" spans="8:8" x14ac:dyDescent="0.25">
      <c r="H5129" s="200"/>
    </row>
    <row r="5130" spans="8:8" x14ac:dyDescent="0.25">
      <c r="H5130" s="200"/>
    </row>
    <row r="5131" spans="8:8" x14ac:dyDescent="0.25">
      <c r="H5131" s="200"/>
    </row>
    <row r="5132" spans="8:8" x14ac:dyDescent="0.25">
      <c r="H5132" s="200"/>
    </row>
    <row r="5133" spans="8:8" x14ac:dyDescent="0.25">
      <c r="H5133" s="200"/>
    </row>
    <row r="5134" spans="8:8" x14ac:dyDescent="0.25">
      <c r="H5134" s="200"/>
    </row>
    <row r="5135" spans="8:8" x14ac:dyDescent="0.25">
      <c r="H5135" s="200"/>
    </row>
    <row r="5136" spans="8:8" x14ac:dyDescent="0.25">
      <c r="H5136" s="200"/>
    </row>
    <row r="5137" spans="8:8" x14ac:dyDescent="0.25">
      <c r="H5137" s="200"/>
    </row>
    <row r="5138" spans="8:8" x14ac:dyDescent="0.25">
      <c r="H5138" s="200"/>
    </row>
    <row r="5139" spans="8:8" x14ac:dyDescent="0.25">
      <c r="H5139" s="200"/>
    </row>
    <row r="5140" spans="8:8" x14ac:dyDescent="0.25">
      <c r="H5140" s="200"/>
    </row>
    <row r="5141" spans="8:8" x14ac:dyDescent="0.25">
      <c r="H5141" s="200"/>
    </row>
    <row r="5142" spans="8:8" x14ac:dyDescent="0.25">
      <c r="H5142" s="200"/>
    </row>
    <row r="5143" spans="8:8" x14ac:dyDescent="0.25">
      <c r="H5143" s="200"/>
    </row>
    <row r="5144" spans="8:8" x14ac:dyDescent="0.25">
      <c r="H5144" s="200"/>
    </row>
    <row r="5145" spans="8:8" x14ac:dyDescent="0.25">
      <c r="H5145" s="200"/>
    </row>
    <row r="5146" spans="8:8" x14ac:dyDescent="0.25">
      <c r="H5146" s="200"/>
    </row>
    <row r="5147" spans="8:8" x14ac:dyDescent="0.25">
      <c r="H5147" s="200"/>
    </row>
    <row r="5148" spans="8:8" x14ac:dyDescent="0.25">
      <c r="H5148" s="200"/>
    </row>
    <row r="5149" spans="8:8" x14ac:dyDescent="0.25">
      <c r="H5149" s="200"/>
    </row>
    <row r="5150" spans="8:8" x14ac:dyDescent="0.25">
      <c r="H5150" s="200"/>
    </row>
    <row r="5151" spans="8:8" x14ac:dyDescent="0.25">
      <c r="H5151" s="200"/>
    </row>
    <row r="5152" spans="8:8" x14ac:dyDescent="0.25">
      <c r="H5152" s="200"/>
    </row>
    <row r="5153" spans="8:8" x14ac:dyDescent="0.25">
      <c r="H5153" s="200"/>
    </row>
    <row r="5154" spans="8:8" x14ac:dyDescent="0.25">
      <c r="H5154" s="200"/>
    </row>
    <row r="5155" spans="8:8" x14ac:dyDescent="0.25">
      <c r="H5155" s="200"/>
    </row>
    <row r="5156" spans="8:8" x14ac:dyDescent="0.25">
      <c r="H5156" s="200"/>
    </row>
    <row r="5157" spans="8:8" x14ac:dyDescent="0.25">
      <c r="H5157" s="200"/>
    </row>
    <row r="5158" spans="8:8" x14ac:dyDescent="0.25">
      <c r="H5158" s="200"/>
    </row>
    <row r="5159" spans="8:8" x14ac:dyDescent="0.25">
      <c r="H5159" s="200"/>
    </row>
    <row r="5160" spans="8:8" x14ac:dyDescent="0.25">
      <c r="H5160" s="200"/>
    </row>
    <row r="5161" spans="8:8" x14ac:dyDescent="0.25">
      <c r="H5161" s="200"/>
    </row>
    <row r="5162" spans="8:8" x14ac:dyDescent="0.25">
      <c r="H5162" s="200"/>
    </row>
    <row r="5163" spans="8:8" x14ac:dyDescent="0.25">
      <c r="H5163" s="200"/>
    </row>
    <row r="5164" spans="8:8" x14ac:dyDescent="0.25">
      <c r="H5164" s="200"/>
    </row>
    <row r="5165" spans="8:8" x14ac:dyDescent="0.25">
      <c r="H5165" s="200"/>
    </row>
    <row r="5166" spans="8:8" x14ac:dyDescent="0.25">
      <c r="H5166" s="200"/>
    </row>
    <row r="5167" spans="8:8" x14ac:dyDescent="0.25">
      <c r="H5167" s="200"/>
    </row>
    <row r="5168" spans="8:8" x14ac:dyDescent="0.25">
      <c r="H5168" s="200"/>
    </row>
    <row r="5169" spans="8:8" x14ac:dyDescent="0.25">
      <c r="H5169" s="200"/>
    </row>
    <row r="5170" spans="8:8" x14ac:dyDescent="0.25">
      <c r="H5170" s="200"/>
    </row>
    <row r="5171" spans="8:8" x14ac:dyDescent="0.25">
      <c r="H5171" s="200"/>
    </row>
    <row r="5172" spans="8:8" x14ac:dyDescent="0.25">
      <c r="H5172" s="200"/>
    </row>
    <row r="5173" spans="8:8" x14ac:dyDescent="0.25">
      <c r="H5173" s="200"/>
    </row>
    <row r="5174" spans="8:8" x14ac:dyDescent="0.25">
      <c r="H5174" s="200"/>
    </row>
    <row r="5175" spans="8:8" x14ac:dyDescent="0.25">
      <c r="H5175" s="200"/>
    </row>
    <row r="5176" spans="8:8" x14ac:dyDescent="0.25">
      <c r="H5176" s="200"/>
    </row>
    <row r="5177" spans="8:8" x14ac:dyDescent="0.25">
      <c r="H5177" s="200"/>
    </row>
    <row r="5178" spans="8:8" x14ac:dyDescent="0.25">
      <c r="H5178" s="200"/>
    </row>
    <row r="5179" spans="8:8" x14ac:dyDescent="0.25">
      <c r="H5179" s="200"/>
    </row>
    <row r="5180" spans="8:8" x14ac:dyDescent="0.25">
      <c r="H5180" s="200"/>
    </row>
    <row r="5181" spans="8:8" x14ac:dyDescent="0.25">
      <c r="H5181" s="200"/>
    </row>
    <row r="5182" spans="8:8" x14ac:dyDescent="0.25">
      <c r="H5182" s="200"/>
    </row>
    <row r="5183" spans="8:8" x14ac:dyDescent="0.25">
      <c r="H5183" s="200"/>
    </row>
    <row r="5184" spans="8:8" x14ac:dyDescent="0.25">
      <c r="H5184" s="200"/>
    </row>
    <row r="5185" spans="8:8" x14ac:dyDescent="0.25">
      <c r="H5185" s="200"/>
    </row>
    <row r="5186" spans="8:8" x14ac:dyDescent="0.25">
      <c r="H5186" s="200"/>
    </row>
    <row r="5187" spans="8:8" x14ac:dyDescent="0.25">
      <c r="H5187" s="200"/>
    </row>
    <row r="5188" spans="8:8" x14ac:dyDescent="0.25">
      <c r="H5188" s="200"/>
    </row>
    <row r="5189" spans="8:8" x14ac:dyDescent="0.25">
      <c r="H5189" s="200"/>
    </row>
    <row r="5190" spans="8:8" x14ac:dyDescent="0.25">
      <c r="H5190" s="200"/>
    </row>
    <row r="5191" spans="8:8" x14ac:dyDescent="0.25">
      <c r="H5191" s="200"/>
    </row>
    <row r="5192" spans="8:8" x14ac:dyDescent="0.25">
      <c r="H5192" s="200"/>
    </row>
    <row r="5193" spans="8:8" x14ac:dyDescent="0.25">
      <c r="H5193" s="200"/>
    </row>
    <row r="5194" spans="8:8" x14ac:dyDescent="0.25">
      <c r="H5194" s="200"/>
    </row>
    <row r="5195" spans="8:8" x14ac:dyDescent="0.25">
      <c r="H5195" s="200"/>
    </row>
    <row r="5196" spans="8:8" x14ac:dyDescent="0.25">
      <c r="H5196" s="200"/>
    </row>
    <row r="5197" spans="8:8" x14ac:dyDescent="0.25">
      <c r="H5197" s="200"/>
    </row>
    <row r="5198" spans="8:8" x14ac:dyDescent="0.25">
      <c r="H5198" s="200"/>
    </row>
    <row r="5199" spans="8:8" x14ac:dyDescent="0.25">
      <c r="H5199" s="200"/>
    </row>
    <row r="5200" spans="8:8" x14ac:dyDescent="0.25">
      <c r="H5200" s="200"/>
    </row>
    <row r="5201" spans="8:8" x14ac:dyDescent="0.25">
      <c r="H5201" s="200"/>
    </row>
    <row r="5202" spans="8:8" x14ac:dyDescent="0.25">
      <c r="H5202" s="200"/>
    </row>
    <row r="5203" spans="8:8" x14ac:dyDescent="0.25">
      <c r="H5203" s="200"/>
    </row>
    <row r="5204" spans="8:8" x14ac:dyDescent="0.25">
      <c r="H5204" s="200"/>
    </row>
    <row r="5205" spans="8:8" x14ac:dyDescent="0.25">
      <c r="H5205" s="200"/>
    </row>
    <row r="5206" spans="8:8" x14ac:dyDescent="0.25">
      <c r="H5206" s="200"/>
    </row>
    <row r="5207" spans="8:8" x14ac:dyDescent="0.25">
      <c r="H5207" s="200"/>
    </row>
    <row r="5208" spans="8:8" x14ac:dyDescent="0.25">
      <c r="H5208" s="200"/>
    </row>
    <row r="5209" spans="8:8" x14ac:dyDescent="0.25">
      <c r="H5209" s="200"/>
    </row>
    <row r="5210" spans="8:8" x14ac:dyDescent="0.25">
      <c r="H5210" s="200"/>
    </row>
    <row r="5211" spans="8:8" x14ac:dyDescent="0.25">
      <c r="H5211" s="200"/>
    </row>
    <row r="5212" spans="8:8" x14ac:dyDescent="0.25">
      <c r="H5212" s="200"/>
    </row>
    <row r="5213" spans="8:8" x14ac:dyDescent="0.25">
      <c r="H5213" s="200"/>
    </row>
    <row r="5214" spans="8:8" x14ac:dyDescent="0.25">
      <c r="H5214" s="200"/>
    </row>
    <row r="5215" spans="8:8" x14ac:dyDescent="0.25">
      <c r="H5215" s="200"/>
    </row>
    <row r="5216" spans="8:8" x14ac:dyDescent="0.25">
      <c r="H5216" s="200"/>
    </row>
    <row r="5217" spans="8:8" x14ac:dyDescent="0.25">
      <c r="H5217" s="200"/>
    </row>
    <row r="5218" spans="8:8" x14ac:dyDescent="0.25">
      <c r="H5218" s="200"/>
    </row>
    <row r="5219" spans="8:8" x14ac:dyDescent="0.25">
      <c r="H5219" s="200"/>
    </row>
    <row r="5220" spans="8:8" x14ac:dyDescent="0.25">
      <c r="H5220" s="200"/>
    </row>
    <row r="5221" spans="8:8" x14ac:dyDescent="0.25">
      <c r="H5221" s="200"/>
    </row>
    <row r="5222" spans="8:8" x14ac:dyDescent="0.25">
      <c r="H5222" s="200"/>
    </row>
    <row r="5223" spans="8:8" x14ac:dyDescent="0.25">
      <c r="H5223" s="200"/>
    </row>
    <row r="5224" spans="8:8" x14ac:dyDescent="0.25">
      <c r="H5224" s="200"/>
    </row>
    <row r="5225" spans="8:8" x14ac:dyDescent="0.25">
      <c r="H5225" s="200"/>
    </row>
    <row r="5226" spans="8:8" x14ac:dyDescent="0.25">
      <c r="H5226" s="200"/>
    </row>
    <row r="5227" spans="8:8" x14ac:dyDescent="0.25">
      <c r="H5227" s="200"/>
    </row>
    <row r="5228" spans="8:8" x14ac:dyDescent="0.25">
      <c r="H5228" s="200"/>
    </row>
    <row r="5229" spans="8:8" x14ac:dyDescent="0.25">
      <c r="H5229" s="200"/>
    </row>
    <row r="5230" spans="8:8" x14ac:dyDescent="0.25">
      <c r="H5230" s="200"/>
    </row>
    <row r="5231" spans="8:8" x14ac:dyDescent="0.25">
      <c r="H5231" s="200"/>
    </row>
    <row r="5232" spans="8:8" x14ac:dyDescent="0.25">
      <c r="H5232" s="200"/>
    </row>
    <row r="5233" spans="8:8" x14ac:dyDescent="0.25">
      <c r="H5233" s="200"/>
    </row>
    <row r="5234" spans="8:8" x14ac:dyDescent="0.25">
      <c r="H5234" s="200"/>
    </row>
    <row r="5235" spans="8:8" x14ac:dyDescent="0.25">
      <c r="H5235" s="200"/>
    </row>
    <row r="5236" spans="8:8" x14ac:dyDescent="0.25">
      <c r="H5236" s="200"/>
    </row>
    <row r="5237" spans="8:8" x14ac:dyDescent="0.25">
      <c r="H5237" s="200"/>
    </row>
    <row r="5238" spans="8:8" x14ac:dyDescent="0.25">
      <c r="H5238" s="200"/>
    </row>
    <row r="5239" spans="8:8" x14ac:dyDescent="0.25">
      <c r="H5239" s="200"/>
    </row>
    <row r="5240" spans="8:8" x14ac:dyDescent="0.25">
      <c r="H5240" s="200"/>
    </row>
    <row r="5241" spans="8:8" x14ac:dyDescent="0.25">
      <c r="H5241" s="200"/>
    </row>
    <row r="5242" spans="8:8" x14ac:dyDescent="0.25">
      <c r="H5242" s="200"/>
    </row>
    <row r="5243" spans="8:8" x14ac:dyDescent="0.25">
      <c r="H5243" s="200"/>
    </row>
    <row r="5244" spans="8:8" x14ac:dyDescent="0.25">
      <c r="H5244" s="200"/>
    </row>
    <row r="5245" spans="8:8" x14ac:dyDescent="0.25">
      <c r="H5245" s="200"/>
    </row>
    <row r="5246" spans="8:8" x14ac:dyDescent="0.25">
      <c r="H5246" s="200"/>
    </row>
    <row r="5247" spans="8:8" x14ac:dyDescent="0.25">
      <c r="H5247" s="200"/>
    </row>
    <row r="5248" spans="8:8" x14ac:dyDescent="0.25">
      <c r="H5248" s="200"/>
    </row>
    <row r="5249" spans="8:8" x14ac:dyDescent="0.25">
      <c r="H5249" s="200"/>
    </row>
    <row r="5250" spans="8:8" x14ac:dyDescent="0.25">
      <c r="H5250" s="200"/>
    </row>
    <row r="5251" spans="8:8" x14ac:dyDescent="0.25">
      <c r="H5251" s="200"/>
    </row>
    <row r="5252" spans="8:8" x14ac:dyDescent="0.25">
      <c r="H5252" s="200"/>
    </row>
    <row r="5253" spans="8:8" x14ac:dyDescent="0.25">
      <c r="H5253" s="200"/>
    </row>
    <row r="5254" spans="8:8" x14ac:dyDescent="0.25">
      <c r="H5254" s="200"/>
    </row>
    <row r="5255" spans="8:8" x14ac:dyDescent="0.25">
      <c r="H5255" s="200"/>
    </row>
    <row r="5256" spans="8:8" x14ac:dyDescent="0.25">
      <c r="H5256" s="200"/>
    </row>
    <row r="5257" spans="8:8" x14ac:dyDescent="0.25">
      <c r="H5257" s="200"/>
    </row>
    <row r="5258" spans="8:8" x14ac:dyDescent="0.25">
      <c r="H5258" s="200"/>
    </row>
    <row r="5259" spans="8:8" x14ac:dyDescent="0.25">
      <c r="H5259" s="200"/>
    </row>
    <row r="5260" spans="8:8" x14ac:dyDescent="0.25">
      <c r="H5260" s="200"/>
    </row>
    <row r="5261" spans="8:8" x14ac:dyDescent="0.25">
      <c r="H5261" s="200"/>
    </row>
    <row r="5262" spans="8:8" x14ac:dyDescent="0.25">
      <c r="H5262" s="200"/>
    </row>
    <row r="5263" spans="8:8" x14ac:dyDescent="0.25">
      <c r="H5263" s="200"/>
    </row>
    <row r="5264" spans="8:8" x14ac:dyDescent="0.25">
      <c r="H5264" s="200"/>
    </row>
    <row r="5265" spans="8:8" x14ac:dyDescent="0.25">
      <c r="H5265" s="200"/>
    </row>
    <row r="5266" spans="8:8" x14ac:dyDescent="0.25">
      <c r="H5266" s="200"/>
    </row>
    <row r="5267" spans="8:8" x14ac:dyDescent="0.25">
      <c r="H5267" s="200"/>
    </row>
    <row r="5268" spans="8:8" x14ac:dyDescent="0.25">
      <c r="H5268" s="200"/>
    </row>
    <row r="5269" spans="8:8" x14ac:dyDescent="0.25">
      <c r="H5269" s="200"/>
    </row>
    <row r="5270" spans="8:8" x14ac:dyDescent="0.25">
      <c r="H5270" s="200"/>
    </row>
    <row r="5271" spans="8:8" x14ac:dyDescent="0.25">
      <c r="H5271" s="200"/>
    </row>
    <row r="5272" spans="8:8" x14ac:dyDescent="0.25">
      <c r="H5272" s="200"/>
    </row>
    <row r="5273" spans="8:8" x14ac:dyDescent="0.25">
      <c r="H5273" s="200"/>
    </row>
    <row r="5274" spans="8:8" x14ac:dyDescent="0.25">
      <c r="H5274" s="200"/>
    </row>
    <row r="5275" spans="8:8" x14ac:dyDescent="0.25">
      <c r="H5275" s="200"/>
    </row>
    <row r="5276" spans="8:8" x14ac:dyDescent="0.25">
      <c r="H5276" s="200"/>
    </row>
    <row r="5277" spans="8:8" x14ac:dyDescent="0.25">
      <c r="H5277" s="200"/>
    </row>
    <row r="5278" spans="8:8" x14ac:dyDescent="0.25">
      <c r="H5278" s="200"/>
    </row>
    <row r="5279" spans="8:8" x14ac:dyDescent="0.25">
      <c r="H5279" s="200"/>
    </row>
    <row r="5280" spans="8:8" x14ac:dyDescent="0.25">
      <c r="H5280" s="200"/>
    </row>
    <row r="5281" spans="8:8" x14ac:dyDescent="0.25">
      <c r="H5281" s="200"/>
    </row>
    <row r="5282" spans="8:8" x14ac:dyDescent="0.25">
      <c r="H5282" s="200"/>
    </row>
    <row r="5283" spans="8:8" x14ac:dyDescent="0.25">
      <c r="H5283" s="200"/>
    </row>
    <row r="5284" spans="8:8" x14ac:dyDescent="0.25">
      <c r="H5284" s="200"/>
    </row>
    <row r="5285" spans="8:8" x14ac:dyDescent="0.25">
      <c r="H5285" s="200"/>
    </row>
    <row r="5286" spans="8:8" x14ac:dyDescent="0.25">
      <c r="H5286" s="200"/>
    </row>
    <row r="5287" spans="8:8" x14ac:dyDescent="0.25">
      <c r="H5287" s="200"/>
    </row>
    <row r="5288" spans="8:8" x14ac:dyDescent="0.25">
      <c r="H5288" s="200"/>
    </row>
    <row r="5289" spans="8:8" x14ac:dyDescent="0.25">
      <c r="H5289" s="200"/>
    </row>
    <row r="5290" spans="8:8" x14ac:dyDescent="0.25">
      <c r="H5290" s="200"/>
    </row>
    <row r="5291" spans="8:8" x14ac:dyDescent="0.25">
      <c r="H5291" s="200"/>
    </row>
    <row r="5292" spans="8:8" x14ac:dyDescent="0.25">
      <c r="H5292" s="200"/>
    </row>
    <row r="5293" spans="8:8" x14ac:dyDescent="0.25">
      <c r="H5293" s="200"/>
    </row>
    <row r="5294" spans="8:8" x14ac:dyDescent="0.25">
      <c r="H5294" s="200"/>
    </row>
    <row r="5295" spans="8:8" x14ac:dyDescent="0.25">
      <c r="H5295" s="200"/>
    </row>
    <row r="5296" spans="8:8" x14ac:dyDescent="0.25">
      <c r="H5296" s="200"/>
    </row>
    <row r="5297" spans="8:8" x14ac:dyDescent="0.25">
      <c r="H5297" s="200"/>
    </row>
    <row r="5298" spans="8:8" x14ac:dyDescent="0.25">
      <c r="H5298" s="200"/>
    </row>
    <row r="5299" spans="8:8" x14ac:dyDescent="0.25">
      <c r="H5299" s="200"/>
    </row>
    <row r="5300" spans="8:8" x14ac:dyDescent="0.25">
      <c r="H5300" s="200"/>
    </row>
    <row r="5301" spans="8:8" x14ac:dyDescent="0.25">
      <c r="H5301" s="200"/>
    </row>
    <row r="5302" spans="8:8" x14ac:dyDescent="0.25">
      <c r="H5302" s="200"/>
    </row>
    <row r="5303" spans="8:8" x14ac:dyDescent="0.25">
      <c r="H5303" s="200"/>
    </row>
    <row r="5304" spans="8:8" x14ac:dyDescent="0.25">
      <c r="H5304" s="200"/>
    </row>
    <row r="5305" spans="8:8" x14ac:dyDescent="0.25">
      <c r="H5305" s="200"/>
    </row>
    <row r="5306" spans="8:8" x14ac:dyDescent="0.25">
      <c r="H5306" s="200"/>
    </row>
    <row r="5307" spans="8:8" x14ac:dyDescent="0.25">
      <c r="H5307" s="200"/>
    </row>
    <row r="5308" spans="8:8" x14ac:dyDescent="0.25">
      <c r="H5308" s="200"/>
    </row>
    <row r="5309" spans="8:8" x14ac:dyDescent="0.25">
      <c r="H5309" s="200"/>
    </row>
    <row r="5310" spans="8:8" x14ac:dyDescent="0.25">
      <c r="H5310" s="200"/>
    </row>
    <row r="5311" spans="8:8" x14ac:dyDescent="0.25">
      <c r="H5311" s="200"/>
    </row>
    <row r="5312" spans="8:8" x14ac:dyDescent="0.25">
      <c r="H5312" s="200"/>
    </row>
    <row r="5313" spans="8:8" x14ac:dyDescent="0.25">
      <c r="H5313" s="200"/>
    </row>
    <row r="5314" spans="8:8" x14ac:dyDescent="0.25">
      <c r="H5314" s="200"/>
    </row>
    <row r="5315" spans="8:8" x14ac:dyDescent="0.25">
      <c r="H5315" s="200"/>
    </row>
    <row r="5316" spans="8:8" x14ac:dyDescent="0.25">
      <c r="H5316" s="200"/>
    </row>
    <row r="5317" spans="8:8" x14ac:dyDescent="0.25">
      <c r="H5317" s="200"/>
    </row>
    <row r="5318" spans="8:8" x14ac:dyDescent="0.25">
      <c r="H5318" s="200"/>
    </row>
    <row r="5319" spans="8:8" x14ac:dyDescent="0.25">
      <c r="H5319" s="200"/>
    </row>
    <row r="5320" spans="8:8" x14ac:dyDescent="0.25">
      <c r="H5320" s="200"/>
    </row>
    <row r="5321" spans="8:8" x14ac:dyDescent="0.25">
      <c r="H5321" s="200"/>
    </row>
    <row r="5322" spans="8:8" x14ac:dyDescent="0.25">
      <c r="H5322" s="200"/>
    </row>
    <row r="5323" spans="8:8" x14ac:dyDescent="0.25">
      <c r="H5323" s="200"/>
    </row>
    <row r="5324" spans="8:8" x14ac:dyDescent="0.25">
      <c r="H5324" s="200"/>
    </row>
    <row r="5325" spans="8:8" x14ac:dyDescent="0.25">
      <c r="H5325" s="200"/>
    </row>
    <row r="5326" spans="8:8" x14ac:dyDescent="0.25">
      <c r="H5326" s="200"/>
    </row>
    <row r="5327" spans="8:8" x14ac:dyDescent="0.25">
      <c r="H5327" s="200"/>
    </row>
    <row r="5328" spans="8:8" x14ac:dyDescent="0.25">
      <c r="H5328" s="200"/>
    </row>
    <row r="5329" spans="8:8" x14ac:dyDescent="0.25">
      <c r="H5329" s="200"/>
    </row>
    <row r="5330" spans="8:8" x14ac:dyDescent="0.25">
      <c r="H5330" s="200"/>
    </row>
    <row r="5331" spans="8:8" x14ac:dyDescent="0.25">
      <c r="H5331" s="200"/>
    </row>
    <row r="5332" spans="8:8" x14ac:dyDescent="0.25">
      <c r="H5332" s="200"/>
    </row>
    <row r="5333" spans="8:8" x14ac:dyDescent="0.25">
      <c r="H5333" s="200"/>
    </row>
    <row r="5334" spans="8:8" x14ac:dyDescent="0.25">
      <c r="H5334" s="200"/>
    </row>
    <row r="5335" spans="8:8" x14ac:dyDescent="0.25">
      <c r="H5335" s="200"/>
    </row>
    <row r="5336" spans="8:8" x14ac:dyDescent="0.25">
      <c r="H5336" s="200"/>
    </row>
    <row r="5337" spans="8:8" x14ac:dyDescent="0.25">
      <c r="H5337" s="200"/>
    </row>
    <row r="5338" spans="8:8" x14ac:dyDescent="0.25">
      <c r="H5338" s="200"/>
    </row>
    <row r="5339" spans="8:8" x14ac:dyDescent="0.25">
      <c r="H5339" s="200"/>
    </row>
    <row r="5340" spans="8:8" x14ac:dyDescent="0.25">
      <c r="H5340" s="200"/>
    </row>
    <row r="5341" spans="8:8" x14ac:dyDescent="0.25">
      <c r="H5341" s="200"/>
    </row>
    <row r="5342" spans="8:8" x14ac:dyDescent="0.25">
      <c r="H5342" s="200"/>
    </row>
    <row r="5343" spans="8:8" x14ac:dyDescent="0.25">
      <c r="H5343" s="200"/>
    </row>
    <row r="5344" spans="8:8" x14ac:dyDescent="0.25">
      <c r="H5344" s="200"/>
    </row>
    <row r="5345" spans="8:8" x14ac:dyDescent="0.25">
      <c r="H5345" s="200"/>
    </row>
    <row r="5346" spans="8:8" x14ac:dyDescent="0.25">
      <c r="H5346" s="200"/>
    </row>
    <row r="5347" spans="8:8" x14ac:dyDescent="0.25">
      <c r="H5347" s="200"/>
    </row>
    <row r="5348" spans="8:8" x14ac:dyDescent="0.25">
      <c r="H5348" s="200"/>
    </row>
    <row r="5349" spans="8:8" x14ac:dyDescent="0.25">
      <c r="H5349" s="200"/>
    </row>
    <row r="5350" spans="8:8" x14ac:dyDescent="0.25">
      <c r="H5350" s="200"/>
    </row>
    <row r="5351" spans="8:8" x14ac:dyDescent="0.25">
      <c r="H5351" s="200"/>
    </row>
    <row r="5352" spans="8:8" x14ac:dyDescent="0.25">
      <c r="H5352" s="200"/>
    </row>
    <row r="5353" spans="8:8" x14ac:dyDescent="0.25">
      <c r="H5353" s="200"/>
    </row>
    <row r="5354" spans="8:8" x14ac:dyDescent="0.25">
      <c r="H5354" s="200"/>
    </row>
    <row r="5355" spans="8:8" x14ac:dyDescent="0.25">
      <c r="H5355" s="200"/>
    </row>
    <row r="5356" spans="8:8" x14ac:dyDescent="0.25">
      <c r="H5356" s="200"/>
    </row>
    <row r="5357" spans="8:8" x14ac:dyDescent="0.25">
      <c r="H5357" s="200"/>
    </row>
    <row r="5358" spans="8:8" x14ac:dyDescent="0.25">
      <c r="H5358" s="200"/>
    </row>
    <row r="5359" spans="8:8" x14ac:dyDescent="0.25">
      <c r="H5359" s="200"/>
    </row>
    <row r="5360" spans="8:8" x14ac:dyDescent="0.25">
      <c r="H5360" s="200"/>
    </row>
    <row r="5361" spans="8:8" x14ac:dyDescent="0.25">
      <c r="H5361" s="200"/>
    </row>
    <row r="5362" spans="8:8" x14ac:dyDescent="0.25">
      <c r="H5362" s="200"/>
    </row>
    <row r="5363" spans="8:8" x14ac:dyDescent="0.25">
      <c r="H5363" s="200"/>
    </row>
    <row r="5364" spans="8:8" x14ac:dyDescent="0.25">
      <c r="H5364" s="200"/>
    </row>
    <row r="5365" spans="8:8" x14ac:dyDescent="0.25">
      <c r="H5365" s="200"/>
    </row>
    <row r="5366" spans="8:8" x14ac:dyDescent="0.25">
      <c r="H5366" s="200"/>
    </row>
    <row r="5367" spans="8:8" x14ac:dyDescent="0.25">
      <c r="H5367" s="200"/>
    </row>
    <row r="5368" spans="8:8" x14ac:dyDescent="0.25">
      <c r="H5368" s="200"/>
    </row>
    <row r="5369" spans="8:8" x14ac:dyDescent="0.25">
      <c r="H5369" s="200"/>
    </row>
    <row r="5370" spans="8:8" x14ac:dyDescent="0.25">
      <c r="H5370" s="200"/>
    </row>
    <row r="5371" spans="8:8" x14ac:dyDescent="0.25">
      <c r="H5371" s="200"/>
    </row>
    <row r="5372" spans="8:8" x14ac:dyDescent="0.25">
      <c r="H5372" s="200"/>
    </row>
    <row r="5373" spans="8:8" x14ac:dyDescent="0.25">
      <c r="H5373" s="200"/>
    </row>
    <row r="5374" spans="8:8" x14ac:dyDescent="0.25">
      <c r="H5374" s="200"/>
    </row>
    <row r="5375" spans="8:8" x14ac:dyDescent="0.25">
      <c r="H5375" s="200"/>
    </row>
    <row r="5376" spans="8:8" x14ac:dyDescent="0.25">
      <c r="H5376" s="200"/>
    </row>
    <row r="5377" spans="8:8" x14ac:dyDescent="0.25">
      <c r="H5377" s="200"/>
    </row>
    <row r="5378" spans="8:8" x14ac:dyDescent="0.25">
      <c r="H5378" s="200"/>
    </row>
    <row r="5379" spans="8:8" x14ac:dyDescent="0.25">
      <c r="H5379" s="200"/>
    </row>
    <row r="5380" spans="8:8" x14ac:dyDescent="0.25">
      <c r="H5380" s="200"/>
    </row>
    <row r="5381" spans="8:8" x14ac:dyDescent="0.25">
      <c r="H5381" s="200"/>
    </row>
    <row r="5382" spans="8:8" x14ac:dyDescent="0.25">
      <c r="H5382" s="200"/>
    </row>
    <row r="5383" spans="8:8" x14ac:dyDescent="0.25">
      <c r="H5383" s="200"/>
    </row>
    <row r="5384" spans="8:8" x14ac:dyDescent="0.25">
      <c r="H5384" s="200"/>
    </row>
    <row r="5385" spans="8:8" x14ac:dyDescent="0.25">
      <c r="H5385" s="200"/>
    </row>
    <row r="5386" spans="8:8" x14ac:dyDescent="0.25">
      <c r="H5386" s="200"/>
    </row>
    <row r="5387" spans="8:8" x14ac:dyDescent="0.25">
      <c r="H5387" s="200"/>
    </row>
    <row r="5388" spans="8:8" x14ac:dyDescent="0.25">
      <c r="H5388" s="200"/>
    </row>
    <row r="5389" spans="8:8" x14ac:dyDescent="0.25">
      <c r="H5389" s="200"/>
    </row>
    <row r="5390" spans="8:8" x14ac:dyDescent="0.25">
      <c r="H5390" s="200"/>
    </row>
    <row r="5391" spans="8:8" x14ac:dyDescent="0.25">
      <c r="H5391" s="200"/>
    </row>
    <row r="5392" spans="8:8" x14ac:dyDescent="0.25">
      <c r="H5392" s="200"/>
    </row>
    <row r="5393" spans="8:8" x14ac:dyDescent="0.25">
      <c r="H5393" s="200"/>
    </row>
    <row r="5394" spans="8:8" x14ac:dyDescent="0.25">
      <c r="H5394" s="200"/>
    </row>
    <row r="5395" spans="8:8" x14ac:dyDescent="0.25">
      <c r="H5395" s="200"/>
    </row>
    <row r="5396" spans="8:8" x14ac:dyDescent="0.25">
      <c r="H5396" s="200"/>
    </row>
    <row r="5397" spans="8:8" x14ac:dyDescent="0.25">
      <c r="H5397" s="200"/>
    </row>
    <row r="5398" spans="8:8" x14ac:dyDescent="0.25">
      <c r="H5398" s="200"/>
    </row>
    <row r="5399" spans="8:8" x14ac:dyDescent="0.25">
      <c r="H5399" s="200"/>
    </row>
    <row r="5400" spans="8:8" x14ac:dyDescent="0.25">
      <c r="H5400" s="200"/>
    </row>
    <row r="5401" spans="8:8" x14ac:dyDescent="0.25">
      <c r="H5401" s="200"/>
    </row>
    <row r="5402" spans="8:8" x14ac:dyDescent="0.25">
      <c r="H5402" s="200"/>
    </row>
    <row r="5403" spans="8:8" x14ac:dyDescent="0.25">
      <c r="H5403" s="200"/>
    </row>
    <row r="5404" spans="8:8" x14ac:dyDescent="0.25">
      <c r="H5404" s="200"/>
    </row>
    <row r="5405" spans="8:8" x14ac:dyDescent="0.25">
      <c r="H5405" s="200"/>
    </row>
    <row r="5406" spans="8:8" x14ac:dyDescent="0.25">
      <c r="H5406" s="200"/>
    </row>
    <row r="5407" spans="8:8" x14ac:dyDescent="0.25">
      <c r="H5407" s="200"/>
    </row>
    <row r="5408" spans="8:8" x14ac:dyDescent="0.25">
      <c r="H5408" s="200"/>
    </row>
    <row r="5409" spans="8:8" x14ac:dyDescent="0.25">
      <c r="H5409" s="200"/>
    </row>
    <row r="5410" spans="8:8" x14ac:dyDescent="0.25">
      <c r="H5410" s="200"/>
    </row>
    <row r="5411" spans="8:8" x14ac:dyDescent="0.25">
      <c r="H5411" s="200"/>
    </row>
    <row r="5412" spans="8:8" x14ac:dyDescent="0.25">
      <c r="H5412" s="200"/>
    </row>
    <row r="5413" spans="8:8" x14ac:dyDescent="0.25">
      <c r="H5413" s="200"/>
    </row>
    <row r="5414" spans="8:8" x14ac:dyDescent="0.25">
      <c r="H5414" s="200"/>
    </row>
    <row r="5415" spans="8:8" x14ac:dyDescent="0.25">
      <c r="H5415" s="200"/>
    </row>
    <row r="5416" spans="8:8" x14ac:dyDescent="0.25">
      <c r="H5416" s="200"/>
    </row>
    <row r="5417" spans="8:8" x14ac:dyDescent="0.25">
      <c r="H5417" s="200"/>
    </row>
    <row r="5418" spans="8:8" x14ac:dyDescent="0.25">
      <c r="H5418" s="200"/>
    </row>
    <row r="5419" spans="8:8" x14ac:dyDescent="0.25">
      <c r="H5419" s="200"/>
    </row>
    <row r="5420" spans="8:8" x14ac:dyDescent="0.25">
      <c r="H5420" s="200"/>
    </row>
    <row r="5421" spans="8:8" x14ac:dyDescent="0.25">
      <c r="H5421" s="200"/>
    </row>
    <row r="5422" spans="8:8" x14ac:dyDescent="0.25">
      <c r="H5422" s="200"/>
    </row>
    <row r="5423" spans="8:8" x14ac:dyDescent="0.25">
      <c r="H5423" s="200"/>
    </row>
    <row r="5424" spans="8:8" x14ac:dyDescent="0.25">
      <c r="H5424" s="200"/>
    </row>
    <row r="5425" spans="8:8" x14ac:dyDescent="0.25">
      <c r="H5425" s="200"/>
    </row>
    <row r="5426" spans="8:8" x14ac:dyDescent="0.25">
      <c r="H5426" s="200"/>
    </row>
    <row r="5427" spans="8:8" x14ac:dyDescent="0.25">
      <c r="H5427" s="200"/>
    </row>
    <row r="5428" spans="8:8" x14ac:dyDescent="0.25">
      <c r="H5428" s="200"/>
    </row>
    <row r="5429" spans="8:8" x14ac:dyDescent="0.25">
      <c r="H5429" s="200"/>
    </row>
    <row r="5430" spans="8:8" x14ac:dyDescent="0.25">
      <c r="H5430" s="200"/>
    </row>
    <row r="5431" spans="8:8" x14ac:dyDescent="0.25">
      <c r="H5431" s="200"/>
    </row>
    <row r="5432" spans="8:8" x14ac:dyDescent="0.25">
      <c r="H5432" s="200"/>
    </row>
    <row r="5433" spans="8:8" x14ac:dyDescent="0.25">
      <c r="H5433" s="200"/>
    </row>
    <row r="5434" spans="8:8" x14ac:dyDescent="0.25">
      <c r="H5434" s="200"/>
    </row>
    <row r="5435" spans="8:8" x14ac:dyDescent="0.25">
      <c r="H5435" s="200"/>
    </row>
    <row r="5436" spans="8:8" x14ac:dyDescent="0.25">
      <c r="H5436" s="200"/>
    </row>
    <row r="5437" spans="8:8" x14ac:dyDescent="0.25">
      <c r="H5437" s="200"/>
    </row>
    <row r="5438" spans="8:8" x14ac:dyDescent="0.25">
      <c r="H5438" s="200"/>
    </row>
    <row r="5439" spans="8:8" x14ac:dyDescent="0.25">
      <c r="H5439" s="200"/>
    </row>
    <row r="5440" spans="8:8" x14ac:dyDescent="0.25">
      <c r="H5440" s="200"/>
    </row>
    <row r="5441" spans="8:8" x14ac:dyDescent="0.25">
      <c r="H5441" s="200"/>
    </row>
    <row r="5442" spans="8:8" x14ac:dyDescent="0.25">
      <c r="H5442" s="200"/>
    </row>
    <row r="5443" spans="8:8" x14ac:dyDescent="0.25">
      <c r="H5443" s="200"/>
    </row>
    <row r="5444" spans="8:8" x14ac:dyDescent="0.25">
      <c r="H5444" s="200"/>
    </row>
    <row r="5445" spans="8:8" x14ac:dyDescent="0.25">
      <c r="H5445" s="200"/>
    </row>
    <row r="5446" spans="8:8" x14ac:dyDescent="0.25">
      <c r="H5446" s="200"/>
    </row>
    <row r="5447" spans="8:8" x14ac:dyDescent="0.25">
      <c r="H5447" s="200"/>
    </row>
    <row r="5448" spans="8:8" x14ac:dyDescent="0.25">
      <c r="H5448" s="200"/>
    </row>
    <row r="5449" spans="8:8" x14ac:dyDescent="0.25">
      <c r="H5449" s="200"/>
    </row>
    <row r="5450" spans="8:8" x14ac:dyDescent="0.25">
      <c r="H5450" s="200"/>
    </row>
    <row r="5451" spans="8:8" x14ac:dyDescent="0.25">
      <c r="H5451" s="200"/>
    </row>
    <row r="5452" spans="8:8" x14ac:dyDescent="0.25">
      <c r="H5452" s="200"/>
    </row>
    <row r="5453" spans="8:8" x14ac:dyDescent="0.25">
      <c r="H5453" s="200"/>
    </row>
    <row r="5454" spans="8:8" x14ac:dyDescent="0.25">
      <c r="H5454" s="200"/>
    </row>
    <row r="5455" spans="8:8" x14ac:dyDescent="0.25">
      <c r="H5455" s="200"/>
    </row>
    <row r="5456" spans="8:8" x14ac:dyDescent="0.25">
      <c r="H5456" s="200"/>
    </row>
    <row r="5457" spans="8:8" x14ac:dyDescent="0.25">
      <c r="H5457" s="200"/>
    </row>
    <row r="5458" spans="8:8" x14ac:dyDescent="0.25">
      <c r="H5458" s="200"/>
    </row>
    <row r="5459" spans="8:8" x14ac:dyDescent="0.25">
      <c r="H5459" s="200"/>
    </row>
    <row r="5460" spans="8:8" x14ac:dyDescent="0.25">
      <c r="H5460" s="200"/>
    </row>
    <row r="5461" spans="8:8" x14ac:dyDescent="0.25">
      <c r="H5461" s="200"/>
    </row>
    <row r="5462" spans="8:8" x14ac:dyDescent="0.25">
      <c r="H5462" s="200"/>
    </row>
    <row r="5463" spans="8:8" x14ac:dyDescent="0.25">
      <c r="H5463" s="200"/>
    </row>
    <row r="5464" spans="8:8" x14ac:dyDescent="0.25">
      <c r="H5464" s="200"/>
    </row>
    <row r="5465" spans="8:8" x14ac:dyDescent="0.25">
      <c r="H5465" s="200"/>
    </row>
    <row r="5466" spans="8:8" x14ac:dyDescent="0.25">
      <c r="H5466" s="200"/>
    </row>
    <row r="5467" spans="8:8" x14ac:dyDescent="0.25">
      <c r="H5467" s="200"/>
    </row>
    <row r="5468" spans="8:8" x14ac:dyDescent="0.25">
      <c r="H5468" s="200"/>
    </row>
    <row r="5469" spans="8:8" x14ac:dyDescent="0.25">
      <c r="H5469" s="200"/>
    </row>
    <row r="5470" spans="8:8" x14ac:dyDescent="0.25">
      <c r="H5470" s="200"/>
    </row>
    <row r="5471" spans="8:8" x14ac:dyDescent="0.25">
      <c r="H5471" s="200"/>
    </row>
    <row r="5472" spans="8:8" x14ac:dyDescent="0.25">
      <c r="H5472" s="200"/>
    </row>
    <row r="5473" spans="8:8" x14ac:dyDescent="0.25">
      <c r="H5473" s="200"/>
    </row>
    <row r="5474" spans="8:8" x14ac:dyDescent="0.25">
      <c r="H5474" s="200"/>
    </row>
    <row r="5475" spans="8:8" x14ac:dyDescent="0.25">
      <c r="H5475" s="200"/>
    </row>
    <row r="5476" spans="8:8" x14ac:dyDescent="0.25">
      <c r="H5476" s="200"/>
    </row>
    <row r="5477" spans="8:8" x14ac:dyDescent="0.25">
      <c r="H5477" s="200"/>
    </row>
    <row r="5478" spans="8:8" x14ac:dyDescent="0.25">
      <c r="H5478" s="200"/>
    </row>
    <row r="5479" spans="8:8" x14ac:dyDescent="0.25">
      <c r="H5479" s="200"/>
    </row>
    <row r="5480" spans="8:8" x14ac:dyDescent="0.25">
      <c r="H5480" s="200"/>
    </row>
    <row r="5481" spans="8:8" x14ac:dyDescent="0.25">
      <c r="H5481" s="200"/>
    </row>
    <row r="5482" spans="8:8" x14ac:dyDescent="0.25">
      <c r="H5482" s="200"/>
    </row>
    <row r="5483" spans="8:8" x14ac:dyDescent="0.25">
      <c r="H5483" s="200"/>
    </row>
    <row r="5484" spans="8:8" x14ac:dyDescent="0.25">
      <c r="H5484" s="200"/>
    </row>
    <row r="5485" spans="8:8" x14ac:dyDescent="0.25">
      <c r="H5485" s="200"/>
    </row>
    <row r="5486" spans="8:8" x14ac:dyDescent="0.25">
      <c r="H5486" s="200"/>
    </row>
    <row r="5487" spans="8:8" x14ac:dyDescent="0.25">
      <c r="H5487" s="200"/>
    </row>
    <row r="5488" spans="8:8" x14ac:dyDescent="0.25">
      <c r="H5488" s="200"/>
    </row>
    <row r="5489" spans="8:8" x14ac:dyDescent="0.25">
      <c r="H5489" s="200"/>
    </row>
    <row r="5490" spans="8:8" x14ac:dyDescent="0.25">
      <c r="H5490" s="200"/>
    </row>
    <row r="5491" spans="8:8" x14ac:dyDescent="0.25">
      <c r="H5491" s="200"/>
    </row>
    <row r="5492" spans="8:8" x14ac:dyDescent="0.25">
      <c r="H5492" s="200"/>
    </row>
    <row r="5493" spans="8:8" x14ac:dyDescent="0.25">
      <c r="H5493" s="200"/>
    </row>
    <row r="5494" spans="8:8" x14ac:dyDescent="0.25">
      <c r="H5494" s="200"/>
    </row>
    <row r="5495" spans="8:8" x14ac:dyDescent="0.25">
      <c r="H5495" s="200"/>
    </row>
    <row r="5496" spans="8:8" x14ac:dyDescent="0.25">
      <c r="H5496" s="200"/>
    </row>
    <row r="5497" spans="8:8" x14ac:dyDescent="0.25">
      <c r="H5497" s="200"/>
    </row>
    <row r="5498" spans="8:8" x14ac:dyDescent="0.25">
      <c r="H5498" s="200"/>
    </row>
    <row r="5499" spans="8:8" x14ac:dyDescent="0.25">
      <c r="H5499" s="200"/>
    </row>
    <row r="5500" spans="8:8" x14ac:dyDescent="0.25">
      <c r="H5500" s="200"/>
    </row>
    <row r="5501" spans="8:8" x14ac:dyDescent="0.25">
      <c r="H5501" s="200"/>
    </row>
    <row r="5502" spans="8:8" x14ac:dyDescent="0.25">
      <c r="H5502" s="200"/>
    </row>
    <row r="5503" spans="8:8" x14ac:dyDescent="0.25">
      <c r="H5503" s="200"/>
    </row>
    <row r="5504" spans="8:8" x14ac:dyDescent="0.25">
      <c r="H5504" s="200"/>
    </row>
    <row r="5505" spans="8:8" x14ac:dyDescent="0.25">
      <c r="H5505" s="200"/>
    </row>
    <row r="5506" spans="8:8" x14ac:dyDescent="0.25">
      <c r="H5506" s="200"/>
    </row>
    <row r="5507" spans="8:8" x14ac:dyDescent="0.25">
      <c r="H5507" s="200"/>
    </row>
    <row r="5508" spans="8:8" x14ac:dyDescent="0.25">
      <c r="H5508" s="200"/>
    </row>
    <row r="5509" spans="8:8" x14ac:dyDescent="0.25">
      <c r="H5509" s="200"/>
    </row>
    <row r="5510" spans="8:8" x14ac:dyDescent="0.25">
      <c r="H5510" s="200"/>
    </row>
    <row r="5511" spans="8:8" x14ac:dyDescent="0.25">
      <c r="H5511" s="200"/>
    </row>
    <row r="5512" spans="8:8" x14ac:dyDescent="0.25">
      <c r="H5512" s="200"/>
    </row>
    <row r="5513" spans="8:8" x14ac:dyDescent="0.25">
      <c r="H5513" s="200"/>
    </row>
    <row r="5514" spans="8:8" x14ac:dyDescent="0.25">
      <c r="H5514" s="200"/>
    </row>
    <row r="5515" spans="8:8" x14ac:dyDescent="0.25">
      <c r="H5515" s="200"/>
    </row>
    <row r="5516" spans="8:8" x14ac:dyDescent="0.25">
      <c r="H5516" s="200"/>
    </row>
    <row r="5517" spans="8:8" x14ac:dyDescent="0.25">
      <c r="H5517" s="200"/>
    </row>
    <row r="5518" spans="8:8" x14ac:dyDescent="0.25">
      <c r="H5518" s="200"/>
    </row>
    <row r="5519" spans="8:8" x14ac:dyDescent="0.25">
      <c r="H5519" s="200"/>
    </row>
    <row r="5520" spans="8:8" x14ac:dyDescent="0.25">
      <c r="H5520" s="200"/>
    </row>
    <row r="5521" spans="8:8" x14ac:dyDescent="0.25">
      <c r="H5521" s="200"/>
    </row>
    <row r="5522" spans="8:8" x14ac:dyDescent="0.25">
      <c r="H5522" s="200"/>
    </row>
    <row r="5523" spans="8:8" x14ac:dyDescent="0.25">
      <c r="H5523" s="200"/>
    </row>
    <row r="5524" spans="8:8" x14ac:dyDescent="0.25">
      <c r="H5524" s="200"/>
    </row>
    <row r="5525" spans="8:8" x14ac:dyDescent="0.25">
      <c r="H5525" s="200"/>
    </row>
    <row r="5526" spans="8:8" x14ac:dyDescent="0.25">
      <c r="H5526" s="200"/>
    </row>
    <row r="5527" spans="8:8" x14ac:dyDescent="0.25">
      <c r="H5527" s="200"/>
    </row>
    <row r="5528" spans="8:8" x14ac:dyDescent="0.25">
      <c r="H5528" s="200"/>
    </row>
    <row r="5529" spans="8:8" x14ac:dyDescent="0.25">
      <c r="H5529" s="200"/>
    </row>
    <row r="5530" spans="8:8" x14ac:dyDescent="0.25">
      <c r="H5530" s="200"/>
    </row>
    <row r="5531" spans="8:8" x14ac:dyDescent="0.25">
      <c r="H5531" s="200"/>
    </row>
    <row r="5532" spans="8:8" x14ac:dyDescent="0.25">
      <c r="H5532" s="200"/>
    </row>
    <row r="5533" spans="8:8" x14ac:dyDescent="0.25">
      <c r="H5533" s="200"/>
    </row>
    <row r="5534" spans="8:8" x14ac:dyDescent="0.25">
      <c r="H5534" s="200"/>
    </row>
    <row r="5535" spans="8:8" x14ac:dyDescent="0.25">
      <c r="H5535" s="200"/>
    </row>
    <row r="5536" spans="8:8" x14ac:dyDescent="0.25">
      <c r="H5536" s="200"/>
    </row>
    <row r="5537" spans="8:8" x14ac:dyDescent="0.25">
      <c r="H5537" s="200"/>
    </row>
    <row r="5538" spans="8:8" x14ac:dyDescent="0.25">
      <c r="H5538" s="200"/>
    </row>
    <row r="5539" spans="8:8" x14ac:dyDescent="0.25">
      <c r="H5539" s="200"/>
    </row>
    <row r="5540" spans="8:8" x14ac:dyDescent="0.25">
      <c r="H5540" s="200"/>
    </row>
    <row r="5541" spans="8:8" x14ac:dyDescent="0.25">
      <c r="H5541" s="200"/>
    </row>
    <row r="5542" spans="8:8" x14ac:dyDescent="0.25">
      <c r="H5542" s="200"/>
    </row>
    <row r="5543" spans="8:8" x14ac:dyDescent="0.25">
      <c r="H5543" s="200"/>
    </row>
    <row r="5544" spans="8:8" x14ac:dyDescent="0.25">
      <c r="H5544" s="200"/>
    </row>
    <row r="5545" spans="8:8" x14ac:dyDescent="0.25">
      <c r="H5545" s="200"/>
    </row>
    <row r="5546" spans="8:8" x14ac:dyDescent="0.25">
      <c r="H5546" s="200"/>
    </row>
    <row r="5547" spans="8:8" x14ac:dyDescent="0.25">
      <c r="H5547" s="200"/>
    </row>
    <row r="5548" spans="8:8" x14ac:dyDescent="0.25">
      <c r="H5548" s="200"/>
    </row>
    <row r="5549" spans="8:8" x14ac:dyDescent="0.25">
      <c r="H5549" s="200"/>
    </row>
    <row r="5550" spans="8:8" x14ac:dyDescent="0.25">
      <c r="H5550" s="200"/>
    </row>
    <row r="5551" spans="8:8" x14ac:dyDescent="0.25">
      <c r="H5551" s="200"/>
    </row>
    <row r="5552" spans="8:8" x14ac:dyDescent="0.25">
      <c r="H5552" s="200"/>
    </row>
    <row r="5553" spans="8:8" x14ac:dyDescent="0.25">
      <c r="H5553" s="200"/>
    </row>
    <row r="5554" spans="8:8" x14ac:dyDescent="0.25">
      <c r="H5554" s="200"/>
    </row>
    <row r="5555" spans="8:8" x14ac:dyDescent="0.25">
      <c r="H5555" s="200"/>
    </row>
    <row r="5556" spans="8:8" x14ac:dyDescent="0.25">
      <c r="H5556" s="200"/>
    </row>
    <row r="5557" spans="8:8" x14ac:dyDescent="0.25">
      <c r="H5557" s="200"/>
    </row>
    <row r="5558" spans="8:8" x14ac:dyDescent="0.25">
      <c r="H5558" s="200"/>
    </row>
    <row r="5559" spans="8:8" x14ac:dyDescent="0.25">
      <c r="H5559" s="200"/>
    </row>
    <row r="5560" spans="8:8" x14ac:dyDescent="0.25">
      <c r="H5560" s="200"/>
    </row>
    <row r="5561" spans="8:8" x14ac:dyDescent="0.25">
      <c r="H5561" s="200"/>
    </row>
    <row r="5562" spans="8:8" x14ac:dyDescent="0.25">
      <c r="H5562" s="200"/>
    </row>
    <row r="5563" spans="8:8" x14ac:dyDescent="0.25">
      <c r="H5563" s="200"/>
    </row>
    <row r="5564" spans="8:8" x14ac:dyDescent="0.25">
      <c r="H5564" s="200"/>
    </row>
    <row r="5565" spans="8:8" x14ac:dyDescent="0.25">
      <c r="H5565" s="200"/>
    </row>
    <row r="5566" spans="8:8" x14ac:dyDescent="0.25">
      <c r="H5566" s="200"/>
    </row>
    <row r="5567" spans="8:8" x14ac:dyDescent="0.25">
      <c r="H5567" s="200"/>
    </row>
    <row r="5568" spans="8:8" x14ac:dyDescent="0.25">
      <c r="H5568" s="200"/>
    </row>
    <row r="5569" spans="8:8" x14ac:dyDescent="0.25">
      <c r="H5569" s="200"/>
    </row>
    <row r="5570" spans="8:8" x14ac:dyDescent="0.25">
      <c r="H5570" s="200"/>
    </row>
    <row r="5571" spans="8:8" x14ac:dyDescent="0.25">
      <c r="H5571" s="200"/>
    </row>
    <row r="5572" spans="8:8" x14ac:dyDescent="0.25">
      <c r="H5572" s="200"/>
    </row>
    <row r="5573" spans="8:8" x14ac:dyDescent="0.25">
      <c r="H5573" s="200"/>
    </row>
    <row r="5574" spans="8:8" x14ac:dyDescent="0.25">
      <c r="H5574" s="200"/>
    </row>
    <row r="5575" spans="8:8" x14ac:dyDescent="0.25">
      <c r="H5575" s="200"/>
    </row>
    <row r="5576" spans="8:8" x14ac:dyDescent="0.25">
      <c r="H5576" s="200"/>
    </row>
    <row r="5577" spans="8:8" x14ac:dyDescent="0.25">
      <c r="H5577" s="200"/>
    </row>
    <row r="5578" spans="8:8" x14ac:dyDescent="0.25">
      <c r="H5578" s="200"/>
    </row>
    <row r="5579" spans="8:8" x14ac:dyDescent="0.25">
      <c r="H5579" s="200"/>
    </row>
    <row r="5580" spans="8:8" x14ac:dyDescent="0.25">
      <c r="H5580" s="200"/>
    </row>
    <row r="5581" spans="8:8" x14ac:dyDescent="0.25">
      <c r="H5581" s="200"/>
    </row>
    <row r="5582" spans="8:8" x14ac:dyDescent="0.25">
      <c r="H5582" s="200"/>
    </row>
    <row r="5583" spans="8:8" x14ac:dyDescent="0.25">
      <c r="H5583" s="200"/>
    </row>
    <row r="5584" spans="8:8" x14ac:dyDescent="0.25">
      <c r="H5584" s="200"/>
    </row>
    <row r="5585" spans="8:8" x14ac:dyDescent="0.25">
      <c r="H5585" s="200"/>
    </row>
    <row r="5586" spans="8:8" x14ac:dyDescent="0.25">
      <c r="H5586" s="200"/>
    </row>
    <row r="5587" spans="8:8" x14ac:dyDescent="0.25">
      <c r="H5587" s="200"/>
    </row>
    <row r="5588" spans="8:8" x14ac:dyDescent="0.25">
      <c r="H5588" s="200"/>
    </row>
    <row r="5589" spans="8:8" x14ac:dyDescent="0.25">
      <c r="H5589" s="200"/>
    </row>
    <row r="5590" spans="8:8" x14ac:dyDescent="0.25">
      <c r="H5590" s="200"/>
    </row>
    <row r="5591" spans="8:8" x14ac:dyDescent="0.25">
      <c r="H5591" s="200"/>
    </row>
    <row r="5592" spans="8:8" x14ac:dyDescent="0.25">
      <c r="H5592" s="200"/>
    </row>
    <row r="5593" spans="8:8" x14ac:dyDescent="0.25">
      <c r="H5593" s="200"/>
    </row>
    <row r="5594" spans="8:8" x14ac:dyDescent="0.25">
      <c r="H5594" s="200"/>
    </row>
    <row r="5595" spans="8:8" x14ac:dyDescent="0.25">
      <c r="H5595" s="200"/>
    </row>
    <row r="5596" spans="8:8" x14ac:dyDescent="0.25">
      <c r="H5596" s="200"/>
    </row>
    <row r="5597" spans="8:8" x14ac:dyDescent="0.25">
      <c r="H5597" s="200"/>
    </row>
    <row r="5598" spans="8:8" x14ac:dyDescent="0.25">
      <c r="H5598" s="200"/>
    </row>
    <row r="5599" spans="8:8" x14ac:dyDescent="0.25">
      <c r="H5599" s="200"/>
    </row>
    <row r="5600" spans="8:8" x14ac:dyDescent="0.25">
      <c r="H5600" s="200"/>
    </row>
    <row r="5601" spans="8:8" x14ac:dyDescent="0.25">
      <c r="H5601" s="200"/>
    </row>
    <row r="5602" spans="8:8" x14ac:dyDescent="0.25">
      <c r="H5602" s="200"/>
    </row>
    <row r="5603" spans="8:8" x14ac:dyDescent="0.25">
      <c r="H5603" s="200"/>
    </row>
    <row r="5604" spans="8:8" x14ac:dyDescent="0.25">
      <c r="H5604" s="200"/>
    </row>
    <row r="5605" spans="8:8" x14ac:dyDescent="0.25">
      <c r="H5605" s="200"/>
    </row>
    <row r="5606" spans="8:8" x14ac:dyDescent="0.25">
      <c r="H5606" s="200"/>
    </row>
    <row r="5607" spans="8:8" x14ac:dyDescent="0.25">
      <c r="H5607" s="200"/>
    </row>
    <row r="5608" spans="8:8" x14ac:dyDescent="0.25">
      <c r="H5608" s="200"/>
    </row>
    <row r="5609" spans="8:8" x14ac:dyDescent="0.25">
      <c r="H5609" s="200"/>
    </row>
    <row r="5610" spans="8:8" x14ac:dyDescent="0.25">
      <c r="H5610" s="200"/>
    </row>
    <row r="5611" spans="8:8" x14ac:dyDescent="0.25">
      <c r="H5611" s="200"/>
    </row>
    <row r="5612" spans="8:8" x14ac:dyDescent="0.25">
      <c r="H5612" s="200"/>
    </row>
    <row r="5613" spans="8:8" x14ac:dyDescent="0.25">
      <c r="H5613" s="200"/>
    </row>
    <row r="5614" spans="8:8" x14ac:dyDescent="0.25">
      <c r="H5614" s="200"/>
    </row>
    <row r="5615" spans="8:8" x14ac:dyDescent="0.25">
      <c r="H5615" s="200"/>
    </row>
    <row r="5616" spans="8:8" x14ac:dyDescent="0.25">
      <c r="H5616" s="200"/>
    </row>
    <row r="5617" spans="8:8" x14ac:dyDescent="0.25">
      <c r="H5617" s="200"/>
    </row>
    <row r="5618" spans="8:8" x14ac:dyDescent="0.25">
      <c r="H5618" s="200"/>
    </row>
    <row r="5619" spans="8:8" x14ac:dyDescent="0.25">
      <c r="H5619" s="200"/>
    </row>
    <row r="5620" spans="8:8" x14ac:dyDescent="0.25">
      <c r="H5620" s="200"/>
    </row>
    <row r="5621" spans="8:8" x14ac:dyDescent="0.25">
      <c r="H5621" s="200"/>
    </row>
    <row r="5622" spans="8:8" x14ac:dyDescent="0.25">
      <c r="H5622" s="200"/>
    </row>
    <row r="5623" spans="8:8" x14ac:dyDescent="0.25">
      <c r="H5623" s="200"/>
    </row>
    <row r="5624" spans="8:8" x14ac:dyDescent="0.25">
      <c r="H5624" s="200"/>
    </row>
    <row r="5625" spans="8:8" x14ac:dyDescent="0.25">
      <c r="H5625" s="200"/>
    </row>
    <row r="5626" spans="8:8" x14ac:dyDescent="0.25">
      <c r="H5626" s="200"/>
    </row>
    <row r="5627" spans="8:8" x14ac:dyDescent="0.25">
      <c r="H5627" s="200"/>
    </row>
    <row r="5628" spans="8:8" x14ac:dyDescent="0.25">
      <c r="H5628" s="200"/>
    </row>
    <row r="5629" spans="8:8" x14ac:dyDescent="0.25">
      <c r="H5629" s="200"/>
    </row>
    <row r="5630" spans="8:8" x14ac:dyDescent="0.25">
      <c r="H5630" s="200"/>
    </row>
    <row r="5631" spans="8:8" x14ac:dyDescent="0.25">
      <c r="H5631" s="200"/>
    </row>
    <row r="5632" spans="8:8" x14ac:dyDescent="0.25">
      <c r="H5632" s="200"/>
    </row>
    <row r="5633" spans="8:8" x14ac:dyDescent="0.25">
      <c r="H5633" s="200"/>
    </row>
    <row r="5634" spans="8:8" x14ac:dyDescent="0.25">
      <c r="H5634" s="200"/>
    </row>
    <row r="5635" spans="8:8" x14ac:dyDescent="0.25">
      <c r="H5635" s="200"/>
    </row>
    <row r="5636" spans="8:8" x14ac:dyDescent="0.25">
      <c r="H5636" s="200"/>
    </row>
    <row r="5637" spans="8:8" x14ac:dyDescent="0.25">
      <c r="H5637" s="200"/>
    </row>
    <row r="5638" spans="8:8" x14ac:dyDescent="0.25">
      <c r="H5638" s="200"/>
    </row>
    <row r="5639" spans="8:8" x14ac:dyDescent="0.25">
      <c r="H5639" s="200"/>
    </row>
    <row r="5640" spans="8:8" x14ac:dyDescent="0.25">
      <c r="H5640" s="200"/>
    </row>
    <row r="5641" spans="8:8" x14ac:dyDescent="0.25">
      <c r="H5641" s="200"/>
    </row>
    <row r="5642" spans="8:8" x14ac:dyDescent="0.25">
      <c r="H5642" s="200"/>
    </row>
    <row r="5643" spans="8:8" x14ac:dyDescent="0.25">
      <c r="H5643" s="200"/>
    </row>
    <row r="5644" spans="8:8" x14ac:dyDescent="0.25">
      <c r="H5644" s="200"/>
    </row>
    <row r="5645" spans="8:8" x14ac:dyDescent="0.25">
      <c r="H5645" s="200"/>
    </row>
    <row r="5646" spans="8:8" x14ac:dyDescent="0.25">
      <c r="H5646" s="200"/>
    </row>
    <row r="5647" spans="8:8" x14ac:dyDescent="0.25">
      <c r="H5647" s="200"/>
    </row>
    <row r="5648" spans="8:8" x14ac:dyDescent="0.25">
      <c r="H5648" s="200"/>
    </row>
    <row r="5649" spans="8:8" x14ac:dyDescent="0.25">
      <c r="H5649" s="200"/>
    </row>
    <row r="5650" spans="8:8" x14ac:dyDescent="0.25">
      <c r="H5650" s="200"/>
    </row>
    <row r="5651" spans="8:8" x14ac:dyDescent="0.25">
      <c r="H5651" s="200"/>
    </row>
    <row r="5652" spans="8:8" x14ac:dyDescent="0.25">
      <c r="H5652" s="200"/>
    </row>
    <row r="5653" spans="8:8" x14ac:dyDescent="0.25">
      <c r="H5653" s="200"/>
    </row>
    <row r="5654" spans="8:8" x14ac:dyDescent="0.25">
      <c r="H5654" s="200"/>
    </row>
    <row r="5655" spans="8:8" x14ac:dyDescent="0.25">
      <c r="H5655" s="200"/>
    </row>
    <row r="5656" spans="8:8" x14ac:dyDescent="0.25">
      <c r="H5656" s="200"/>
    </row>
    <row r="5657" spans="8:8" x14ac:dyDescent="0.25">
      <c r="H5657" s="200"/>
    </row>
    <row r="5658" spans="8:8" x14ac:dyDescent="0.25">
      <c r="H5658" s="200"/>
    </row>
    <row r="5659" spans="8:8" x14ac:dyDescent="0.25">
      <c r="H5659" s="200"/>
    </row>
    <row r="5660" spans="8:8" x14ac:dyDescent="0.25">
      <c r="H5660" s="200"/>
    </row>
    <row r="5661" spans="8:8" x14ac:dyDescent="0.25">
      <c r="H5661" s="200"/>
    </row>
    <row r="5662" spans="8:8" x14ac:dyDescent="0.25">
      <c r="H5662" s="200"/>
    </row>
    <row r="5663" spans="8:8" x14ac:dyDescent="0.25">
      <c r="H5663" s="200"/>
    </row>
    <row r="5664" spans="8:8" x14ac:dyDescent="0.25">
      <c r="H5664" s="200"/>
    </row>
    <row r="5665" spans="8:8" x14ac:dyDescent="0.25">
      <c r="H5665" s="200"/>
    </row>
    <row r="5666" spans="8:8" x14ac:dyDescent="0.25">
      <c r="H5666" s="200"/>
    </row>
    <row r="5667" spans="8:8" x14ac:dyDescent="0.25">
      <c r="H5667" s="200"/>
    </row>
    <row r="5668" spans="8:8" x14ac:dyDescent="0.25">
      <c r="H5668" s="200"/>
    </row>
    <row r="5669" spans="8:8" x14ac:dyDescent="0.25">
      <c r="H5669" s="200"/>
    </row>
    <row r="5670" spans="8:8" x14ac:dyDescent="0.25">
      <c r="H5670" s="200"/>
    </row>
    <row r="5671" spans="8:8" x14ac:dyDescent="0.25">
      <c r="H5671" s="200"/>
    </row>
    <row r="5672" spans="8:8" x14ac:dyDescent="0.25">
      <c r="H5672" s="200"/>
    </row>
    <row r="5673" spans="8:8" x14ac:dyDescent="0.25">
      <c r="H5673" s="200"/>
    </row>
    <row r="5674" spans="8:8" x14ac:dyDescent="0.25">
      <c r="H5674" s="200"/>
    </row>
    <row r="5675" spans="8:8" x14ac:dyDescent="0.25">
      <c r="H5675" s="200"/>
    </row>
    <row r="5676" spans="8:8" x14ac:dyDescent="0.25">
      <c r="H5676" s="200"/>
    </row>
    <row r="5677" spans="8:8" x14ac:dyDescent="0.25">
      <c r="H5677" s="200"/>
    </row>
    <row r="5678" spans="8:8" x14ac:dyDescent="0.25">
      <c r="H5678" s="200"/>
    </row>
    <row r="5679" spans="8:8" x14ac:dyDescent="0.25">
      <c r="H5679" s="200"/>
    </row>
    <row r="5680" spans="8:8" x14ac:dyDescent="0.25">
      <c r="H5680" s="200"/>
    </row>
    <row r="5681" spans="8:8" x14ac:dyDescent="0.25">
      <c r="H5681" s="200"/>
    </row>
    <row r="5682" spans="8:8" x14ac:dyDescent="0.25">
      <c r="H5682" s="200"/>
    </row>
    <row r="5683" spans="8:8" x14ac:dyDescent="0.25">
      <c r="H5683" s="200"/>
    </row>
    <row r="5684" spans="8:8" x14ac:dyDescent="0.25">
      <c r="H5684" s="200"/>
    </row>
    <row r="5685" spans="8:8" x14ac:dyDescent="0.25">
      <c r="H5685" s="200"/>
    </row>
    <row r="5686" spans="8:8" x14ac:dyDescent="0.25">
      <c r="H5686" s="200"/>
    </row>
    <row r="5687" spans="8:8" x14ac:dyDescent="0.25">
      <c r="H5687" s="200"/>
    </row>
    <row r="5688" spans="8:8" x14ac:dyDescent="0.25">
      <c r="H5688" s="200"/>
    </row>
    <row r="5689" spans="8:8" x14ac:dyDescent="0.25">
      <c r="H5689" s="200"/>
    </row>
    <row r="5690" spans="8:8" x14ac:dyDescent="0.25">
      <c r="H5690" s="200"/>
    </row>
    <row r="5691" spans="8:8" x14ac:dyDescent="0.25">
      <c r="H5691" s="200"/>
    </row>
    <row r="5692" spans="8:8" x14ac:dyDescent="0.25">
      <c r="H5692" s="200"/>
    </row>
    <row r="5693" spans="8:8" x14ac:dyDescent="0.25">
      <c r="H5693" s="200"/>
    </row>
    <row r="5694" spans="8:8" x14ac:dyDescent="0.25">
      <c r="H5694" s="200"/>
    </row>
    <row r="5695" spans="8:8" x14ac:dyDescent="0.25">
      <c r="H5695" s="200"/>
    </row>
    <row r="5696" spans="8:8" x14ac:dyDescent="0.25">
      <c r="H5696" s="200"/>
    </row>
    <row r="5697" spans="8:8" x14ac:dyDescent="0.25">
      <c r="H5697" s="200"/>
    </row>
    <row r="5698" spans="8:8" x14ac:dyDescent="0.25">
      <c r="H5698" s="200"/>
    </row>
    <row r="5699" spans="8:8" x14ac:dyDescent="0.25">
      <c r="H5699" s="200"/>
    </row>
    <row r="5700" spans="8:8" x14ac:dyDescent="0.25">
      <c r="H5700" s="200"/>
    </row>
    <row r="5701" spans="8:8" x14ac:dyDescent="0.25">
      <c r="H5701" s="200"/>
    </row>
    <row r="5702" spans="8:8" x14ac:dyDescent="0.25">
      <c r="H5702" s="200"/>
    </row>
    <row r="5703" spans="8:8" x14ac:dyDescent="0.25">
      <c r="H5703" s="200"/>
    </row>
    <row r="5704" spans="8:8" x14ac:dyDescent="0.25">
      <c r="H5704" s="200"/>
    </row>
    <row r="5705" spans="8:8" x14ac:dyDescent="0.25">
      <c r="H5705" s="200"/>
    </row>
    <row r="5706" spans="8:8" x14ac:dyDescent="0.25">
      <c r="H5706" s="200"/>
    </row>
    <row r="5707" spans="8:8" x14ac:dyDescent="0.25">
      <c r="H5707" s="200"/>
    </row>
    <row r="5708" spans="8:8" x14ac:dyDescent="0.25">
      <c r="H5708" s="200"/>
    </row>
    <row r="5709" spans="8:8" x14ac:dyDescent="0.25">
      <c r="H5709" s="200"/>
    </row>
    <row r="5710" spans="8:8" x14ac:dyDescent="0.25">
      <c r="H5710" s="200"/>
    </row>
    <row r="5711" spans="8:8" x14ac:dyDescent="0.25">
      <c r="H5711" s="200"/>
    </row>
    <row r="5712" spans="8:8" x14ac:dyDescent="0.25">
      <c r="H5712" s="200"/>
    </row>
    <row r="5713" spans="8:8" x14ac:dyDescent="0.25">
      <c r="H5713" s="200"/>
    </row>
    <row r="5714" spans="8:8" x14ac:dyDescent="0.25">
      <c r="H5714" s="200"/>
    </row>
    <row r="5715" spans="8:8" x14ac:dyDescent="0.25">
      <c r="H5715" s="200"/>
    </row>
    <row r="5716" spans="8:8" x14ac:dyDescent="0.25">
      <c r="H5716" s="200"/>
    </row>
    <row r="5717" spans="8:8" x14ac:dyDescent="0.25">
      <c r="H5717" s="200"/>
    </row>
    <row r="5718" spans="8:8" x14ac:dyDescent="0.25">
      <c r="H5718" s="200"/>
    </row>
    <row r="5719" spans="8:8" x14ac:dyDescent="0.25">
      <c r="H5719" s="200"/>
    </row>
    <row r="5720" spans="8:8" x14ac:dyDescent="0.25">
      <c r="H5720" s="200"/>
    </row>
    <row r="5721" spans="8:8" x14ac:dyDescent="0.25">
      <c r="H5721" s="200"/>
    </row>
    <row r="5722" spans="8:8" x14ac:dyDescent="0.25">
      <c r="H5722" s="200"/>
    </row>
    <row r="5723" spans="8:8" x14ac:dyDescent="0.25">
      <c r="H5723" s="200"/>
    </row>
    <row r="5724" spans="8:8" x14ac:dyDescent="0.25">
      <c r="H5724" s="200"/>
    </row>
    <row r="5725" spans="8:8" x14ac:dyDescent="0.25">
      <c r="H5725" s="200"/>
    </row>
    <row r="5726" spans="8:8" x14ac:dyDescent="0.25">
      <c r="H5726" s="200"/>
    </row>
    <row r="5727" spans="8:8" x14ac:dyDescent="0.25">
      <c r="H5727" s="200"/>
    </row>
    <row r="5728" spans="8:8" x14ac:dyDescent="0.25">
      <c r="H5728" s="200"/>
    </row>
    <row r="5729" spans="8:8" x14ac:dyDescent="0.25">
      <c r="H5729" s="200"/>
    </row>
    <row r="5730" spans="8:8" x14ac:dyDescent="0.25">
      <c r="H5730" s="200"/>
    </row>
    <row r="5731" spans="8:8" x14ac:dyDescent="0.25">
      <c r="H5731" s="200"/>
    </row>
    <row r="5732" spans="8:8" x14ac:dyDescent="0.25">
      <c r="H5732" s="200"/>
    </row>
    <row r="5733" spans="8:8" x14ac:dyDescent="0.25">
      <c r="H5733" s="200"/>
    </row>
    <row r="5734" spans="8:8" x14ac:dyDescent="0.25">
      <c r="H5734" s="200"/>
    </row>
    <row r="5735" spans="8:8" x14ac:dyDescent="0.25">
      <c r="H5735" s="200"/>
    </row>
    <row r="5736" spans="8:8" x14ac:dyDescent="0.25">
      <c r="H5736" s="200"/>
    </row>
    <row r="5737" spans="8:8" x14ac:dyDescent="0.25">
      <c r="H5737" s="200"/>
    </row>
    <row r="5738" spans="8:8" x14ac:dyDescent="0.25">
      <c r="H5738" s="200"/>
    </row>
    <row r="5739" spans="8:8" x14ac:dyDescent="0.25">
      <c r="H5739" s="200"/>
    </row>
    <row r="5740" spans="8:8" x14ac:dyDescent="0.25">
      <c r="H5740" s="200"/>
    </row>
    <row r="5741" spans="8:8" x14ac:dyDescent="0.25">
      <c r="H5741" s="200"/>
    </row>
    <row r="5742" spans="8:8" x14ac:dyDescent="0.25">
      <c r="H5742" s="200"/>
    </row>
    <row r="5743" spans="8:8" x14ac:dyDescent="0.25">
      <c r="H5743" s="200"/>
    </row>
    <row r="5744" spans="8:8" x14ac:dyDescent="0.25">
      <c r="H5744" s="200"/>
    </row>
    <row r="5745" spans="8:8" x14ac:dyDescent="0.25">
      <c r="H5745" s="200"/>
    </row>
    <row r="5746" spans="8:8" x14ac:dyDescent="0.25">
      <c r="H5746" s="200"/>
    </row>
    <row r="5747" spans="8:8" x14ac:dyDescent="0.25">
      <c r="H5747" s="200"/>
    </row>
    <row r="5748" spans="8:8" x14ac:dyDescent="0.25">
      <c r="H5748" s="200"/>
    </row>
    <row r="5749" spans="8:8" x14ac:dyDescent="0.25">
      <c r="H5749" s="200"/>
    </row>
    <row r="5750" spans="8:8" x14ac:dyDescent="0.25">
      <c r="H5750" s="200"/>
    </row>
    <row r="5751" spans="8:8" x14ac:dyDescent="0.25">
      <c r="H5751" s="200"/>
    </row>
    <row r="5752" spans="8:8" x14ac:dyDescent="0.25">
      <c r="H5752" s="200"/>
    </row>
    <row r="5753" spans="8:8" x14ac:dyDescent="0.25">
      <c r="H5753" s="200"/>
    </row>
    <row r="5754" spans="8:8" x14ac:dyDescent="0.25">
      <c r="H5754" s="200"/>
    </row>
    <row r="5755" spans="8:8" x14ac:dyDescent="0.25">
      <c r="H5755" s="200"/>
    </row>
    <row r="5756" spans="8:8" x14ac:dyDescent="0.25">
      <c r="H5756" s="200"/>
    </row>
    <row r="5757" spans="8:8" x14ac:dyDescent="0.25">
      <c r="H5757" s="200"/>
    </row>
    <row r="5758" spans="8:8" x14ac:dyDescent="0.25">
      <c r="H5758" s="200"/>
    </row>
    <row r="5759" spans="8:8" x14ac:dyDescent="0.25">
      <c r="H5759" s="200"/>
    </row>
    <row r="5760" spans="8:8" x14ac:dyDescent="0.25">
      <c r="H5760" s="200"/>
    </row>
    <row r="5761" spans="8:8" x14ac:dyDescent="0.25">
      <c r="H5761" s="200"/>
    </row>
    <row r="5762" spans="8:8" x14ac:dyDescent="0.25">
      <c r="H5762" s="200"/>
    </row>
    <row r="5763" spans="8:8" x14ac:dyDescent="0.25">
      <c r="H5763" s="200"/>
    </row>
    <row r="5764" spans="8:8" x14ac:dyDescent="0.25">
      <c r="H5764" s="200"/>
    </row>
    <row r="5765" spans="8:8" x14ac:dyDescent="0.25">
      <c r="H5765" s="200"/>
    </row>
    <row r="5766" spans="8:8" x14ac:dyDescent="0.25">
      <c r="H5766" s="200"/>
    </row>
    <row r="5767" spans="8:8" x14ac:dyDescent="0.25">
      <c r="H5767" s="200"/>
    </row>
    <row r="5768" spans="8:8" x14ac:dyDescent="0.25">
      <c r="H5768" s="200"/>
    </row>
    <row r="5769" spans="8:8" x14ac:dyDescent="0.25">
      <c r="H5769" s="200"/>
    </row>
    <row r="5770" spans="8:8" x14ac:dyDescent="0.25">
      <c r="H5770" s="200"/>
    </row>
    <row r="5771" spans="8:8" x14ac:dyDescent="0.25">
      <c r="H5771" s="200"/>
    </row>
    <row r="5772" spans="8:8" x14ac:dyDescent="0.25">
      <c r="H5772" s="200"/>
    </row>
    <row r="5773" spans="8:8" x14ac:dyDescent="0.25">
      <c r="H5773" s="200"/>
    </row>
    <row r="5774" spans="8:8" x14ac:dyDescent="0.25">
      <c r="H5774" s="200"/>
    </row>
    <row r="5775" spans="8:8" x14ac:dyDescent="0.25">
      <c r="H5775" s="200"/>
    </row>
    <row r="5776" spans="8:8" x14ac:dyDescent="0.25">
      <c r="H5776" s="200"/>
    </row>
    <row r="5777" spans="8:8" x14ac:dyDescent="0.25">
      <c r="H5777" s="200"/>
    </row>
    <row r="5778" spans="8:8" x14ac:dyDescent="0.25">
      <c r="H5778" s="200"/>
    </row>
    <row r="5779" spans="8:8" x14ac:dyDescent="0.25">
      <c r="H5779" s="200"/>
    </row>
    <row r="5780" spans="8:8" x14ac:dyDescent="0.25">
      <c r="H5780" s="200"/>
    </row>
    <row r="5781" spans="8:8" x14ac:dyDescent="0.25">
      <c r="H5781" s="200"/>
    </row>
    <row r="5782" spans="8:8" x14ac:dyDescent="0.25">
      <c r="H5782" s="200"/>
    </row>
    <row r="5783" spans="8:8" x14ac:dyDescent="0.25">
      <c r="H5783" s="200"/>
    </row>
    <row r="5784" spans="8:8" x14ac:dyDescent="0.25">
      <c r="H5784" s="200"/>
    </row>
    <row r="5785" spans="8:8" x14ac:dyDescent="0.25">
      <c r="H5785" s="200"/>
    </row>
    <row r="5786" spans="8:8" x14ac:dyDescent="0.25">
      <c r="H5786" s="200"/>
    </row>
    <row r="5787" spans="8:8" x14ac:dyDescent="0.25">
      <c r="H5787" s="200"/>
    </row>
    <row r="5788" spans="8:8" x14ac:dyDescent="0.25">
      <c r="H5788" s="200"/>
    </row>
    <row r="5789" spans="8:8" x14ac:dyDescent="0.25">
      <c r="H5789" s="200"/>
    </row>
    <row r="5790" spans="8:8" x14ac:dyDescent="0.25">
      <c r="H5790" s="200"/>
    </row>
    <row r="5791" spans="8:8" x14ac:dyDescent="0.25">
      <c r="H5791" s="200"/>
    </row>
    <row r="5792" spans="8:8" x14ac:dyDescent="0.25">
      <c r="H5792" s="200"/>
    </row>
    <row r="5793" spans="8:8" x14ac:dyDescent="0.25">
      <c r="H5793" s="200"/>
    </row>
    <row r="5794" spans="8:8" x14ac:dyDescent="0.25">
      <c r="H5794" s="200"/>
    </row>
    <row r="5795" spans="8:8" x14ac:dyDescent="0.25">
      <c r="H5795" s="200"/>
    </row>
    <row r="5796" spans="8:8" x14ac:dyDescent="0.25">
      <c r="H5796" s="200"/>
    </row>
    <row r="5797" spans="8:8" x14ac:dyDescent="0.25">
      <c r="H5797" s="200"/>
    </row>
    <row r="5798" spans="8:8" x14ac:dyDescent="0.25">
      <c r="H5798" s="200"/>
    </row>
    <row r="5799" spans="8:8" x14ac:dyDescent="0.25">
      <c r="H5799" s="200"/>
    </row>
    <row r="5800" spans="8:8" x14ac:dyDescent="0.25">
      <c r="H5800" s="200"/>
    </row>
    <row r="5801" spans="8:8" x14ac:dyDescent="0.25">
      <c r="H5801" s="200"/>
    </row>
    <row r="5802" spans="8:8" x14ac:dyDescent="0.25">
      <c r="H5802" s="200"/>
    </row>
    <row r="5803" spans="8:8" x14ac:dyDescent="0.25">
      <c r="H5803" s="200"/>
    </row>
    <row r="5804" spans="8:8" x14ac:dyDescent="0.25">
      <c r="H5804" s="200"/>
    </row>
    <row r="5805" spans="8:8" x14ac:dyDescent="0.25">
      <c r="H5805" s="200"/>
    </row>
    <row r="5806" spans="8:8" x14ac:dyDescent="0.25">
      <c r="H5806" s="200"/>
    </row>
    <row r="5807" spans="8:8" x14ac:dyDescent="0.25">
      <c r="H5807" s="200"/>
    </row>
    <row r="5808" spans="8:8" x14ac:dyDescent="0.25">
      <c r="H5808" s="200"/>
    </row>
    <row r="5809" spans="8:8" x14ac:dyDescent="0.25">
      <c r="H5809" s="200"/>
    </row>
    <row r="5810" spans="8:8" x14ac:dyDescent="0.25">
      <c r="H5810" s="200"/>
    </row>
    <row r="5811" spans="8:8" x14ac:dyDescent="0.25">
      <c r="H5811" s="200"/>
    </row>
    <row r="5812" spans="8:8" x14ac:dyDescent="0.25">
      <c r="H5812" s="200"/>
    </row>
    <row r="5813" spans="8:8" x14ac:dyDescent="0.25">
      <c r="H5813" s="200"/>
    </row>
    <row r="5814" spans="8:8" x14ac:dyDescent="0.25">
      <c r="H5814" s="200"/>
    </row>
    <row r="5815" spans="8:8" x14ac:dyDescent="0.25">
      <c r="H5815" s="200"/>
    </row>
    <row r="5816" spans="8:8" x14ac:dyDescent="0.25">
      <c r="H5816" s="200"/>
    </row>
    <row r="5817" spans="8:8" x14ac:dyDescent="0.25">
      <c r="H5817" s="200"/>
    </row>
    <row r="5818" spans="8:8" x14ac:dyDescent="0.25">
      <c r="H5818" s="200"/>
    </row>
    <row r="5819" spans="8:8" x14ac:dyDescent="0.25">
      <c r="H5819" s="200"/>
    </row>
    <row r="5820" spans="8:8" x14ac:dyDescent="0.25">
      <c r="H5820" s="200"/>
    </row>
    <row r="5821" spans="8:8" x14ac:dyDescent="0.25">
      <c r="H5821" s="200"/>
    </row>
    <row r="5822" spans="8:8" x14ac:dyDescent="0.25">
      <c r="H5822" s="200"/>
    </row>
    <row r="5823" spans="8:8" x14ac:dyDescent="0.25">
      <c r="H5823" s="200"/>
    </row>
    <row r="5824" spans="8:8" x14ac:dyDescent="0.25">
      <c r="H5824" s="200"/>
    </row>
    <row r="5825" spans="8:8" x14ac:dyDescent="0.25">
      <c r="H5825" s="200"/>
    </row>
    <row r="5826" spans="8:8" x14ac:dyDescent="0.25">
      <c r="H5826" s="200"/>
    </row>
    <row r="5827" spans="8:8" x14ac:dyDescent="0.25">
      <c r="H5827" s="200"/>
    </row>
    <row r="5828" spans="8:8" x14ac:dyDescent="0.25">
      <c r="H5828" s="200"/>
    </row>
    <row r="5829" spans="8:8" x14ac:dyDescent="0.25">
      <c r="H5829" s="200"/>
    </row>
    <row r="5830" spans="8:8" x14ac:dyDescent="0.25">
      <c r="H5830" s="200"/>
    </row>
    <row r="5831" spans="8:8" x14ac:dyDescent="0.25">
      <c r="H5831" s="200"/>
    </row>
    <row r="5832" spans="8:8" x14ac:dyDescent="0.25">
      <c r="H5832" s="200"/>
    </row>
    <row r="5833" spans="8:8" x14ac:dyDescent="0.25">
      <c r="H5833" s="200"/>
    </row>
    <row r="5834" spans="8:8" x14ac:dyDescent="0.25">
      <c r="H5834" s="200"/>
    </row>
    <row r="5835" spans="8:8" x14ac:dyDescent="0.25">
      <c r="H5835" s="200"/>
    </row>
    <row r="5836" spans="8:8" x14ac:dyDescent="0.25">
      <c r="H5836" s="200"/>
    </row>
    <row r="5837" spans="8:8" x14ac:dyDescent="0.25">
      <c r="H5837" s="200"/>
    </row>
    <row r="5838" spans="8:8" x14ac:dyDescent="0.25">
      <c r="H5838" s="200"/>
    </row>
    <row r="5839" spans="8:8" x14ac:dyDescent="0.25">
      <c r="H5839" s="200"/>
    </row>
    <row r="5840" spans="8:8" x14ac:dyDescent="0.25">
      <c r="H5840" s="200"/>
    </row>
    <row r="5841" spans="8:8" x14ac:dyDescent="0.25">
      <c r="H5841" s="200"/>
    </row>
    <row r="5842" spans="8:8" x14ac:dyDescent="0.25">
      <c r="H5842" s="200"/>
    </row>
    <row r="5843" spans="8:8" x14ac:dyDescent="0.25">
      <c r="H5843" s="200"/>
    </row>
    <row r="5844" spans="8:8" x14ac:dyDescent="0.25">
      <c r="H5844" s="200"/>
    </row>
    <row r="5845" spans="8:8" x14ac:dyDescent="0.25">
      <c r="H5845" s="200"/>
    </row>
    <row r="5846" spans="8:8" x14ac:dyDescent="0.25">
      <c r="H5846" s="200"/>
    </row>
    <row r="5847" spans="8:8" x14ac:dyDescent="0.25">
      <c r="H5847" s="200"/>
    </row>
    <row r="5848" spans="8:8" x14ac:dyDescent="0.25">
      <c r="H5848" s="200"/>
    </row>
    <row r="5849" spans="8:8" x14ac:dyDescent="0.25">
      <c r="H5849" s="200"/>
    </row>
    <row r="5850" spans="8:8" x14ac:dyDescent="0.25">
      <c r="H5850" s="200"/>
    </row>
    <row r="5851" spans="8:8" x14ac:dyDescent="0.25">
      <c r="H5851" s="200"/>
    </row>
    <row r="5852" spans="8:8" x14ac:dyDescent="0.25">
      <c r="H5852" s="200"/>
    </row>
    <row r="5853" spans="8:8" x14ac:dyDescent="0.25">
      <c r="H5853" s="200"/>
    </row>
    <row r="5854" spans="8:8" x14ac:dyDescent="0.25">
      <c r="H5854" s="200"/>
    </row>
    <row r="5855" spans="8:8" x14ac:dyDescent="0.25">
      <c r="H5855" s="200"/>
    </row>
    <row r="5856" spans="8:8" x14ac:dyDescent="0.25">
      <c r="H5856" s="200"/>
    </row>
    <row r="5857" spans="8:8" x14ac:dyDescent="0.25">
      <c r="H5857" s="200"/>
    </row>
    <row r="5858" spans="8:8" x14ac:dyDescent="0.25">
      <c r="H5858" s="200"/>
    </row>
    <row r="5859" spans="8:8" x14ac:dyDescent="0.25">
      <c r="H5859" s="200"/>
    </row>
    <row r="5860" spans="8:8" x14ac:dyDescent="0.25">
      <c r="H5860" s="200"/>
    </row>
    <row r="5861" spans="8:8" x14ac:dyDescent="0.25">
      <c r="H5861" s="200"/>
    </row>
    <row r="5862" spans="8:8" x14ac:dyDescent="0.25">
      <c r="H5862" s="200"/>
    </row>
    <row r="5863" spans="8:8" x14ac:dyDescent="0.25">
      <c r="H5863" s="200"/>
    </row>
    <row r="5864" spans="8:8" x14ac:dyDescent="0.25">
      <c r="H5864" s="200"/>
    </row>
    <row r="5865" spans="8:8" x14ac:dyDescent="0.25">
      <c r="H5865" s="200"/>
    </row>
    <row r="5866" spans="8:8" x14ac:dyDescent="0.25">
      <c r="H5866" s="200"/>
    </row>
    <row r="5867" spans="8:8" x14ac:dyDescent="0.25">
      <c r="H5867" s="200"/>
    </row>
    <row r="5868" spans="8:8" x14ac:dyDescent="0.25">
      <c r="H5868" s="200"/>
    </row>
    <row r="5869" spans="8:8" x14ac:dyDescent="0.25">
      <c r="H5869" s="200"/>
    </row>
    <row r="5870" spans="8:8" x14ac:dyDescent="0.25">
      <c r="H5870" s="200"/>
    </row>
    <row r="5871" spans="8:8" x14ac:dyDescent="0.25">
      <c r="H5871" s="200"/>
    </row>
    <row r="5872" spans="8:8" x14ac:dyDescent="0.25">
      <c r="H5872" s="200"/>
    </row>
    <row r="5873" spans="8:8" x14ac:dyDescent="0.25">
      <c r="H5873" s="200"/>
    </row>
    <row r="5874" spans="8:8" x14ac:dyDescent="0.25">
      <c r="H5874" s="200"/>
    </row>
    <row r="5875" spans="8:8" x14ac:dyDescent="0.25">
      <c r="H5875" s="200"/>
    </row>
    <row r="5876" spans="8:8" x14ac:dyDescent="0.25">
      <c r="H5876" s="200"/>
    </row>
    <row r="5877" spans="8:8" x14ac:dyDescent="0.25">
      <c r="H5877" s="200"/>
    </row>
    <row r="5878" spans="8:8" x14ac:dyDescent="0.25">
      <c r="H5878" s="200"/>
    </row>
    <row r="5879" spans="8:8" x14ac:dyDescent="0.25">
      <c r="H5879" s="200"/>
    </row>
    <row r="5880" spans="8:8" x14ac:dyDescent="0.25">
      <c r="H5880" s="200"/>
    </row>
    <row r="5881" spans="8:8" x14ac:dyDescent="0.25">
      <c r="H5881" s="200"/>
    </row>
    <row r="5882" spans="8:8" x14ac:dyDescent="0.25">
      <c r="H5882" s="200"/>
    </row>
    <row r="5883" spans="8:8" x14ac:dyDescent="0.25">
      <c r="H5883" s="200"/>
    </row>
    <row r="5884" spans="8:8" x14ac:dyDescent="0.25">
      <c r="H5884" s="200"/>
    </row>
    <row r="5885" spans="8:8" x14ac:dyDescent="0.25">
      <c r="H5885" s="200"/>
    </row>
    <row r="5886" spans="8:8" x14ac:dyDescent="0.25">
      <c r="H5886" s="200"/>
    </row>
    <row r="5887" spans="8:8" x14ac:dyDescent="0.25">
      <c r="H5887" s="200"/>
    </row>
    <row r="5888" spans="8:8" x14ac:dyDescent="0.25">
      <c r="H5888" s="200"/>
    </row>
    <row r="5889" spans="8:8" x14ac:dyDescent="0.25">
      <c r="H5889" s="200"/>
    </row>
    <row r="5890" spans="8:8" x14ac:dyDescent="0.25">
      <c r="H5890" s="200"/>
    </row>
    <row r="5891" spans="8:8" x14ac:dyDescent="0.25">
      <c r="H5891" s="200"/>
    </row>
    <row r="5892" spans="8:8" x14ac:dyDescent="0.25">
      <c r="H5892" s="200"/>
    </row>
    <row r="5893" spans="8:8" x14ac:dyDescent="0.25">
      <c r="H5893" s="200"/>
    </row>
    <row r="5894" spans="8:8" x14ac:dyDescent="0.25">
      <c r="H5894" s="200"/>
    </row>
    <row r="5895" spans="8:8" x14ac:dyDescent="0.25">
      <c r="H5895" s="200"/>
    </row>
    <row r="5896" spans="8:8" x14ac:dyDescent="0.25">
      <c r="H5896" s="200"/>
    </row>
    <row r="5897" spans="8:8" x14ac:dyDescent="0.25">
      <c r="H5897" s="200"/>
    </row>
    <row r="5898" spans="8:8" x14ac:dyDescent="0.25">
      <c r="H5898" s="200"/>
    </row>
    <row r="5899" spans="8:8" x14ac:dyDescent="0.25">
      <c r="H5899" s="200"/>
    </row>
    <row r="5900" spans="8:8" x14ac:dyDescent="0.25">
      <c r="H5900" s="200"/>
    </row>
    <row r="5901" spans="8:8" x14ac:dyDescent="0.25">
      <c r="H5901" s="200"/>
    </row>
    <row r="5902" spans="8:8" x14ac:dyDescent="0.25">
      <c r="H5902" s="200"/>
    </row>
    <row r="5903" spans="8:8" x14ac:dyDescent="0.25">
      <c r="H5903" s="200"/>
    </row>
    <row r="5904" spans="8:8" x14ac:dyDescent="0.25">
      <c r="H5904" s="200"/>
    </row>
    <row r="5905" spans="8:8" x14ac:dyDescent="0.25">
      <c r="H5905" s="200"/>
    </row>
    <row r="5906" spans="8:8" x14ac:dyDescent="0.25">
      <c r="H5906" s="200"/>
    </row>
    <row r="5907" spans="8:8" x14ac:dyDescent="0.25">
      <c r="H5907" s="200"/>
    </row>
    <row r="5908" spans="8:8" x14ac:dyDescent="0.25">
      <c r="H5908" s="200"/>
    </row>
    <row r="5909" spans="8:8" x14ac:dyDescent="0.25">
      <c r="H5909" s="200"/>
    </row>
    <row r="5910" spans="8:8" x14ac:dyDescent="0.25">
      <c r="H5910" s="200"/>
    </row>
    <row r="5911" spans="8:8" x14ac:dyDescent="0.25">
      <c r="H5911" s="200"/>
    </row>
    <row r="5912" spans="8:8" x14ac:dyDescent="0.25">
      <c r="H5912" s="200"/>
    </row>
    <row r="5913" spans="8:8" x14ac:dyDescent="0.25">
      <c r="H5913" s="200"/>
    </row>
    <row r="5914" spans="8:8" x14ac:dyDescent="0.25">
      <c r="H5914" s="200"/>
    </row>
    <row r="5915" spans="8:8" x14ac:dyDescent="0.25">
      <c r="H5915" s="200"/>
    </row>
    <row r="5916" spans="8:8" x14ac:dyDescent="0.25">
      <c r="H5916" s="200"/>
    </row>
    <row r="5917" spans="8:8" x14ac:dyDescent="0.25">
      <c r="H5917" s="200"/>
    </row>
    <row r="5918" spans="8:8" x14ac:dyDescent="0.25">
      <c r="H5918" s="200"/>
    </row>
    <row r="5919" spans="8:8" x14ac:dyDescent="0.25">
      <c r="H5919" s="200"/>
    </row>
    <row r="5920" spans="8:8" x14ac:dyDescent="0.25">
      <c r="H5920" s="200"/>
    </row>
    <row r="5921" spans="8:8" x14ac:dyDescent="0.25">
      <c r="H5921" s="200"/>
    </row>
    <row r="5922" spans="8:8" x14ac:dyDescent="0.25">
      <c r="H5922" s="200"/>
    </row>
    <row r="5923" spans="8:8" x14ac:dyDescent="0.25">
      <c r="H5923" s="200"/>
    </row>
    <row r="5924" spans="8:8" x14ac:dyDescent="0.25">
      <c r="H5924" s="200"/>
    </row>
    <row r="5925" spans="8:8" x14ac:dyDescent="0.25">
      <c r="H5925" s="200"/>
    </row>
    <row r="5926" spans="8:8" x14ac:dyDescent="0.25">
      <c r="H5926" s="200"/>
    </row>
    <row r="5927" spans="8:8" x14ac:dyDescent="0.25">
      <c r="H5927" s="200"/>
    </row>
    <row r="5928" spans="8:8" x14ac:dyDescent="0.25">
      <c r="H5928" s="200"/>
    </row>
    <row r="5929" spans="8:8" x14ac:dyDescent="0.25">
      <c r="H5929" s="200"/>
    </row>
    <row r="5930" spans="8:8" x14ac:dyDescent="0.25">
      <c r="H5930" s="200"/>
    </row>
    <row r="5931" spans="8:8" x14ac:dyDescent="0.25">
      <c r="H5931" s="200"/>
    </row>
    <row r="5932" spans="8:8" x14ac:dyDescent="0.25">
      <c r="H5932" s="200"/>
    </row>
    <row r="5933" spans="8:8" x14ac:dyDescent="0.25">
      <c r="H5933" s="200"/>
    </row>
    <row r="5934" spans="8:8" x14ac:dyDescent="0.25">
      <c r="H5934" s="200"/>
    </row>
    <row r="5935" spans="8:8" x14ac:dyDescent="0.25">
      <c r="H5935" s="200"/>
    </row>
    <row r="5936" spans="8:8" x14ac:dyDescent="0.25">
      <c r="H5936" s="200"/>
    </row>
    <row r="5937" spans="8:8" x14ac:dyDescent="0.25">
      <c r="H5937" s="200"/>
    </row>
    <row r="5938" spans="8:8" x14ac:dyDescent="0.25">
      <c r="H5938" s="200"/>
    </row>
    <row r="5939" spans="8:8" x14ac:dyDescent="0.25">
      <c r="H5939" s="200"/>
    </row>
    <row r="5940" spans="8:8" x14ac:dyDescent="0.25">
      <c r="H5940" s="200"/>
    </row>
    <row r="5941" spans="8:8" x14ac:dyDescent="0.25">
      <c r="H5941" s="200"/>
    </row>
    <row r="5942" spans="8:8" x14ac:dyDescent="0.25">
      <c r="H5942" s="200"/>
    </row>
    <row r="5943" spans="8:8" x14ac:dyDescent="0.25">
      <c r="H5943" s="200"/>
    </row>
    <row r="5944" spans="8:8" x14ac:dyDescent="0.25">
      <c r="H5944" s="200"/>
    </row>
    <row r="5945" spans="8:8" x14ac:dyDescent="0.25">
      <c r="H5945" s="200"/>
    </row>
    <row r="5946" spans="8:8" x14ac:dyDescent="0.25">
      <c r="H5946" s="200"/>
    </row>
    <row r="5947" spans="8:8" x14ac:dyDescent="0.25">
      <c r="H5947" s="200"/>
    </row>
    <row r="5948" spans="8:8" x14ac:dyDescent="0.25">
      <c r="H5948" s="200"/>
    </row>
    <row r="5949" spans="8:8" x14ac:dyDescent="0.25">
      <c r="H5949" s="200"/>
    </row>
    <row r="5950" spans="8:8" x14ac:dyDescent="0.25">
      <c r="H5950" s="200"/>
    </row>
    <row r="5951" spans="8:8" x14ac:dyDescent="0.25">
      <c r="H5951" s="200"/>
    </row>
    <row r="5952" spans="8:8" x14ac:dyDescent="0.25">
      <c r="H5952" s="200"/>
    </row>
    <row r="5953" spans="8:8" x14ac:dyDescent="0.25">
      <c r="H5953" s="200"/>
    </row>
    <row r="5954" spans="8:8" x14ac:dyDescent="0.25">
      <c r="H5954" s="200"/>
    </row>
    <row r="5955" spans="8:8" x14ac:dyDescent="0.25">
      <c r="H5955" s="200"/>
    </row>
    <row r="5956" spans="8:8" x14ac:dyDescent="0.25">
      <c r="H5956" s="200"/>
    </row>
    <row r="5957" spans="8:8" x14ac:dyDescent="0.25">
      <c r="H5957" s="200"/>
    </row>
    <row r="5958" spans="8:8" x14ac:dyDescent="0.25">
      <c r="H5958" s="200"/>
    </row>
    <row r="5959" spans="8:8" x14ac:dyDescent="0.25">
      <c r="H5959" s="200"/>
    </row>
    <row r="5960" spans="8:8" x14ac:dyDescent="0.25">
      <c r="H5960" s="200"/>
    </row>
    <row r="5961" spans="8:8" x14ac:dyDescent="0.25">
      <c r="H5961" s="200"/>
    </row>
    <row r="5962" spans="8:8" x14ac:dyDescent="0.25">
      <c r="H5962" s="200"/>
    </row>
    <row r="5963" spans="8:8" x14ac:dyDescent="0.25">
      <c r="H5963" s="200"/>
    </row>
    <row r="5964" spans="8:8" x14ac:dyDescent="0.25">
      <c r="H5964" s="200"/>
    </row>
    <row r="5965" spans="8:8" x14ac:dyDescent="0.25">
      <c r="H5965" s="200"/>
    </row>
    <row r="5966" spans="8:8" x14ac:dyDescent="0.25">
      <c r="H5966" s="200"/>
    </row>
    <row r="5967" spans="8:8" x14ac:dyDescent="0.25">
      <c r="H5967" s="200"/>
    </row>
    <row r="5968" spans="8:8" x14ac:dyDescent="0.25">
      <c r="H5968" s="200"/>
    </row>
    <row r="5969" spans="8:8" x14ac:dyDescent="0.25">
      <c r="H5969" s="200"/>
    </row>
    <row r="5970" spans="8:8" x14ac:dyDescent="0.25">
      <c r="H5970" s="200"/>
    </row>
    <row r="5971" spans="8:8" x14ac:dyDescent="0.25">
      <c r="H5971" s="200"/>
    </row>
    <row r="5972" spans="8:8" x14ac:dyDescent="0.25">
      <c r="H5972" s="200"/>
    </row>
    <row r="5973" spans="8:8" x14ac:dyDescent="0.25">
      <c r="H5973" s="200"/>
    </row>
    <row r="5974" spans="8:8" x14ac:dyDescent="0.25">
      <c r="H5974" s="200"/>
    </row>
    <row r="5975" spans="8:8" x14ac:dyDescent="0.25">
      <c r="H5975" s="200"/>
    </row>
    <row r="5976" spans="8:8" x14ac:dyDescent="0.25">
      <c r="H5976" s="200"/>
    </row>
    <row r="5977" spans="8:8" x14ac:dyDescent="0.25">
      <c r="H5977" s="200"/>
    </row>
    <row r="5978" spans="8:8" x14ac:dyDescent="0.25">
      <c r="H5978" s="200"/>
    </row>
    <row r="5979" spans="8:8" x14ac:dyDescent="0.25">
      <c r="H5979" s="200"/>
    </row>
    <row r="5980" spans="8:8" x14ac:dyDescent="0.25">
      <c r="H5980" s="200"/>
    </row>
    <row r="5981" spans="8:8" x14ac:dyDescent="0.25">
      <c r="H5981" s="200"/>
    </row>
    <row r="5982" spans="8:8" x14ac:dyDescent="0.25">
      <c r="H5982" s="200"/>
    </row>
    <row r="5983" spans="8:8" x14ac:dyDescent="0.25">
      <c r="H5983" s="200"/>
    </row>
    <row r="5984" spans="8:8" x14ac:dyDescent="0.25">
      <c r="H5984" s="200"/>
    </row>
    <row r="5985" spans="8:8" x14ac:dyDescent="0.25">
      <c r="H5985" s="200"/>
    </row>
    <row r="5986" spans="8:8" x14ac:dyDescent="0.25">
      <c r="H5986" s="200"/>
    </row>
    <row r="5987" spans="8:8" x14ac:dyDescent="0.25">
      <c r="H5987" s="200"/>
    </row>
    <row r="5988" spans="8:8" x14ac:dyDescent="0.25">
      <c r="H5988" s="200"/>
    </row>
    <row r="5989" spans="8:8" x14ac:dyDescent="0.25">
      <c r="H5989" s="200"/>
    </row>
    <row r="5990" spans="8:8" x14ac:dyDescent="0.25">
      <c r="H5990" s="200"/>
    </row>
    <row r="5991" spans="8:8" x14ac:dyDescent="0.25">
      <c r="H5991" s="200"/>
    </row>
    <row r="5992" spans="8:8" x14ac:dyDescent="0.25">
      <c r="H5992" s="200"/>
    </row>
    <row r="5993" spans="8:8" x14ac:dyDescent="0.25">
      <c r="H5993" s="200"/>
    </row>
    <row r="5994" spans="8:8" x14ac:dyDescent="0.25">
      <c r="H5994" s="200"/>
    </row>
    <row r="5995" spans="8:8" x14ac:dyDescent="0.25">
      <c r="H5995" s="200"/>
    </row>
    <row r="5996" spans="8:8" x14ac:dyDescent="0.25">
      <c r="H5996" s="200"/>
    </row>
    <row r="5997" spans="8:8" x14ac:dyDescent="0.25">
      <c r="H5997" s="200"/>
    </row>
    <row r="5998" spans="8:8" x14ac:dyDescent="0.25">
      <c r="H5998" s="200"/>
    </row>
    <row r="5999" spans="8:8" x14ac:dyDescent="0.25">
      <c r="H5999" s="200"/>
    </row>
    <row r="6000" spans="8:8" x14ac:dyDescent="0.25">
      <c r="H6000" s="200"/>
    </row>
    <row r="6001" spans="8:8" x14ac:dyDescent="0.25">
      <c r="H6001" s="200"/>
    </row>
    <row r="6002" spans="8:8" x14ac:dyDescent="0.25">
      <c r="H6002" s="200"/>
    </row>
    <row r="6003" spans="8:8" x14ac:dyDescent="0.25">
      <c r="H6003" s="200"/>
    </row>
    <row r="6004" spans="8:8" x14ac:dyDescent="0.25">
      <c r="H6004" s="200"/>
    </row>
    <row r="6005" spans="8:8" x14ac:dyDescent="0.25">
      <c r="H6005" s="200"/>
    </row>
    <row r="6006" spans="8:8" x14ac:dyDescent="0.25">
      <c r="H6006" s="200"/>
    </row>
    <row r="6007" spans="8:8" x14ac:dyDescent="0.25">
      <c r="H6007" s="200"/>
    </row>
    <row r="6008" spans="8:8" x14ac:dyDescent="0.25">
      <c r="H6008" s="200"/>
    </row>
    <row r="6009" spans="8:8" x14ac:dyDescent="0.25">
      <c r="H6009" s="200"/>
    </row>
    <row r="6010" spans="8:8" x14ac:dyDescent="0.25">
      <c r="H6010" s="200"/>
    </row>
    <row r="6011" spans="8:8" x14ac:dyDescent="0.25">
      <c r="H6011" s="200"/>
    </row>
    <row r="6012" spans="8:8" x14ac:dyDescent="0.25">
      <c r="H6012" s="200"/>
    </row>
    <row r="6013" spans="8:8" x14ac:dyDescent="0.25">
      <c r="H6013" s="200"/>
    </row>
    <row r="6014" spans="8:8" x14ac:dyDescent="0.25">
      <c r="H6014" s="200"/>
    </row>
    <row r="6015" spans="8:8" x14ac:dyDescent="0.25">
      <c r="H6015" s="200"/>
    </row>
    <row r="6016" spans="8:8" x14ac:dyDescent="0.25">
      <c r="H6016" s="200"/>
    </row>
    <row r="6017" spans="8:8" x14ac:dyDescent="0.25">
      <c r="H6017" s="200"/>
    </row>
    <row r="6018" spans="8:8" x14ac:dyDescent="0.25">
      <c r="H6018" s="200"/>
    </row>
    <row r="6019" spans="8:8" x14ac:dyDescent="0.25">
      <c r="H6019" s="200"/>
    </row>
    <row r="6020" spans="8:8" x14ac:dyDescent="0.25">
      <c r="H6020" s="200"/>
    </row>
    <row r="6021" spans="8:8" x14ac:dyDescent="0.25">
      <c r="H6021" s="200"/>
    </row>
    <row r="6022" spans="8:8" x14ac:dyDescent="0.25">
      <c r="H6022" s="200"/>
    </row>
    <row r="6023" spans="8:8" x14ac:dyDescent="0.25">
      <c r="H6023" s="200"/>
    </row>
    <row r="6024" spans="8:8" x14ac:dyDescent="0.25">
      <c r="H6024" s="200"/>
    </row>
    <row r="6025" spans="8:8" x14ac:dyDescent="0.25">
      <c r="H6025" s="200"/>
    </row>
    <row r="6026" spans="8:8" x14ac:dyDescent="0.25">
      <c r="H6026" s="200"/>
    </row>
    <row r="6027" spans="8:8" x14ac:dyDescent="0.25">
      <c r="H6027" s="200"/>
    </row>
    <row r="6028" spans="8:8" x14ac:dyDescent="0.25">
      <c r="H6028" s="200"/>
    </row>
    <row r="6029" spans="8:8" x14ac:dyDescent="0.25">
      <c r="H6029" s="200"/>
    </row>
    <row r="6030" spans="8:8" x14ac:dyDescent="0.25">
      <c r="H6030" s="200"/>
    </row>
    <row r="6031" spans="8:8" x14ac:dyDescent="0.25">
      <c r="H6031" s="200"/>
    </row>
    <row r="6032" spans="8:8" x14ac:dyDescent="0.25">
      <c r="H6032" s="200"/>
    </row>
    <row r="6033" spans="8:8" x14ac:dyDescent="0.25">
      <c r="H6033" s="200"/>
    </row>
    <row r="6034" spans="8:8" x14ac:dyDescent="0.25">
      <c r="H6034" s="200"/>
    </row>
    <row r="6035" spans="8:8" x14ac:dyDescent="0.25">
      <c r="H6035" s="200"/>
    </row>
    <row r="6036" spans="8:8" x14ac:dyDescent="0.25">
      <c r="H6036" s="200"/>
    </row>
    <row r="6037" spans="8:8" x14ac:dyDescent="0.25">
      <c r="H6037" s="200"/>
    </row>
    <row r="6038" spans="8:8" x14ac:dyDescent="0.25">
      <c r="H6038" s="200"/>
    </row>
    <row r="6039" spans="8:8" x14ac:dyDescent="0.25">
      <c r="H6039" s="200"/>
    </row>
    <row r="6040" spans="8:8" x14ac:dyDescent="0.25">
      <c r="H6040" s="200"/>
    </row>
    <row r="6041" spans="8:8" x14ac:dyDescent="0.25">
      <c r="H6041" s="200"/>
    </row>
    <row r="6042" spans="8:8" x14ac:dyDescent="0.25">
      <c r="H6042" s="200"/>
    </row>
    <row r="6043" spans="8:8" x14ac:dyDescent="0.25">
      <c r="H6043" s="200"/>
    </row>
    <row r="6044" spans="8:8" x14ac:dyDescent="0.25">
      <c r="H6044" s="200"/>
    </row>
    <row r="6045" spans="8:8" x14ac:dyDescent="0.25">
      <c r="H6045" s="200"/>
    </row>
    <row r="6046" spans="8:8" x14ac:dyDescent="0.25">
      <c r="H6046" s="200"/>
    </row>
    <row r="6047" spans="8:8" x14ac:dyDescent="0.25">
      <c r="H6047" s="200"/>
    </row>
    <row r="6048" spans="8:8" x14ac:dyDescent="0.25">
      <c r="H6048" s="200"/>
    </row>
    <row r="6049" spans="8:8" x14ac:dyDescent="0.25">
      <c r="H6049" s="200"/>
    </row>
    <row r="6050" spans="8:8" x14ac:dyDescent="0.25">
      <c r="H6050" s="200"/>
    </row>
    <row r="6051" spans="8:8" x14ac:dyDescent="0.25">
      <c r="H6051" s="200"/>
    </row>
    <row r="6052" spans="8:8" x14ac:dyDescent="0.25">
      <c r="H6052" s="200"/>
    </row>
    <row r="6053" spans="8:8" x14ac:dyDescent="0.25">
      <c r="H6053" s="200"/>
    </row>
    <row r="6054" spans="8:8" x14ac:dyDescent="0.25">
      <c r="H6054" s="200"/>
    </row>
    <row r="6055" spans="8:8" x14ac:dyDescent="0.25">
      <c r="H6055" s="200"/>
    </row>
    <row r="6056" spans="8:8" x14ac:dyDescent="0.25">
      <c r="H6056" s="200"/>
    </row>
    <row r="6057" spans="8:8" x14ac:dyDescent="0.25">
      <c r="H6057" s="200"/>
    </row>
    <row r="6058" spans="8:8" x14ac:dyDescent="0.25">
      <c r="H6058" s="200"/>
    </row>
    <row r="6059" spans="8:8" x14ac:dyDescent="0.25">
      <c r="H6059" s="200"/>
    </row>
    <row r="6060" spans="8:8" x14ac:dyDescent="0.25">
      <c r="H6060" s="200"/>
    </row>
    <row r="6061" spans="8:8" x14ac:dyDescent="0.25">
      <c r="H6061" s="200"/>
    </row>
    <row r="6062" spans="8:8" x14ac:dyDescent="0.25">
      <c r="H6062" s="200"/>
    </row>
    <row r="6063" spans="8:8" x14ac:dyDescent="0.25">
      <c r="H6063" s="200"/>
    </row>
    <row r="6064" spans="8:8" x14ac:dyDescent="0.25">
      <c r="H6064" s="200"/>
    </row>
    <row r="6065" spans="8:8" x14ac:dyDescent="0.25">
      <c r="H6065" s="200"/>
    </row>
    <row r="6066" spans="8:8" x14ac:dyDescent="0.25">
      <c r="H6066" s="200"/>
    </row>
    <row r="6067" spans="8:8" x14ac:dyDescent="0.25">
      <c r="H6067" s="200"/>
    </row>
    <row r="6068" spans="8:8" x14ac:dyDescent="0.25">
      <c r="H6068" s="200"/>
    </row>
    <row r="6069" spans="8:8" x14ac:dyDescent="0.25">
      <c r="H6069" s="200"/>
    </row>
    <row r="6070" spans="8:8" x14ac:dyDescent="0.25">
      <c r="H6070" s="200"/>
    </row>
    <row r="6071" spans="8:8" x14ac:dyDescent="0.25">
      <c r="H6071" s="200"/>
    </row>
    <row r="6072" spans="8:8" x14ac:dyDescent="0.25">
      <c r="H6072" s="200"/>
    </row>
    <row r="6073" spans="8:8" x14ac:dyDescent="0.25">
      <c r="H6073" s="200"/>
    </row>
    <row r="6074" spans="8:8" x14ac:dyDescent="0.25">
      <c r="H6074" s="200"/>
    </row>
    <row r="6075" spans="8:8" x14ac:dyDescent="0.25">
      <c r="H6075" s="200"/>
    </row>
    <row r="6076" spans="8:8" x14ac:dyDescent="0.25">
      <c r="H6076" s="200"/>
    </row>
    <row r="6077" spans="8:8" x14ac:dyDescent="0.25">
      <c r="H6077" s="200"/>
    </row>
    <row r="6078" spans="8:8" x14ac:dyDescent="0.25">
      <c r="H6078" s="200"/>
    </row>
    <row r="6079" spans="8:8" x14ac:dyDescent="0.25">
      <c r="H6079" s="200"/>
    </row>
    <row r="6080" spans="8:8" x14ac:dyDescent="0.25">
      <c r="H6080" s="200"/>
    </row>
    <row r="6081" spans="8:8" x14ac:dyDescent="0.25">
      <c r="H6081" s="200"/>
    </row>
    <row r="6082" spans="8:8" x14ac:dyDescent="0.25">
      <c r="H6082" s="200"/>
    </row>
    <row r="6083" spans="8:8" x14ac:dyDescent="0.25">
      <c r="H6083" s="200"/>
    </row>
    <row r="6084" spans="8:8" x14ac:dyDescent="0.25">
      <c r="H6084" s="200"/>
    </row>
    <row r="6085" spans="8:8" x14ac:dyDescent="0.25">
      <c r="H6085" s="200"/>
    </row>
    <row r="6086" spans="8:8" x14ac:dyDescent="0.25">
      <c r="H6086" s="200"/>
    </row>
    <row r="6087" spans="8:8" x14ac:dyDescent="0.25">
      <c r="H6087" s="200"/>
    </row>
    <row r="6088" spans="8:8" x14ac:dyDescent="0.25">
      <c r="H6088" s="200"/>
    </row>
    <row r="6089" spans="8:8" x14ac:dyDescent="0.25">
      <c r="H6089" s="200"/>
    </row>
    <row r="6090" spans="8:8" x14ac:dyDescent="0.25">
      <c r="H6090" s="200"/>
    </row>
    <row r="6091" spans="8:8" x14ac:dyDescent="0.25">
      <c r="H6091" s="200"/>
    </row>
    <row r="6092" spans="8:8" x14ac:dyDescent="0.25">
      <c r="H6092" s="200"/>
    </row>
    <row r="6093" spans="8:8" x14ac:dyDescent="0.25">
      <c r="H6093" s="200"/>
    </row>
    <row r="6094" spans="8:8" x14ac:dyDescent="0.25">
      <c r="H6094" s="200"/>
    </row>
    <row r="6095" spans="8:8" x14ac:dyDescent="0.25">
      <c r="H6095" s="200"/>
    </row>
    <row r="6096" spans="8:8" x14ac:dyDescent="0.25">
      <c r="H6096" s="200"/>
    </row>
    <row r="6097" spans="8:8" x14ac:dyDescent="0.25">
      <c r="H6097" s="200"/>
    </row>
    <row r="6098" spans="8:8" x14ac:dyDescent="0.25">
      <c r="H6098" s="200"/>
    </row>
    <row r="6099" spans="8:8" x14ac:dyDescent="0.25">
      <c r="H6099" s="200"/>
    </row>
    <row r="6100" spans="8:8" x14ac:dyDescent="0.25">
      <c r="H6100" s="200"/>
    </row>
    <row r="6101" spans="8:8" x14ac:dyDescent="0.25">
      <c r="H6101" s="200"/>
    </row>
    <row r="6102" spans="8:8" x14ac:dyDescent="0.25">
      <c r="H6102" s="200"/>
    </row>
    <row r="6103" spans="8:8" x14ac:dyDescent="0.25">
      <c r="H6103" s="200"/>
    </row>
    <row r="6104" spans="8:8" x14ac:dyDescent="0.25">
      <c r="H6104" s="200"/>
    </row>
    <row r="6105" spans="8:8" x14ac:dyDescent="0.25">
      <c r="H6105" s="200"/>
    </row>
    <row r="6106" spans="8:8" x14ac:dyDescent="0.25">
      <c r="H6106" s="200"/>
    </row>
    <row r="6107" spans="8:8" x14ac:dyDescent="0.25">
      <c r="H6107" s="200"/>
    </row>
    <row r="6108" spans="8:8" x14ac:dyDescent="0.25">
      <c r="H6108" s="200"/>
    </row>
    <row r="6109" spans="8:8" x14ac:dyDescent="0.25">
      <c r="H6109" s="200"/>
    </row>
    <row r="6110" spans="8:8" x14ac:dyDescent="0.25">
      <c r="H6110" s="200"/>
    </row>
    <row r="6111" spans="8:8" x14ac:dyDescent="0.25">
      <c r="H6111" s="200"/>
    </row>
    <row r="6112" spans="8:8" x14ac:dyDescent="0.25">
      <c r="H6112" s="200"/>
    </row>
    <row r="6113" spans="8:8" x14ac:dyDescent="0.25">
      <c r="H6113" s="200"/>
    </row>
    <row r="6114" spans="8:8" x14ac:dyDescent="0.25">
      <c r="H6114" s="200"/>
    </row>
    <row r="6115" spans="8:8" x14ac:dyDescent="0.25">
      <c r="H6115" s="200"/>
    </row>
    <row r="6116" spans="8:8" x14ac:dyDescent="0.25">
      <c r="H6116" s="200"/>
    </row>
    <row r="6117" spans="8:8" x14ac:dyDescent="0.25">
      <c r="H6117" s="200"/>
    </row>
    <row r="6118" spans="8:8" x14ac:dyDescent="0.25">
      <c r="H6118" s="200"/>
    </row>
    <row r="6119" spans="8:8" x14ac:dyDescent="0.25">
      <c r="H6119" s="200"/>
    </row>
    <row r="6120" spans="8:8" x14ac:dyDescent="0.25">
      <c r="H6120" s="200"/>
    </row>
    <row r="6121" spans="8:8" x14ac:dyDescent="0.25">
      <c r="H6121" s="200"/>
    </row>
    <row r="6122" spans="8:8" x14ac:dyDescent="0.25">
      <c r="H6122" s="200"/>
    </row>
    <row r="6123" spans="8:8" x14ac:dyDescent="0.25">
      <c r="H6123" s="200"/>
    </row>
    <row r="6124" spans="8:8" x14ac:dyDescent="0.25">
      <c r="H6124" s="200"/>
    </row>
    <row r="6125" spans="8:8" x14ac:dyDescent="0.25">
      <c r="H6125" s="200"/>
    </row>
    <row r="6126" spans="8:8" x14ac:dyDescent="0.25">
      <c r="H6126" s="200"/>
    </row>
    <row r="6127" spans="8:8" x14ac:dyDescent="0.25">
      <c r="H6127" s="200"/>
    </row>
    <row r="6128" spans="8:8" x14ac:dyDescent="0.25">
      <c r="H6128" s="200"/>
    </row>
    <row r="6129" spans="8:8" x14ac:dyDescent="0.25">
      <c r="H6129" s="200"/>
    </row>
    <row r="6130" spans="8:8" x14ac:dyDescent="0.25">
      <c r="H6130" s="200"/>
    </row>
    <row r="6131" spans="8:8" x14ac:dyDescent="0.25">
      <c r="H6131" s="200"/>
    </row>
    <row r="6132" spans="8:8" x14ac:dyDescent="0.25">
      <c r="H6132" s="200"/>
    </row>
    <row r="6133" spans="8:8" x14ac:dyDescent="0.25">
      <c r="H6133" s="200"/>
    </row>
    <row r="6134" spans="8:8" x14ac:dyDescent="0.25">
      <c r="H6134" s="200"/>
    </row>
    <row r="6135" spans="8:8" x14ac:dyDescent="0.25">
      <c r="H6135" s="200"/>
    </row>
    <row r="6136" spans="8:8" x14ac:dyDescent="0.25">
      <c r="H6136" s="200"/>
    </row>
    <row r="6137" spans="8:8" x14ac:dyDescent="0.25">
      <c r="H6137" s="200"/>
    </row>
    <row r="6138" spans="8:8" x14ac:dyDescent="0.25">
      <c r="H6138" s="200"/>
    </row>
    <row r="6139" spans="8:8" x14ac:dyDescent="0.25">
      <c r="H6139" s="200"/>
    </row>
    <row r="6140" spans="8:8" x14ac:dyDescent="0.25">
      <c r="H6140" s="200"/>
    </row>
    <row r="6141" spans="8:8" x14ac:dyDescent="0.25">
      <c r="H6141" s="200"/>
    </row>
    <row r="6142" spans="8:8" x14ac:dyDescent="0.25">
      <c r="H6142" s="200"/>
    </row>
    <row r="6143" spans="8:8" x14ac:dyDescent="0.25">
      <c r="H6143" s="200"/>
    </row>
    <row r="6144" spans="8:8" x14ac:dyDescent="0.25">
      <c r="H6144" s="200"/>
    </row>
    <row r="6145" spans="8:8" x14ac:dyDescent="0.25">
      <c r="H6145" s="200"/>
    </row>
    <row r="6146" spans="8:8" x14ac:dyDescent="0.25">
      <c r="H6146" s="200"/>
    </row>
    <row r="6147" spans="8:8" x14ac:dyDescent="0.25">
      <c r="H6147" s="200"/>
    </row>
    <row r="6148" spans="8:8" x14ac:dyDescent="0.25">
      <c r="H6148" s="200"/>
    </row>
    <row r="6149" spans="8:8" x14ac:dyDescent="0.25">
      <c r="H6149" s="200"/>
    </row>
    <row r="6150" spans="8:8" x14ac:dyDescent="0.25">
      <c r="H6150" s="200"/>
    </row>
    <row r="6151" spans="8:8" x14ac:dyDescent="0.25">
      <c r="H6151" s="200"/>
    </row>
    <row r="6152" spans="8:8" x14ac:dyDescent="0.25">
      <c r="H6152" s="200"/>
    </row>
    <row r="6153" spans="8:8" x14ac:dyDescent="0.25">
      <c r="H6153" s="200"/>
    </row>
    <row r="6154" spans="8:8" x14ac:dyDescent="0.25">
      <c r="H6154" s="200"/>
    </row>
    <row r="6155" spans="8:8" x14ac:dyDescent="0.25">
      <c r="H6155" s="200"/>
    </row>
    <row r="6156" spans="8:8" x14ac:dyDescent="0.25">
      <c r="H6156" s="200"/>
    </row>
    <row r="6157" spans="8:8" x14ac:dyDescent="0.25">
      <c r="H6157" s="200"/>
    </row>
    <row r="6158" spans="8:8" x14ac:dyDescent="0.25">
      <c r="H6158" s="200"/>
    </row>
    <row r="6159" spans="8:8" x14ac:dyDescent="0.25">
      <c r="H6159" s="200"/>
    </row>
    <row r="6160" spans="8:8" x14ac:dyDescent="0.25">
      <c r="H6160" s="200"/>
    </row>
    <row r="6161" spans="8:8" x14ac:dyDescent="0.25">
      <c r="H6161" s="200"/>
    </row>
    <row r="6162" spans="8:8" x14ac:dyDescent="0.25">
      <c r="H6162" s="200"/>
    </row>
    <row r="6163" spans="8:8" x14ac:dyDescent="0.25">
      <c r="H6163" s="200"/>
    </row>
    <row r="6164" spans="8:8" x14ac:dyDescent="0.25">
      <c r="H6164" s="200"/>
    </row>
    <row r="6165" spans="8:8" x14ac:dyDescent="0.25">
      <c r="H6165" s="200"/>
    </row>
    <row r="6166" spans="8:8" x14ac:dyDescent="0.25">
      <c r="H6166" s="200"/>
    </row>
    <row r="6167" spans="8:8" x14ac:dyDescent="0.25">
      <c r="H6167" s="200"/>
    </row>
    <row r="6168" spans="8:8" x14ac:dyDescent="0.25">
      <c r="H6168" s="200"/>
    </row>
    <row r="6169" spans="8:8" x14ac:dyDescent="0.25">
      <c r="H6169" s="200"/>
    </row>
    <row r="6170" spans="8:8" x14ac:dyDescent="0.25">
      <c r="H6170" s="200"/>
    </row>
    <row r="6171" spans="8:8" x14ac:dyDescent="0.25">
      <c r="H6171" s="200"/>
    </row>
    <row r="6172" spans="8:8" x14ac:dyDescent="0.25">
      <c r="H6172" s="200"/>
    </row>
    <row r="6173" spans="8:8" x14ac:dyDescent="0.25">
      <c r="H6173" s="200"/>
    </row>
    <row r="6174" spans="8:8" x14ac:dyDescent="0.25">
      <c r="H6174" s="200"/>
    </row>
    <row r="6175" spans="8:8" x14ac:dyDescent="0.25">
      <c r="H6175" s="200"/>
    </row>
    <row r="6176" spans="8:8" x14ac:dyDescent="0.25">
      <c r="H6176" s="200"/>
    </row>
    <row r="6177" spans="8:8" x14ac:dyDescent="0.25">
      <c r="H6177" s="200"/>
    </row>
    <row r="6178" spans="8:8" x14ac:dyDescent="0.25">
      <c r="H6178" s="200"/>
    </row>
    <row r="6179" spans="8:8" x14ac:dyDescent="0.25">
      <c r="H6179" s="200"/>
    </row>
    <row r="6180" spans="8:8" x14ac:dyDescent="0.25">
      <c r="H6180" s="200"/>
    </row>
    <row r="6181" spans="8:8" x14ac:dyDescent="0.25">
      <c r="H6181" s="200"/>
    </row>
    <row r="6182" spans="8:8" x14ac:dyDescent="0.25">
      <c r="H6182" s="200"/>
    </row>
    <row r="6183" spans="8:8" x14ac:dyDescent="0.25">
      <c r="H6183" s="200"/>
    </row>
    <row r="6184" spans="8:8" x14ac:dyDescent="0.25">
      <c r="H6184" s="200"/>
    </row>
    <row r="6185" spans="8:8" x14ac:dyDescent="0.25">
      <c r="H6185" s="200"/>
    </row>
    <row r="6186" spans="8:8" x14ac:dyDescent="0.25">
      <c r="H6186" s="200"/>
    </row>
    <row r="6187" spans="8:8" x14ac:dyDescent="0.25">
      <c r="H6187" s="200"/>
    </row>
    <row r="6188" spans="8:8" x14ac:dyDescent="0.25">
      <c r="H6188" s="200"/>
    </row>
    <row r="6189" spans="8:8" x14ac:dyDescent="0.25">
      <c r="H6189" s="200"/>
    </row>
    <row r="6190" spans="8:8" x14ac:dyDescent="0.25">
      <c r="H6190" s="200"/>
    </row>
    <row r="6191" spans="8:8" x14ac:dyDescent="0.25">
      <c r="H6191" s="200"/>
    </row>
    <row r="6192" spans="8:8" x14ac:dyDescent="0.25">
      <c r="H6192" s="200"/>
    </row>
    <row r="6193" spans="8:8" x14ac:dyDescent="0.25">
      <c r="H6193" s="200"/>
    </row>
    <row r="6194" spans="8:8" x14ac:dyDescent="0.25">
      <c r="H6194" s="200"/>
    </row>
    <row r="6195" spans="8:8" x14ac:dyDescent="0.25">
      <c r="H6195" s="200"/>
    </row>
    <row r="6196" spans="8:8" x14ac:dyDescent="0.25">
      <c r="H6196" s="200"/>
    </row>
    <row r="6197" spans="8:8" x14ac:dyDescent="0.25">
      <c r="H6197" s="200"/>
    </row>
    <row r="6198" spans="8:8" x14ac:dyDescent="0.25">
      <c r="H6198" s="200"/>
    </row>
    <row r="6199" spans="8:8" x14ac:dyDescent="0.25">
      <c r="H6199" s="200"/>
    </row>
    <row r="6200" spans="8:8" x14ac:dyDescent="0.25">
      <c r="H6200" s="200"/>
    </row>
    <row r="6201" spans="8:8" x14ac:dyDescent="0.25">
      <c r="H6201" s="200"/>
    </row>
    <row r="6202" spans="8:8" x14ac:dyDescent="0.25">
      <c r="H6202" s="200"/>
    </row>
    <row r="6203" spans="8:8" x14ac:dyDescent="0.25">
      <c r="H6203" s="200"/>
    </row>
    <row r="6204" spans="8:8" x14ac:dyDescent="0.25">
      <c r="H6204" s="200"/>
    </row>
    <row r="6205" spans="8:8" x14ac:dyDescent="0.25">
      <c r="H6205" s="200"/>
    </row>
    <row r="6206" spans="8:8" x14ac:dyDescent="0.25">
      <c r="H6206" s="200"/>
    </row>
    <row r="6207" spans="8:8" x14ac:dyDescent="0.25">
      <c r="H6207" s="200"/>
    </row>
    <row r="6208" spans="8:8" x14ac:dyDescent="0.25">
      <c r="H6208" s="200"/>
    </row>
    <row r="6209" spans="8:8" x14ac:dyDescent="0.25">
      <c r="H6209" s="200"/>
    </row>
    <row r="6210" spans="8:8" x14ac:dyDescent="0.25">
      <c r="H6210" s="200"/>
    </row>
    <row r="6211" spans="8:8" x14ac:dyDescent="0.25">
      <c r="H6211" s="200"/>
    </row>
    <row r="6212" spans="8:8" x14ac:dyDescent="0.25">
      <c r="H6212" s="200"/>
    </row>
    <row r="6213" spans="8:8" x14ac:dyDescent="0.25">
      <c r="H6213" s="200"/>
    </row>
    <row r="6214" spans="8:8" x14ac:dyDescent="0.25">
      <c r="H6214" s="200"/>
    </row>
    <row r="6215" spans="8:8" x14ac:dyDescent="0.25">
      <c r="H6215" s="200"/>
    </row>
    <row r="6216" spans="8:8" x14ac:dyDescent="0.25">
      <c r="H6216" s="200"/>
    </row>
    <row r="6217" spans="8:8" x14ac:dyDescent="0.25">
      <c r="H6217" s="200"/>
    </row>
    <row r="6218" spans="8:8" x14ac:dyDescent="0.25">
      <c r="H6218" s="200"/>
    </row>
    <row r="6219" spans="8:8" x14ac:dyDescent="0.25">
      <c r="H6219" s="200"/>
    </row>
    <row r="6220" spans="8:8" x14ac:dyDescent="0.25">
      <c r="H6220" s="200"/>
    </row>
    <row r="6221" spans="8:8" x14ac:dyDescent="0.25">
      <c r="H6221" s="200"/>
    </row>
    <row r="6222" spans="8:8" x14ac:dyDescent="0.25">
      <c r="H6222" s="200"/>
    </row>
    <row r="6223" spans="8:8" x14ac:dyDescent="0.25">
      <c r="H6223" s="200"/>
    </row>
    <row r="6224" spans="8:8" x14ac:dyDescent="0.25">
      <c r="H6224" s="200"/>
    </row>
    <row r="6225" spans="8:8" x14ac:dyDescent="0.25">
      <c r="H6225" s="200"/>
    </row>
    <row r="6226" spans="8:8" x14ac:dyDescent="0.25">
      <c r="H6226" s="200"/>
    </row>
    <row r="6227" spans="8:8" x14ac:dyDescent="0.25">
      <c r="H6227" s="200"/>
    </row>
    <row r="6228" spans="8:8" x14ac:dyDescent="0.25">
      <c r="H6228" s="200"/>
    </row>
    <row r="6229" spans="8:8" x14ac:dyDescent="0.25">
      <c r="H6229" s="200"/>
    </row>
    <row r="6230" spans="8:8" x14ac:dyDescent="0.25">
      <c r="H6230" s="200"/>
    </row>
    <row r="6231" spans="8:8" x14ac:dyDescent="0.25">
      <c r="H6231" s="200"/>
    </row>
    <row r="6232" spans="8:8" x14ac:dyDescent="0.25">
      <c r="H6232" s="200"/>
    </row>
    <row r="6233" spans="8:8" x14ac:dyDescent="0.25">
      <c r="H6233" s="200"/>
    </row>
    <row r="6234" spans="8:8" x14ac:dyDescent="0.25">
      <c r="H6234" s="200"/>
    </row>
    <row r="6235" spans="8:8" x14ac:dyDescent="0.25">
      <c r="H6235" s="200"/>
    </row>
    <row r="6236" spans="8:8" x14ac:dyDescent="0.25">
      <c r="H6236" s="200"/>
    </row>
    <row r="6237" spans="8:8" x14ac:dyDescent="0.25">
      <c r="H6237" s="200"/>
    </row>
    <row r="6238" spans="8:8" x14ac:dyDescent="0.25">
      <c r="H6238" s="200"/>
    </row>
    <row r="6239" spans="8:8" x14ac:dyDescent="0.25">
      <c r="H6239" s="200"/>
    </row>
    <row r="6240" spans="8:8" x14ac:dyDescent="0.25">
      <c r="H6240" s="200"/>
    </row>
    <row r="6241" spans="8:8" x14ac:dyDescent="0.25">
      <c r="H6241" s="200"/>
    </row>
    <row r="6242" spans="8:8" x14ac:dyDescent="0.25">
      <c r="H6242" s="200"/>
    </row>
    <row r="6243" spans="8:8" x14ac:dyDescent="0.25">
      <c r="H6243" s="200"/>
    </row>
    <row r="6244" spans="8:8" x14ac:dyDescent="0.25">
      <c r="H6244" s="200"/>
    </row>
    <row r="6245" spans="8:8" x14ac:dyDescent="0.25">
      <c r="H6245" s="200"/>
    </row>
    <row r="6246" spans="8:8" x14ac:dyDescent="0.25">
      <c r="H6246" s="200"/>
    </row>
    <row r="6247" spans="8:8" x14ac:dyDescent="0.25">
      <c r="H6247" s="200"/>
    </row>
    <row r="6248" spans="8:8" x14ac:dyDescent="0.25">
      <c r="H6248" s="200"/>
    </row>
    <row r="6249" spans="8:8" x14ac:dyDescent="0.25">
      <c r="H6249" s="200"/>
    </row>
    <row r="6250" spans="8:8" x14ac:dyDescent="0.25">
      <c r="H6250" s="200"/>
    </row>
    <row r="6251" spans="8:8" x14ac:dyDescent="0.25">
      <c r="H6251" s="200"/>
    </row>
    <row r="6252" spans="8:8" x14ac:dyDescent="0.25">
      <c r="H6252" s="200"/>
    </row>
    <row r="6253" spans="8:8" x14ac:dyDescent="0.25">
      <c r="H6253" s="200"/>
    </row>
    <row r="6254" spans="8:8" x14ac:dyDescent="0.25">
      <c r="H6254" s="200"/>
    </row>
    <row r="6255" spans="8:8" x14ac:dyDescent="0.25">
      <c r="H6255" s="200"/>
    </row>
    <row r="6256" spans="8:8" x14ac:dyDescent="0.25">
      <c r="H6256" s="200"/>
    </row>
    <row r="6257" spans="8:8" x14ac:dyDescent="0.25">
      <c r="H6257" s="200"/>
    </row>
    <row r="6258" spans="8:8" x14ac:dyDescent="0.25">
      <c r="H6258" s="200"/>
    </row>
    <row r="6259" spans="8:8" x14ac:dyDescent="0.25">
      <c r="H6259" s="200"/>
    </row>
    <row r="6260" spans="8:8" x14ac:dyDescent="0.25">
      <c r="H6260" s="200"/>
    </row>
    <row r="6261" spans="8:8" x14ac:dyDescent="0.25">
      <c r="H6261" s="200"/>
    </row>
    <row r="6262" spans="8:8" x14ac:dyDescent="0.25">
      <c r="H6262" s="200"/>
    </row>
    <row r="6263" spans="8:8" x14ac:dyDescent="0.25">
      <c r="H6263" s="200"/>
    </row>
    <row r="6264" spans="8:8" x14ac:dyDescent="0.25">
      <c r="H6264" s="200"/>
    </row>
    <row r="6265" spans="8:8" x14ac:dyDescent="0.25">
      <c r="H6265" s="200"/>
    </row>
    <row r="6266" spans="8:8" x14ac:dyDescent="0.25">
      <c r="H6266" s="200"/>
    </row>
    <row r="6267" spans="8:8" x14ac:dyDescent="0.25">
      <c r="H6267" s="200"/>
    </row>
    <row r="6268" spans="8:8" x14ac:dyDescent="0.25">
      <c r="H6268" s="200"/>
    </row>
    <row r="6269" spans="8:8" x14ac:dyDescent="0.25">
      <c r="H6269" s="200"/>
    </row>
    <row r="6270" spans="8:8" x14ac:dyDescent="0.25">
      <c r="H6270" s="200"/>
    </row>
    <row r="6271" spans="8:8" x14ac:dyDescent="0.25">
      <c r="H6271" s="200"/>
    </row>
    <row r="6272" spans="8:8" x14ac:dyDescent="0.25">
      <c r="H6272" s="200"/>
    </row>
    <row r="6273" spans="8:8" x14ac:dyDescent="0.25">
      <c r="H6273" s="200"/>
    </row>
    <row r="6274" spans="8:8" x14ac:dyDescent="0.25">
      <c r="H6274" s="200"/>
    </row>
    <row r="6275" spans="8:8" x14ac:dyDescent="0.25">
      <c r="H6275" s="200"/>
    </row>
    <row r="6276" spans="8:8" x14ac:dyDescent="0.25">
      <c r="H6276" s="200"/>
    </row>
    <row r="6277" spans="8:8" x14ac:dyDescent="0.25">
      <c r="H6277" s="200"/>
    </row>
    <row r="6278" spans="8:8" x14ac:dyDescent="0.25">
      <c r="H6278" s="200"/>
    </row>
    <row r="6279" spans="8:8" x14ac:dyDescent="0.25">
      <c r="H6279" s="200"/>
    </row>
    <row r="6280" spans="8:8" x14ac:dyDescent="0.25">
      <c r="H6280" s="200"/>
    </row>
    <row r="6281" spans="8:8" x14ac:dyDescent="0.25">
      <c r="H6281" s="200"/>
    </row>
    <row r="6282" spans="8:8" x14ac:dyDescent="0.25">
      <c r="H6282" s="200"/>
    </row>
    <row r="6283" spans="8:8" x14ac:dyDescent="0.25">
      <c r="H6283" s="200"/>
    </row>
    <row r="6284" spans="8:8" x14ac:dyDescent="0.25">
      <c r="H6284" s="200"/>
    </row>
    <row r="6285" spans="8:8" x14ac:dyDescent="0.25">
      <c r="H6285" s="200"/>
    </row>
    <row r="6286" spans="8:8" x14ac:dyDescent="0.25">
      <c r="H6286" s="200"/>
    </row>
    <row r="6287" spans="8:8" x14ac:dyDescent="0.25">
      <c r="H6287" s="200"/>
    </row>
    <row r="6288" spans="8:8" x14ac:dyDescent="0.25">
      <c r="H6288" s="200"/>
    </row>
    <row r="6289" spans="8:8" x14ac:dyDescent="0.25">
      <c r="H6289" s="200"/>
    </row>
    <row r="6290" spans="8:8" x14ac:dyDescent="0.25">
      <c r="H6290" s="200"/>
    </row>
    <row r="6291" spans="8:8" x14ac:dyDescent="0.25">
      <c r="H6291" s="200"/>
    </row>
    <row r="6292" spans="8:8" x14ac:dyDescent="0.25">
      <c r="H6292" s="200"/>
    </row>
    <row r="6293" spans="8:8" x14ac:dyDescent="0.25">
      <c r="H6293" s="200"/>
    </row>
    <row r="6294" spans="8:8" x14ac:dyDescent="0.25">
      <c r="H6294" s="200"/>
    </row>
    <row r="6295" spans="8:8" x14ac:dyDescent="0.25">
      <c r="H6295" s="200"/>
    </row>
    <row r="6296" spans="8:8" x14ac:dyDescent="0.25">
      <c r="H6296" s="200"/>
    </row>
    <row r="6297" spans="8:8" x14ac:dyDescent="0.25">
      <c r="H6297" s="200"/>
    </row>
    <row r="6298" spans="8:8" x14ac:dyDescent="0.25">
      <c r="H6298" s="200"/>
    </row>
    <row r="6299" spans="8:8" x14ac:dyDescent="0.25">
      <c r="H6299" s="200"/>
    </row>
    <row r="6300" spans="8:8" x14ac:dyDescent="0.25">
      <c r="H6300" s="200"/>
    </row>
    <row r="6301" spans="8:8" x14ac:dyDescent="0.25">
      <c r="H6301" s="200"/>
    </row>
    <row r="6302" spans="8:8" x14ac:dyDescent="0.25">
      <c r="H6302" s="200"/>
    </row>
    <row r="6303" spans="8:8" x14ac:dyDescent="0.25">
      <c r="H6303" s="200"/>
    </row>
    <row r="6304" spans="8:8" x14ac:dyDescent="0.25">
      <c r="H6304" s="200"/>
    </row>
    <row r="6305" spans="8:8" x14ac:dyDescent="0.25">
      <c r="H6305" s="200"/>
    </row>
    <row r="6306" spans="8:8" x14ac:dyDescent="0.25">
      <c r="H6306" s="200"/>
    </row>
    <row r="6307" spans="8:8" x14ac:dyDescent="0.25">
      <c r="H6307" s="200"/>
    </row>
    <row r="6308" spans="8:8" x14ac:dyDescent="0.25">
      <c r="H6308" s="200"/>
    </row>
    <row r="6309" spans="8:8" x14ac:dyDescent="0.25">
      <c r="H6309" s="200"/>
    </row>
    <row r="6310" spans="8:8" x14ac:dyDescent="0.25">
      <c r="H6310" s="200"/>
    </row>
    <row r="6311" spans="8:8" x14ac:dyDescent="0.25">
      <c r="H6311" s="200"/>
    </row>
    <row r="6312" spans="8:8" x14ac:dyDescent="0.25">
      <c r="H6312" s="200"/>
    </row>
    <row r="6313" spans="8:8" x14ac:dyDescent="0.25">
      <c r="H6313" s="200"/>
    </row>
    <row r="6314" spans="8:8" x14ac:dyDescent="0.25">
      <c r="H6314" s="200"/>
    </row>
    <row r="6315" spans="8:8" x14ac:dyDescent="0.25">
      <c r="H6315" s="200"/>
    </row>
    <row r="6316" spans="8:8" x14ac:dyDescent="0.25">
      <c r="H6316" s="200"/>
    </row>
    <row r="6317" spans="8:8" x14ac:dyDescent="0.25">
      <c r="H6317" s="200"/>
    </row>
    <row r="6318" spans="8:8" x14ac:dyDescent="0.25">
      <c r="H6318" s="200"/>
    </row>
    <row r="6319" spans="8:8" x14ac:dyDescent="0.25">
      <c r="H6319" s="200"/>
    </row>
    <row r="6320" spans="8:8" x14ac:dyDescent="0.25">
      <c r="H6320" s="200"/>
    </row>
    <row r="6321" spans="8:8" x14ac:dyDescent="0.25">
      <c r="H6321" s="200"/>
    </row>
    <row r="6322" spans="8:8" x14ac:dyDescent="0.25">
      <c r="H6322" s="200"/>
    </row>
    <row r="6323" spans="8:8" x14ac:dyDescent="0.25">
      <c r="H6323" s="200"/>
    </row>
    <row r="6324" spans="8:8" x14ac:dyDescent="0.25">
      <c r="H6324" s="200"/>
    </row>
    <row r="6325" spans="8:8" x14ac:dyDescent="0.25">
      <c r="H6325" s="200"/>
    </row>
    <row r="6326" spans="8:8" x14ac:dyDescent="0.25">
      <c r="H6326" s="200"/>
    </row>
    <row r="6327" spans="8:8" x14ac:dyDescent="0.25">
      <c r="H6327" s="200"/>
    </row>
    <row r="6328" spans="8:8" x14ac:dyDescent="0.25">
      <c r="H6328" s="200"/>
    </row>
    <row r="6329" spans="8:8" x14ac:dyDescent="0.25">
      <c r="H6329" s="200"/>
    </row>
    <row r="6330" spans="8:8" x14ac:dyDescent="0.25">
      <c r="H6330" s="200"/>
    </row>
    <row r="6331" spans="8:8" x14ac:dyDescent="0.25">
      <c r="H6331" s="200"/>
    </row>
    <row r="6332" spans="8:8" x14ac:dyDescent="0.25">
      <c r="H6332" s="200"/>
    </row>
    <row r="6333" spans="8:8" x14ac:dyDescent="0.25">
      <c r="H6333" s="200"/>
    </row>
    <row r="6334" spans="8:8" x14ac:dyDescent="0.25">
      <c r="H6334" s="200"/>
    </row>
    <row r="6335" spans="8:8" x14ac:dyDescent="0.25">
      <c r="H6335" s="200"/>
    </row>
    <row r="6336" spans="8:8" x14ac:dyDescent="0.25">
      <c r="H6336" s="200"/>
    </row>
    <row r="6337" spans="8:8" x14ac:dyDescent="0.25">
      <c r="H6337" s="200"/>
    </row>
    <row r="6338" spans="8:8" x14ac:dyDescent="0.25">
      <c r="H6338" s="200"/>
    </row>
    <row r="6339" spans="8:8" x14ac:dyDescent="0.25">
      <c r="H6339" s="200"/>
    </row>
    <row r="6340" spans="8:8" x14ac:dyDescent="0.25">
      <c r="H6340" s="200"/>
    </row>
    <row r="6341" spans="8:8" x14ac:dyDescent="0.25">
      <c r="H6341" s="200"/>
    </row>
    <row r="6342" spans="8:8" x14ac:dyDescent="0.25">
      <c r="H6342" s="200"/>
    </row>
    <row r="6343" spans="8:8" x14ac:dyDescent="0.25">
      <c r="H6343" s="200"/>
    </row>
    <row r="6344" spans="8:8" x14ac:dyDescent="0.25">
      <c r="H6344" s="200"/>
    </row>
    <row r="6345" spans="8:8" x14ac:dyDescent="0.25">
      <c r="H6345" s="200"/>
    </row>
    <row r="6346" spans="8:8" x14ac:dyDescent="0.25">
      <c r="H6346" s="200"/>
    </row>
    <row r="6347" spans="8:8" x14ac:dyDescent="0.25">
      <c r="H6347" s="200"/>
    </row>
    <row r="6348" spans="8:8" x14ac:dyDescent="0.25">
      <c r="H6348" s="200"/>
    </row>
    <row r="6349" spans="8:8" x14ac:dyDescent="0.25">
      <c r="H6349" s="200"/>
    </row>
    <row r="6350" spans="8:8" x14ac:dyDescent="0.25">
      <c r="H6350" s="200"/>
    </row>
    <row r="6351" spans="8:8" x14ac:dyDescent="0.25">
      <c r="H6351" s="200"/>
    </row>
    <row r="6352" spans="8:8" x14ac:dyDescent="0.25">
      <c r="H6352" s="200"/>
    </row>
    <row r="6353" spans="8:8" x14ac:dyDescent="0.25">
      <c r="H6353" s="200"/>
    </row>
    <row r="6354" spans="8:8" x14ac:dyDescent="0.25">
      <c r="H6354" s="200"/>
    </row>
    <row r="6355" spans="8:8" x14ac:dyDescent="0.25">
      <c r="H6355" s="200"/>
    </row>
    <row r="6356" spans="8:8" x14ac:dyDescent="0.25">
      <c r="H6356" s="200"/>
    </row>
    <row r="6357" spans="8:8" x14ac:dyDescent="0.25">
      <c r="H6357" s="200"/>
    </row>
    <row r="6358" spans="8:8" x14ac:dyDescent="0.25">
      <c r="H6358" s="200"/>
    </row>
    <row r="6359" spans="8:8" x14ac:dyDescent="0.25">
      <c r="H6359" s="200"/>
    </row>
    <row r="6360" spans="8:8" x14ac:dyDescent="0.25">
      <c r="H6360" s="200"/>
    </row>
    <row r="6361" spans="8:8" x14ac:dyDescent="0.25">
      <c r="H6361" s="200"/>
    </row>
    <row r="6362" spans="8:8" x14ac:dyDescent="0.25">
      <c r="H6362" s="200"/>
    </row>
    <row r="6363" spans="8:8" x14ac:dyDescent="0.25">
      <c r="H6363" s="200"/>
    </row>
    <row r="6364" spans="8:8" x14ac:dyDescent="0.25">
      <c r="H6364" s="200"/>
    </row>
    <row r="6365" spans="8:8" x14ac:dyDescent="0.25">
      <c r="H6365" s="200"/>
    </row>
    <row r="6366" spans="8:8" x14ac:dyDescent="0.25">
      <c r="H6366" s="200"/>
    </row>
    <row r="6367" spans="8:8" x14ac:dyDescent="0.25">
      <c r="H6367" s="200"/>
    </row>
    <row r="6368" spans="8:8" x14ac:dyDescent="0.25">
      <c r="H6368" s="200"/>
    </row>
    <row r="6369" spans="8:8" x14ac:dyDescent="0.25">
      <c r="H6369" s="200"/>
    </row>
    <row r="6370" spans="8:8" x14ac:dyDescent="0.25">
      <c r="H6370" s="200"/>
    </row>
    <row r="6371" spans="8:8" x14ac:dyDescent="0.25">
      <c r="H6371" s="200"/>
    </row>
    <row r="6372" spans="8:8" x14ac:dyDescent="0.25">
      <c r="H6372" s="200"/>
    </row>
    <row r="6373" spans="8:8" x14ac:dyDescent="0.25">
      <c r="H6373" s="200"/>
    </row>
    <row r="6374" spans="8:8" x14ac:dyDescent="0.25">
      <c r="H6374" s="200"/>
    </row>
    <row r="6375" spans="8:8" x14ac:dyDescent="0.25">
      <c r="H6375" s="200"/>
    </row>
    <row r="6376" spans="8:8" x14ac:dyDescent="0.25">
      <c r="H6376" s="200"/>
    </row>
    <row r="6377" spans="8:8" x14ac:dyDescent="0.25">
      <c r="H6377" s="200"/>
    </row>
    <row r="6378" spans="8:8" x14ac:dyDescent="0.25">
      <c r="H6378" s="200"/>
    </row>
    <row r="6379" spans="8:8" x14ac:dyDescent="0.25">
      <c r="H6379" s="200"/>
    </row>
    <row r="6380" spans="8:8" x14ac:dyDescent="0.25">
      <c r="H6380" s="200"/>
    </row>
    <row r="6381" spans="8:8" x14ac:dyDescent="0.25">
      <c r="H6381" s="200"/>
    </row>
    <row r="6382" spans="8:8" x14ac:dyDescent="0.25">
      <c r="H6382" s="200"/>
    </row>
    <row r="6383" spans="8:8" x14ac:dyDescent="0.25">
      <c r="H6383" s="200"/>
    </row>
    <row r="6384" spans="8:8" x14ac:dyDescent="0.25">
      <c r="H6384" s="200"/>
    </row>
    <row r="6385" spans="8:8" x14ac:dyDescent="0.25">
      <c r="H6385" s="200"/>
    </row>
    <row r="6386" spans="8:8" x14ac:dyDescent="0.25">
      <c r="H6386" s="200"/>
    </row>
    <row r="6387" spans="8:8" x14ac:dyDescent="0.25">
      <c r="H6387" s="200"/>
    </row>
    <row r="6388" spans="8:8" x14ac:dyDescent="0.25">
      <c r="H6388" s="200"/>
    </row>
    <row r="6389" spans="8:8" x14ac:dyDescent="0.25">
      <c r="H6389" s="200"/>
    </row>
    <row r="6390" spans="8:8" x14ac:dyDescent="0.25">
      <c r="H6390" s="200"/>
    </row>
    <row r="6391" spans="8:8" x14ac:dyDescent="0.25">
      <c r="H6391" s="200"/>
    </row>
    <row r="6392" spans="8:8" x14ac:dyDescent="0.25">
      <c r="H6392" s="200"/>
    </row>
    <row r="6393" spans="8:8" x14ac:dyDescent="0.25">
      <c r="H6393" s="200"/>
    </row>
    <row r="6394" spans="8:8" x14ac:dyDescent="0.25">
      <c r="H6394" s="200"/>
    </row>
    <row r="6395" spans="8:8" x14ac:dyDescent="0.25">
      <c r="H6395" s="200"/>
    </row>
    <row r="6396" spans="8:8" x14ac:dyDescent="0.25">
      <c r="H6396" s="200"/>
    </row>
    <row r="6397" spans="8:8" x14ac:dyDescent="0.25">
      <c r="H6397" s="200"/>
    </row>
    <row r="6398" spans="8:8" x14ac:dyDescent="0.25">
      <c r="H6398" s="200"/>
    </row>
    <row r="6399" spans="8:8" x14ac:dyDescent="0.25">
      <c r="H6399" s="200"/>
    </row>
    <row r="6400" spans="8:8" x14ac:dyDescent="0.25">
      <c r="H6400" s="200"/>
    </row>
    <row r="6401" spans="8:8" x14ac:dyDescent="0.25">
      <c r="H6401" s="200"/>
    </row>
    <row r="6402" spans="8:8" x14ac:dyDescent="0.25">
      <c r="H6402" s="200"/>
    </row>
    <row r="6403" spans="8:8" x14ac:dyDescent="0.25">
      <c r="H6403" s="200"/>
    </row>
    <row r="6404" spans="8:8" x14ac:dyDescent="0.25">
      <c r="H6404" s="200"/>
    </row>
    <row r="6405" spans="8:8" x14ac:dyDescent="0.25">
      <c r="H6405" s="200"/>
    </row>
    <row r="6406" spans="8:8" x14ac:dyDescent="0.25">
      <c r="H6406" s="200"/>
    </row>
    <row r="6407" spans="8:8" x14ac:dyDescent="0.25">
      <c r="H6407" s="200"/>
    </row>
    <row r="6408" spans="8:8" x14ac:dyDescent="0.25">
      <c r="H6408" s="200"/>
    </row>
    <row r="6409" spans="8:8" x14ac:dyDescent="0.25">
      <c r="H6409" s="200"/>
    </row>
    <row r="6410" spans="8:8" x14ac:dyDescent="0.25">
      <c r="H6410" s="200"/>
    </row>
    <row r="6411" spans="8:8" x14ac:dyDescent="0.25">
      <c r="H6411" s="200"/>
    </row>
    <row r="6412" spans="8:8" x14ac:dyDescent="0.25">
      <c r="H6412" s="200"/>
    </row>
    <row r="6413" spans="8:8" x14ac:dyDescent="0.25">
      <c r="H6413" s="200"/>
    </row>
    <row r="6414" spans="8:8" x14ac:dyDescent="0.25">
      <c r="H6414" s="200"/>
    </row>
    <row r="6415" spans="8:8" x14ac:dyDescent="0.25">
      <c r="H6415" s="200"/>
    </row>
    <row r="6416" spans="8:8" x14ac:dyDescent="0.25">
      <c r="H6416" s="200"/>
    </row>
    <row r="6417" spans="8:8" x14ac:dyDescent="0.25">
      <c r="H6417" s="200"/>
    </row>
    <row r="6418" spans="8:8" x14ac:dyDescent="0.25">
      <c r="H6418" s="200"/>
    </row>
    <row r="6419" spans="8:8" x14ac:dyDescent="0.25">
      <c r="H6419" s="200"/>
    </row>
    <row r="6420" spans="8:8" x14ac:dyDescent="0.25">
      <c r="H6420" s="200"/>
    </row>
    <row r="6421" spans="8:8" x14ac:dyDescent="0.25">
      <c r="H6421" s="200"/>
    </row>
    <row r="6422" spans="8:8" x14ac:dyDescent="0.25">
      <c r="H6422" s="200"/>
    </row>
    <row r="6423" spans="8:8" x14ac:dyDescent="0.25">
      <c r="H6423" s="200"/>
    </row>
    <row r="6424" spans="8:8" x14ac:dyDescent="0.25">
      <c r="H6424" s="200"/>
    </row>
    <row r="6425" spans="8:8" x14ac:dyDescent="0.25">
      <c r="H6425" s="200"/>
    </row>
    <row r="6426" spans="8:8" x14ac:dyDescent="0.25">
      <c r="H6426" s="200"/>
    </row>
    <row r="6427" spans="8:8" x14ac:dyDescent="0.25">
      <c r="H6427" s="200"/>
    </row>
    <row r="6428" spans="8:8" x14ac:dyDescent="0.25">
      <c r="H6428" s="200"/>
    </row>
    <row r="6429" spans="8:8" x14ac:dyDescent="0.25">
      <c r="H6429" s="200"/>
    </row>
    <row r="6430" spans="8:8" x14ac:dyDescent="0.25">
      <c r="H6430" s="200"/>
    </row>
    <row r="6431" spans="8:8" x14ac:dyDescent="0.25">
      <c r="H6431" s="200"/>
    </row>
    <row r="6432" spans="8:8" x14ac:dyDescent="0.25">
      <c r="H6432" s="200"/>
    </row>
    <row r="6433" spans="8:8" x14ac:dyDescent="0.25">
      <c r="H6433" s="200"/>
    </row>
    <row r="6434" spans="8:8" x14ac:dyDescent="0.25">
      <c r="H6434" s="200"/>
    </row>
    <row r="6435" spans="8:8" x14ac:dyDescent="0.25">
      <c r="H6435" s="200"/>
    </row>
    <row r="6436" spans="8:8" x14ac:dyDescent="0.25">
      <c r="H6436" s="200"/>
    </row>
    <row r="6437" spans="8:8" x14ac:dyDescent="0.25">
      <c r="H6437" s="200"/>
    </row>
    <row r="6438" spans="8:8" x14ac:dyDescent="0.25">
      <c r="H6438" s="200"/>
    </row>
    <row r="6439" spans="8:8" x14ac:dyDescent="0.25">
      <c r="H6439" s="200"/>
    </row>
    <row r="6440" spans="8:8" x14ac:dyDescent="0.25">
      <c r="H6440" s="200"/>
    </row>
    <row r="6441" spans="8:8" x14ac:dyDescent="0.25">
      <c r="H6441" s="200"/>
    </row>
    <row r="6442" spans="8:8" x14ac:dyDescent="0.25">
      <c r="H6442" s="200"/>
    </row>
    <row r="6443" spans="8:8" x14ac:dyDescent="0.25">
      <c r="H6443" s="200"/>
    </row>
    <row r="6444" spans="8:8" x14ac:dyDescent="0.25">
      <c r="H6444" s="200"/>
    </row>
    <row r="6445" spans="8:8" x14ac:dyDescent="0.25">
      <c r="H6445" s="200"/>
    </row>
    <row r="6446" spans="8:8" x14ac:dyDescent="0.25">
      <c r="H6446" s="200"/>
    </row>
    <row r="6447" spans="8:8" x14ac:dyDescent="0.25">
      <c r="H6447" s="200"/>
    </row>
    <row r="6448" spans="8:8" x14ac:dyDescent="0.25">
      <c r="H6448" s="200"/>
    </row>
    <row r="6449" spans="8:8" x14ac:dyDescent="0.25">
      <c r="H6449" s="200"/>
    </row>
    <row r="6450" spans="8:8" x14ac:dyDescent="0.25">
      <c r="H6450" s="200"/>
    </row>
    <row r="6451" spans="8:8" x14ac:dyDescent="0.25">
      <c r="H6451" s="200"/>
    </row>
    <row r="6452" spans="8:8" x14ac:dyDescent="0.25">
      <c r="H6452" s="200"/>
    </row>
    <row r="6453" spans="8:8" x14ac:dyDescent="0.25">
      <c r="H6453" s="200"/>
    </row>
    <row r="6454" spans="8:8" x14ac:dyDescent="0.25">
      <c r="H6454" s="200"/>
    </row>
    <row r="6455" spans="8:8" x14ac:dyDescent="0.25">
      <c r="H6455" s="200"/>
    </row>
    <row r="6456" spans="8:8" x14ac:dyDescent="0.25">
      <c r="H6456" s="200"/>
    </row>
    <row r="6457" spans="8:8" x14ac:dyDescent="0.25">
      <c r="H6457" s="200"/>
    </row>
    <row r="6458" spans="8:8" x14ac:dyDescent="0.25">
      <c r="H6458" s="200"/>
    </row>
    <row r="6459" spans="8:8" x14ac:dyDescent="0.25">
      <c r="H6459" s="200"/>
    </row>
    <row r="6460" spans="8:8" x14ac:dyDescent="0.25">
      <c r="H6460" s="200"/>
    </row>
    <row r="6461" spans="8:8" x14ac:dyDescent="0.25">
      <c r="H6461" s="200"/>
    </row>
    <row r="6462" spans="8:8" x14ac:dyDescent="0.25">
      <c r="H6462" s="200"/>
    </row>
    <row r="6463" spans="8:8" x14ac:dyDescent="0.25">
      <c r="H6463" s="200"/>
    </row>
    <row r="6464" spans="8:8" x14ac:dyDescent="0.25">
      <c r="H6464" s="200"/>
    </row>
    <row r="6465" spans="8:8" x14ac:dyDescent="0.25">
      <c r="H6465" s="200"/>
    </row>
    <row r="6466" spans="8:8" x14ac:dyDescent="0.25">
      <c r="H6466" s="200"/>
    </row>
    <row r="6467" spans="8:8" x14ac:dyDescent="0.25">
      <c r="H6467" s="200"/>
    </row>
    <row r="6468" spans="8:8" x14ac:dyDescent="0.25">
      <c r="H6468" s="200"/>
    </row>
    <row r="6469" spans="8:8" x14ac:dyDescent="0.25">
      <c r="H6469" s="200"/>
    </row>
    <row r="6470" spans="8:8" x14ac:dyDescent="0.25">
      <c r="H6470" s="200"/>
    </row>
    <row r="6471" spans="8:8" x14ac:dyDescent="0.25">
      <c r="H6471" s="200"/>
    </row>
    <row r="6472" spans="8:8" x14ac:dyDescent="0.25">
      <c r="H6472" s="200"/>
    </row>
    <row r="6473" spans="8:8" x14ac:dyDescent="0.25">
      <c r="H6473" s="200"/>
    </row>
    <row r="6474" spans="8:8" x14ac:dyDescent="0.25">
      <c r="H6474" s="200"/>
    </row>
    <row r="6475" spans="8:8" x14ac:dyDescent="0.25">
      <c r="H6475" s="200"/>
    </row>
    <row r="6476" spans="8:8" x14ac:dyDescent="0.25">
      <c r="H6476" s="200"/>
    </row>
    <row r="6477" spans="8:8" x14ac:dyDescent="0.25">
      <c r="H6477" s="200"/>
    </row>
    <row r="6478" spans="8:8" x14ac:dyDescent="0.25">
      <c r="H6478" s="200"/>
    </row>
    <row r="6479" spans="8:8" x14ac:dyDescent="0.25">
      <c r="H6479" s="200"/>
    </row>
    <row r="6480" spans="8:8" x14ac:dyDescent="0.25">
      <c r="H6480" s="200"/>
    </row>
    <row r="6481" spans="8:8" x14ac:dyDescent="0.25">
      <c r="H6481" s="200"/>
    </row>
    <row r="6482" spans="8:8" x14ac:dyDescent="0.25">
      <c r="H6482" s="200"/>
    </row>
    <row r="6483" spans="8:8" x14ac:dyDescent="0.25">
      <c r="H6483" s="200"/>
    </row>
    <row r="6484" spans="8:8" x14ac:dyDescent="0.25">
      <c r="H6484" s="200"/>
    </row>
    <row r="6485" spans="8:8" x14ac:dyDescent="0.25">
      <c r="H6485" s="200"/>
    </row>
    <row r="6486" spans="8:8" x14ac:dyDescent="0.25">
      <c r="H6486" s="200"/>
    </row>
    <row r="6487" spans="8:8" x14ac:dyDescent="0.25">
      <c r="H6487" s="200"/>
    </row>
    <row r="6488" spans="8:8" x14ac:dyDescent="0.25">
      <c r="H6488" s="200"/>
    </row>
    <row r="6489" spans="8:8" x14ac:dyDescent="0.25">
      <c r="H6489" s="200"/>
    </row>
    <row r="6490" spans="8:8" x14ac:dyDescent="0.25">
      <c r="H6490" s="200"/>
    </row>
    <row r="6491" spans="8:8" x14ac:dyDescent="0.25">
      <c r="H6491" s="200"/>
    </row>
    <row r="6492" spans="8:8" x14ac:dyDescent="0.25">
      <c r="H6492" s="200"/>
    </row>
    <row r="6493" spans="8:8" x14ac:dyDescent="0.25">
      <c r="H6493" s="200"/>
    </row>
    <row r="6494" spans="8:8" x14ac:dyDescent="0.25">
      <c r="H6494" s="200"/>
    </row>
    <row r="6495" spans="8:8" x14ac:dyDescent="0.25">
      <c r="H6495" s="200"/>
    </row>
    <row r="6496" spans="8:8" x14ac:dyDescent="0.25">
      <c r="H6496" s="200"/>
    </row>
    <row r="6497" spans="8:8" x14ac:dyDescent="0.25">
      <c r="H6497" s="200"/>
    </row>
    <row r="6498" spans="8:8" x14ac:dyDescent="0.25">
      <c r="H6498" s="200"/>
    </row>
    <row r="6499" spans="8:8" x14ac:dyDescent="0.25">
      <c r="H6499" s="200"/>
    </row>
    <row r="6500" spans="8:8" x14ac:dyDescent="0.25">
      <c r="H6500" s="200"/>
    </row>
    <row r="6501" spans="8:8" x14ac:dyDescent="0.25">
      <c r="H6501" s="200"/>
    </row>
    <row r="6502" spans="8:8" x14ac:dyDescent="0.25">
      <c r="H6502" s="200"/>
    </row>
    <row r="6503" spans="8:8" x14ac:dyDescent="0.25">
      <c r="H6503" s="200"/>
    </row>
    <row r="6504" spans="8:8" x14ac:dyDescent="0.25">
      <c r="H6504" s="200"/>
    </row>
    <row r="6505" spans="8:8" x14ac:dyDescent="0.25">
      <c r="H6505" s="200"/>
    </row>
    <row r="6506" spans="8:8" x14ac:dyDescent="0.25">
      <c r="H6506" s="200"/>
    </row>
    <row r="6507" spans="8:8" x14ac:dyDescent="0.25">
      <c r="H6507" s="200"/>
    </row>
    <row r="6508" spans="8:8" x14ac:dyDescent="0.25">
      <c r="H6508" s="200"/>
    </row>
    <row r="6509" spans="8:8" x14ac:dyDescent="0.25">
      <c r="H6509" s="200"/>
    </row>
    <row r="6510" spans="8:8" x14ac:dyDescent="0.25">
      <c r="H6510" s="200"/>
    </row>
    <row r="6511" spans="8:8" x14ac:dyDescent="0.25">
      <c r="H6511" s="200"/>
    </row>
    <row r="6512" spans="8:8" x14ac:dyDescent="0.25">
      <c r="H6512" s="200"/>
    </row>
    <row r="6513" spans="8:8" x14ac:dyDescent="0.25">
      <c r="H6513" s="200"/>
    </row>
    <row r="6514" spans="8:8" x14ac:dyDescent="0.25">
      <c r="H6514" s="200"/>
    </row>
    <row r="6515" spans="8:8" x14ac:dyDescent="0.25">
      <c r="H6515" s="200"/>
    </row>
    <row r="6516" spans="8:8" x14ac:dyDescent="0.25">
      <c r="H6516" s="200"/>
    </row>
    <row r="6517" spans="8:8" x14ac:dyDescent="0.25">
      <c r="H6517" s="200"/>
    </row>
    <row r="6518" spans="8:8" x14ac:dyDescent="0.25">
      <c r="H6518" s="200"/>
    </row>
    <row r="6519" spans="8:8" x14ac:dyDescent="0.25">
      <c r="H6519" s="200"/>
    </row>
    <row r="6520" spans="8:8" x14ac:dyDescent="0.25">
      <c r="H6520" s="200"/>
    </row>
    <row r="6521" spans="8:8" x14ac:dyDescent="0.25">
      <c r="H6521" s="200"/>
    </row>
    <row r="6522" spans="8:8" x14ac:dyDescent="0.25">
      <c r="H6522" s="200"/>
    </row>
    <row r="6523" spans="8:8" x14ac:dyDescent="0.25">
      <c r="H6523" s="200"/>
    </row>
    <row r="6524" spans="8:8" x14ac:dyDescent="0.25">
      <c r="H6524" s="200"/>
    </row>
    <row r="6525" spans="8:8" x14ac:dyDescent="0.25">
      <c r="H6525" s="200"/>
    </row>
    <row r="6526" spans="8:8" x14ac:dyDescent="0.25">
      <c r="H6526" s="200"/>
    </row>
    <row r="6527" spans="8:8" x14ac:dyDescent="0.25">
      <c r="H6527" s="200"/>
    </row>
    <row r="6528" spans="8:8" x14ac:dyDescent="0.25">
      <c r="H6528" s="200"/>
    </row>
    <row r="6529" spans="8:8" x14ac:dyDescent="0.25">
      <c r="H6529" s="200"/>
    </row>
    <row r="6530" spans="8:8" x14ac:dyDescent="0.25">
      <c r="H6530" s="200"/>
    </row>
    <row r="6531" spans="8:8" x14ac:dyDescent="0.25">
      <c r="H6531" s="200"/>
    </row>
    <row r="6532" spans="8:8" x14ac:dyDescent="0.25">
      <c r="H6532" s="200"/>
    </row>
    <row r="6533" spans="8:8" x14ac:dyDescent="0.25">
      <c r="H6533" s="200"/>
    </row>
    <row r="6534" spans="8:8" x14ac:dyDescent="0.25">
      <c r="H6534" s="200"/>
    </row>
    <row r="6535" spans="8:8" x14ac:dyDescent="0.25">
      <c r="H6535" s="200"/>
    </row>
    <row r="6536" spans="8:8" x14ac:dyDescent="0.25">
      <c r="H6536" s="200"/>
    </row>
    <row r="6537" spans="8:8" x14ac:dyDescent="0.25">
      <c r="H6537" s="200"/>
    </row>
    <row r="6538" spans="8:8" x14ac:dyDescent="0.25">
      <c r="H6538" s="200"/>
    </row>
    <row r="6539" spans="8:8" x14ac:dyDescent="0.25">
      <c r="H6539" s="200"/>
    </row>
    <row r="6540" spans="8:8" x14ac:dyDescent="0.25">
      <c r="H6540" s="200"/>
    </row>
    <row r="6541" spans="8:8" x14ac:dyDescent="0.25">
      <c r="H6541" s="200"/>
    </row>
    <row r="6542" spans="8:8" x14ac:dyDescent="0.25">
      <c r="H6542" s="200"/>
    </row>
    <row r="6543" spans="8:8" x14ac:dyDescent="0.25">
      <c r="H6543" s="200"/>
    </row>
    <row r="6544" spans="8:8" x14ac:dyDescent="0.25">
      <c r="H6544" s="200"/>
    </row>
    <row r="6545" spans="8:8" x14ac:dyDescent="0.25">
      <c r="H6545" s="200"/>
    </row>
    <row r="6546" spans="8:8" x14ac:dyDescent="0.25">
      <c r="H6546" s="200"/>
    </row>
    <row r="6547" spans="8:8" x14ac:dyDescent="0.25">
      <c r="H6547" s="200"/>
    </row>
    <row r="6548" spans="8:8" x14ac:dyDescent="0.25">
      <c r="H6548" s="200"/>
    </row>
    <row r="6549" spans="8:8" x14ac:dyDescent="0.25">
      <c r="H6549" s="200"/>
    </row>
    <row r="6550" spans="8:8" x14ac:dyDescent="0.25">
      <c r="H6550" s="200"/>
    </row>
    <row r="6551" spans="8:8" x14ac:dyDescent="0.25">
      <c r="H6551" s="200"/>
    </row>
    <row r="6552" spans="8:8" x14ac:dyDescent="0.25">
      <c r="H6552" s="200"/>
    </row>
    <row r="6553" spans="8:8" x14ac:dyDescent="0.25">
      <c r="H6553" s="200"/>
    </row>
    <row r="6554" spans="8:8" x14ac:dyDescent="0.25">
      <c r="H6554" s="200"/>
    </row>
    <row r="6555" spans="8:8" x14ac:dyDescent="0.25">
      <c r="H6555" s="200"/>
    </row>
    <row r="6556" spans="8:8" x14ac:dyDescent="0.25">
      <c r="H6556" s="200"/>
    </row>
    <row r="6557" spans="8:8" x14ac:dyDescent="0.25">
      <c r="H6557" s="200"/>
    </row>
    <row r="6558" spans="8:8" x14ac:dyDescent="0.25">
      <c r="H6558" s="200"/>
    </row>
    <row r="6559" spans="8:8" x14ac:dyDescent="0.25">
      <c r="H6559" s="200"/>
    </row>
    <row r="6560" spans="8:8" x14ac:dyDescent="0.25">
      <c r="H6560" s="200"/>
    </row>
    <row r="6561" spans="8:8" x14ac:dyDescent="0.25">
      <c r="H6561" s="200"/>
    </row>
    <row r="6562" spans="8:8" x14ac:dyDescent="0.25">
      <c r="H6562" s="200"/>
    </row>
    <row r="6563" spans="8:8" x14ac:dyDescent="0.25">
      <c r="H6563" s="200"/>
    </row>
    <row r="6564" spans="8:8" x14ac:dyDescent="0.25">
      <c r="H6564" s="200"/>
    </row>
    <row r="6565" spans="8:8" x14ac:dyDescent="0.25">
      <c r="H6565" s="200"/>
    </row>
    <row r="6566" spans="8:8" x14ac:dyDescent="0.25">
      <c r="H6566" s="200"/>
    </row>
    <row r="6567" spans="8:8" x14ac:dyDescent="0.25">
      <c r="H6567" s="200"/>
    </row>
    <row r="6568" spans="8:8" x14ac:dyDescent="0.25">
      <c r="H6568" s="200"/>
    </row>
    <row r="6569" spans="8:8" x14ac:dyDescent="0.25">
      <c r="H6569" s="200"/>
    </row>
    <row r="6570" spans="8:8" x14ac:dyDescent="0.25">
      <c r="H6570" s="200"/>
    </row>
    <row r="6571" spans="8:8" x14ac:dyDescent="0.25">
      <c r="H6571" s="200"/>
    </row>
    <row r="6572" spans="8:8" x14ac:dyDescent="0.25">
      <c r="H6572" s="200"/>
    </row>
    <row r="6573" spans="8:8" x14ac:dyDescent="0.25">
      <c r="H6573" s="200"/>
    </row>
    <row r="6574" spans="8:8" x14ac:dyDescent="0.25">
      <c r="H6574" s="200"/>
    </row>
    <row r="6575" spans="8:8" x14ac:dyDescent="0.25">
      <c r="H6575" s="200"/>
    </row>
    <row r="6576" spans="8:8" x14ac:dyDescent="0.25">
      <c r="H6576" s="200"/>
    </row>
    <row r="6577" spans="8:8" x14ac:dyDescent="0.25">
      <c r="H6577" s="200"/>
    </row>
    <row r="6578" spans="8:8" x14ac:dyDescent="0.25">
      <c r="H6578" s="200"/>
    </row>
    <row r="6579" spans="8:8" x14ac:dyDescent="0.25">
      <c r="H6579" s="200"/>
    </row>
    <row r="6580" spans="8:8" x14ac:dyDescent="0.25">
      <c r="H6580" s="200"/>
    </row>
    <row r="6581" spans="8:8" x14ac:dyDescent="0.25">
      <c r="H6581" s="200"/>
    </row>
    <row r="6582" spans="8:8" x14ac:dyDescent="0.25">
      <c r="H6582" s="200"/>
    </row>
    <row r="6583" spans="8:8" x14ac:dyDescent="0.25">
      <c r="H6583" s="200"/>
    </row>
    <row r="6584" spans="8:8" x14ac:dyDescent="0.25">
      <c r="H6584" s="200"/>
    </row>
    <row r="6585" spans="8:8" x14ac:dyDescent="0.25">
      <c r="H6585" s="200"/>
    </row>
    <row r="6586" spans="8:8" x14ac:dyDescent="0.25">
      <c r="H6586" s="200"/>
    </row>
    <row r="6587" spans="8:8" x14ac:dyDescent="0.25">
      <c r="H6587" s="200"/>
    </row>
    <row r="6588" spans="8:8" x14ac:dyDescent="0.25">
      <c r="H6588" s="200"/>
    </row>
    <row r="6589" spans="8:8" x14ac:dyDescent="0.25">
      <c r="H6589" s="200"/>
    </row>
    <row r="6590" spans="8:8" x14ac:dyDescent="0.25">
      <c r="H6590" s="200"/>
    </row>
    <row r="6591" spans="8:8" x14ac:dyDescent="0.25">
      <c r="H6591" s="200"/>
    </row>
    <row r="6592" spans="8:8" x14ac:dyDescent="0.25">
      <c r="H6592" s="200"/>
    </row>
    <row r="6593" spans="8:8" x14ac:dyDescent="0.25">
      <c r="H6593" s="200"/>
    </row>
    <row r="6594" spans="8:8" x14ac:dyDescent="0.25">
      <c r="H6594" s="200"/>
    </row>
    <row r="6595" spans="8:8" x14ac:dyDescent="0.25">
      <c r="H6595" s="200"/>
    </row>
    <row r="6596" spans="8:8" x14ac:dyDescent="0.25">
      <c r="H6596" s="200"/>
    </row>
    <row r="6597" spans="8:8" x14ac:dyDescent="0.25">
      <c r="H6597" s="200"/>
    </row>
    <row r="6598" spans="8:8" x14ac:dyDescent="0.25">
      <c r="H6598" s="200"/>
    </row>
    <row r="6599" spans="8:8" x14ac:dyDescent="0.25">
      <c r="H6599" s="200"/>
    </row>
    <row r="6600" spans="8:8" x14ac:dyDescent="0.25">
      <c r="H6600" s="200"/>
    </row>
    <row r="6601" spans="8:8" x14ac:dyDescent="0.25">
      <c r="H6601" s="200"/>
    </row>
    <row r="6602" spans="8:8" x14ac:dyDescent="0.25">
      <c r="H6602" s="200"/>
    </row>
    <row r="6603" spans="8:8" x14ac:dyDescent="0.25">
      <c r="H6603" s="200"/>
    </row>
    <row r="6604" spans="8:8" x14ac:dyDescent="0.25">
      <c r="H6604" s="200"/>
    </row>
    <row r="6605" spans="8:8" x14ac:dyDescent="0.25">
      <c r="H6605" s="200"/>
    </row>
    <row r="6606" spans="8:8" x14ac:dyDescent="0.25">
      <c r="H6606" s="200"/>
    </row>
    <row r="6607" spans="8:8" x14ac:dyDescent="0.25">
      <c r="H6607" s="200"/>
    </row>
    <row r="6608" spans="8:8" x14ac:dyDescent="0.25">
      <c r="H6608" s="200"/>
    </row>
    <row r="6609" spans="8:8" x14ac:dyDescent="0.25">
      <c r="H6609" s="200"/>
    </row>
    <row r="6610" spans="8:8" x14ac:dyDescent="0.25">
      <c r="H6610" s="200"/>
    </row>
    <row r="6611" spans="8:8" x14ac:dyDescent="0.25">
      <c r="H6611" s="200"/>
    </row>
    <row r="6612" spans="8:8" x14ac:dyDescent="0.25">
      <c r="H6612" s="200"/>
    </row>
    <row r="6613" spans="8:8" x14ac:dyDescent="0.25">
      <c r="H6613" s="200"/>
    </row>
    <row r="6614" spans="8:8" x14ac:dyDescent="0.25">
      <c r="H6614" s="200"/>
    </row>
    <row r="6615" spans="8:8" x14ac:dyDescent="0.25">
      <c r="H6615" s="200"/>
    </row>
    <row r="6616" spans="8:8" x14ac:dyDescent="0.25">
      <c r="H6616" s="200"/>
    </row>
    <row r="6617" spans="8:8" x14ac:dyDescent="0.25">
      <c r="H6617" s="200"/>
    </row>
    <row r="6618" spans="8:8" x14ac:dyDescent="0.25">
      <c r="H6618" s="200"/>
    </row>
    <row r="6619" spans="8:8" x14ac:dyDescent="0.25">
      <c r="H6619" s="200"/>
    </row>
    <row r="6620" spans="8:8" x14ac:dyDescent="0.25">
      <c r="H6620" s="200"/>
    </row>
    <row r="6621" spans="8:8" x14ac:dyDescent="0.25">
      <c r="H6621" s="200"/>
    </row>
    <row r="6622" spans="8:8" x14ac:dyDescent="0.25">
      <c r="H6622" s="200"/>
    </row>
    <row r="6623" spans="8:8" x14ac:dyDescent="0.25">
      <c r="H6623" s="200"/>
    </row>
    <row r="6624" spans="8:8" x14ac:dyDescent="0.25">
      <c r="H6624" s="200"/>
    </row>
    <row r="6625" spans="8:8" x14ac:dyDescent="0.25">
      <c r="H6625" s="200"/>
    </row>
    <row r="6626" spans="8:8" x14ac:dyDescent="0.25">
      <c r="H6626" s="200"/>
    </row>
    <row r="6627" spans="8:8" x14ac:dyDescent="0.25">
      <c r="H6627" s="200"/>
    </row>
    <row r="6628" spans="8:8" x14ac:dyDescent="0.25">
      <c r="H6628" s="200"/>
    </row>
    <row r="6629" spans="8:8" x14ac:dyDescent="0.25">
      <c r="H6629" s="200"/>
    </row>
    <row r="6630" spans="8:8" x14ac:dyDescent="0.25">
      <c r="H6630" s="200"/>
    </row>
    <row r="6631" spans="8:8" x14ac:dyDescent="0.25">
      <c r="H6631" s="200"/>
    </row>
    <row r="6632" spans="8:8" x14ac:dyDescent="0.25">
      <c r="H6632" s="200"/>
    </row>
    <row r="6633" spans="8:8" x14ac:dyDescent="0.25">
      <c r="H6633" s="200"/>
    </row>
    <row r="6634" spans="8:8" x14ac:dyDescent="0.25">
      <c r="H6634" s="200"/>
    </row>
    <row r="6635" spans="8:8" x14ac:dyDescent="0.25">
      <c r="H6635" s="200"/>
    </row>
    <row r="6636" spans="8:8" x14ac:dyDescent="0.25">
      <c r="H6636" s="200"/>
    </row>
    <row r="6637" spans="8:8" x14ac:dyDescent="0.25">
      <c r="H6637" s="200"/>
    </row>
    <row r="6638" spans="8:8" x14ac:dyDescent="0.25">
      <c r="H6638" s="200"/>
    </row>
    <row r="6639" spans="8:8" x14ac:dyDescent="0.25">
      <c r="H6639" s="200"/>
    </row>
    <row r="6640" spans="8:8" x14ac:dyDescent="0.25">
      <c r="H6640" s="200"/>
    </row>
    <row r="6641" spans="8:8" x14ac:dyDescent="0.25">
      <c r="H6641" s="200"/>
    </row>
    <row r="6642" spans="8:8" x14ac:dyDescent="0.25">
      <c r="H6642" s="200"/>
    </row>
    <row r="6643" spans="8:8" x14ac:dyDescent="0.25">
      <c r="H6643" s="200"/>
    </row>
    <row r="6644" spans="8:8" x14ac:dyDescent="0.25">
      <c r="H6644" s="200"/>
    </row>
    <row r="6645" spans="8:8" x14ac:dyDescent="0.25">
      <c r="H6645" s="200"/>
    </row>
    <row r="6646" spans="8:8" x14ac:dyDescent="0.25">
      <c r="H6646" s="200"/>
    </row>
    <row r="6647" spans="8:8" x14ac:dyDescent="0.25">
      <c r="H6647" s="200"/>
    </row>
    <row r="6648" spans="8:8" x14ac:dyDescent="0.25">
      <c r="H6648" s="200"/>
    </row>
    <row r="6649" spans="8:8" x14ac:dyDescent="0.25">
      <c r="H6649" s="200"/>
    </row>
    <row r="6650" spans="8:8" x14ac:dyDescent="0.25">
      <c r="H6650" s="200"/>
    </row>
    <row r="6651" spans="8:8" x14ac:dyDescent="0.25">
      <c r="H6651" s="200"/>
    </row>
    <row r="6652" spans="8:8" x14ac:dyDescent="0.25">
      <c r="H6652" s="200"/>
    </row>
    <row r="6653" spans="8:8" x14ac:dyDescent="0.25">
      <c r="H6653" s="200"/>
    </row>
    <row r="6654" spans="8:8" x14ac:dyDescent="0.25">
      <c r="H6654" s="200"/>
    </row>
    <row r="6655" spans="8:8" x14ac:dyDescent="0.25">
      <c r="H6655" s="200"/>
    </row>
    <row r="6656" spans="8:8" x14ac:dyDescent="0.25">
      <c r="H6656" s="200"/>
    </row>
    <row r="6657" spans="8:8" x14ac:dyDescent="0.25">
      <c r="H6657" s="200"/>
    </row>
    <row r="6658" spans="8:8" x14ac:dyDescent="0.25">
      <c r="H6658" s="200"/>
    </row>
    <row r="6659" spans="8:8" x14ac:dyDescent="0.25">
      <c r="H6659" s="200"/>
    </row>
    <row r="6660" spans="8:8" x14ac:dyDescent="0.25">
      <c r="H6660" s="200"/>
    </row>
    <row r="6661" spans="8:8" x14ac:dyDescent="0.25">
      <c r="H6661" s="200"/>
    </row>
    <row r="6662" spans="8:8" x14ac:dyDescent="0.25">
      <c r="H6662" s="200"/>
    </row>
    <row r="6663" spans="8:8" x14ac:dyDescent="0.25">
      <c r="H6663" s="200"/>
    </row>
    <row r="6664" spans="8:8" x14ac:dyDescent="0.25">
      <c r="H6664" s="200"/>
    </row>
    <row r="6665" spans="8:8" x14ac:dyDescent="0.25">
      <c r="H6665" s="200"/>
    </row>
    <row r="6666" spans="8:8" x14ac:dyDescent="0.25">
      <c r="H6666" s="200"/>
    </row>
    <row r="6667" spans="8:8" x14ac:dyDescent="0.25">
      <c r="H6667" s="200"/>
    </row>
    <row r="6668" spans="8:8" x14ac:dyDescent="0.25">
      <c r="H6668" s="200"/>
    </row>
    <row r="6669" spans="8:8" x14ac:dyDescent="0.25">
      <c r="H6669" s="200"/>
    </row>
    <row r="6670" spans="8:8" x14ac:dyDescent="0.25">
      <c r="H6670" s="200"/>
    </row>
    <row r="6671" spans="8:8" x14ac:dyDescent="0.25">
      <c r="H6671" s="200"/>
    </row>
    <row r="6672" spans="8:8" x14ac:dyDescent="0.25">
      <c r="H6672" s="200"/>
    </row>
    <row r="6673" spans="8:8" x14ac:dyDescent="0.25">
      <c r="H6673" s="200"/>
    </row>
    <row r="6674" spans="8:8" x14ac:dyDescent="0.25">
      <c r="H6674" s="200"/>
    </row>
    <row r="6675" spans="8:8" x14ac:dyDescent="0.25">
      <c r="H6675" s="200"/>
    </row>
    <row r="6676" spans="8:8" x14ac:dyDescent="0.25">
      <c r="H6676" s="200"/>
    </row>
    <row r="6677" spans="8:8" x14ac:dyDescent="0.25">
      <c r="H6677" s="200"/>
    </row>
    <row r="6678" spans="8:8" x14ac:dyDescent="0.25">
      <c r="H6678" s="200"/>
    </row>
    <row r="6679" spans="8:8" x14ac:dyDescent="0.25">
      <c r="H6679" s="200"/>
    </row>
    <row r="6680" spans="8:8" x14ac:dyDescent="0.25">
      <c r="H6680" s="200"/>
    </row>
    <row r="6681" spans="8:8" x14ac:dyDescent="0.25">
      <c r="H6681" s="200"/>
    </row>
    <row r="6682" spans="8:8" x14ac:dyDescent="0.25">
      <c r="H6682" s="200"/>
    </row>
    <row r="6683" spans="8:8" x14ac:dyDescent="0.25">
      <c r="H6683" s="200"/>
    </row>
    <row r="6684" spans="8:8" x14ac:dyDescent="0.25">
      <c r="H6684" s="200"/>
    </row>
    <row r="6685" spans="8:8" x14ac:dyDescent="0.25">
      <c r="H6685" s="200"/>
    </row>
    <row r="6686" spans="8:8" x14ac:dyDescent="0.25">
      <c r="H6686" s="200"/>
    </row>
    <row r="6687" spans="8:8" x14ac:dyDescent="0.25">
      <c r="H6687" s="200"/>
    </row>
    <row r="6688" spans="8:8" x14ac:dyDescent="0.25">
      <c r="H6688" s="200"/>
    </row>
    <row r="6689" spans="8:8" x14ac:dyDescent="0.25">
      <c r="H6689" s="200"/>
    </row>
    <row r="6690" spans="8:8" x14ac:dyDescent="0.25">
      <c r="H6690" s="200"/>
    </row>
    <row r="6691" spans="8:8" x14ac:dyDescent="0.25">
      <c r="H6691" s="200"/>
    </row>
    <row r="6692" spans="8:8" x14ac:dyDescent="0.25">
      <c r="H6692" s="200"/>
    </row>
    <row r="6693" spans="8:8" x14ac:dyDescent="0.25">
      <c r="H6693" s="200"/>
    </row>
    <row r="6694" spans="8:8" x14ac:dyDescent="0.25">
      <c r="H6694" s="200"/>
    </row>
    <row r="6695" spans="8:8" x14ac:dyDescent="0.25">
      <c r="H6695" s="200"/>
    </row>
    <row r="6696" spans="8:8" x14ac:dyDescent="0.25">
      <c r="H6696" s="200"/>
    </row>
    <row r="6697" spans="8:8" x14ac:dyDescent="0.25">
      <c r="H6697" s="200"/>
    </row>
    <row r="6698" spans="8:8" x14ac:dyDescent="0.25">
      <c r="H6698" s="200"/>
    </row>
    <row r="6699" spans="8:8" x14ac:dyDescent="0.25">
      <c r="H6699" s="200"/>
    </row>
    <row r="6700" spans="8:8" x14ac:dyDescent="0.25">
      <c r="H6700" s="200"/>
    </row>
    <row r="6701" spans="8:8" x14ac:dyDescent="0.25">
      <c r="H6701" s="200"/>
    </row>
    <row r="6702" spans="8:8" x14ac:dyDescent="0.25">
      <c r="H6702" s="200"/>
    </row>
    <row r="6703" spans="8:8" x14ac:dyDescent="0.25">
      <c r="H6703" s="200"/>
    </row>
    <row r="6704" spans="8:8" x14ac:dyDescent="0.25">
      <c r="H6704" s="200"/>
    </row>
    <row r="6705" spans="8:8" x14ac:dyDescent="0.25">
      <c r="H6705" s="200"/>
    </row>
    <row r="6706" spans="8:8" x14ac:dyDescent="0.25">
      <c r="H6706" s="200"/>
    </row>
    <row r="6707" spans="8:8" x14ac:dyDescent="0.25">
      <c r="H6707" s="200"/>
    </row>
    <row r="6708" spans="8:8" x14ac:dyDescent="0.25">
      <c r="H6708" s="200"/>
    </row>
    <row r="6709" spans="8:8" x14ac:dyDescent="0.25">
      <c r="H6709" s="200"/>
    </row>
    <row r="6710" spans="8:8" x14ac:dyDescent="0.25">
      <c r="H6710" s="200"/>
    </row>
    <row r="6711" spans="8:8" x14ac:dyDescent="0.25">
      <c r="H6711" s="200"/>
    </row>
    <row r="6712" spans="8:8" x14ac:dyDescent="0.25">
      <c r="H6712" s="200"/>
    </row>
    <row r="6713" spans="8:8" x14ac:dyDescent="0.25">
      <c r="H6713" s="200"/>
    </row>
    <row r="6714" spans="8:8" x14ac:dyDescent="0.25">
      <c r="H6714" s="200"/>
    </row>
    <row r="6715" spans="8:8" x14ac:dyDescent="0.25">
      <c r="H6715" s="200"/>
    </row>
    <row r="6716" spans="8:8" x14ac:dyDescent="0.25">
      <c r="H6716" s="200"/>
    </row>
    <row r="6717" spans="8:8" x14ac:dyDescent="0.25">
      <c r="H6717" s="200"/>
    </row>
    <row r="6718" spans="8:8" x14ac:dyDescent="0.25">
      <c r="H6718" s="200"/>
    </row>
    <row r="6719" spans="8:8" x14ac:dyDescent="0.25">
      <c r="H6719" s="200"/>
    </row>
    <row r="6720" spans="8:8" x14ac:dyDescent="0.25">
      <c r="H6720" s="200"/>
    </row>
    <row r="6721" spans="8:8" x14ac:dyDescent="0.25">
      <c r="H6721" s="200"/>
    </row>
    <row r="6722" spans="8:8" x14ac:dyDescent="0.25">
      <c r="H6722" s="200"/>
    </row>
    <row r="6723" spans="8:8" x14ac:dyDescent="0.25">
      <c r="H6723" s="200"/>
    </row>
    <row r="6724" spans="8:8" x14ac:dyDescent="0.25">
      <c r="H6724" s="200"/>
    </row>
    <row r="6725" spans="8:8" x14ac:dyDescent="0.25">
      <c r="H6725" s="200"/>
    </row>
    <row r="6726" spans="8:8" x14ac:dyDescent="0.25">
      <c r="H6726" s="200"/>
    </row>
    <row r="6727" spans="8:8" x14ac:dyDescent="0.25">
      <c r="H6727" s="200"/>
    </row>
    <row r="6728" spans="8:8" x14ac:dyDescent="0.25">
      <c r="H6728" s="200"/>
    </row>
    <row r="6729" spans="8:8" x14ac:dyDescent="0.25">
      <c r="H6729" s="200"/>
    </row>
    <row r="6730" spans="8:8" x14ac:dyDescent="0.25">
      <c r="H6730" s="200"/>
    </row>
    <row r="6731" spans="8:8" x14ac:dyDescent="0.25">
      <c r="H6731" s="200"/>
    </row>
    <row r="6732" spans="8:8" x14ac:dyDescent="0.25">
      <c r="H6732" s="200"/>
    </row>
    <row r="6733" spans="8:8" x14ac:dyDescent="0.25">
      <c r="H6733" s="200"/>
    </row>
    <row r="6734" spans="8:8" x14ac:dyDescent="0.25">
      <c r="H6734" s="200"/>
    </row>
    <row r="6735" spans="8:8" x14ac:dyDescent="0.25">
      <c r="H6735" s="200"/>
    </row>
    <row r="6736" spans="8:8" x14ac:dyDescent="0.25">
      <c r="H6736" s="200"/>
    </row>
    <row r="6737" spans="8:8" x14ac:dyDescent="0.25">
      <c r="H6737" s="200"/>
    </row>
    <row r="6738" spans="8:8" x14ac:dyDescent="0.25">
      <c r="H6738" s="200"/>
    </row>
    <row r="6739" spans="8:8" x14ac:dyDescent="0.25">
      <c r="H6739" s="200"/>
    </row>
    <row r="6740" spans="8:8" x14ac:dyDescent="0.25">
      <c r="H6740" s="200"/>
    </row>
    <row r="6741" spans="8:8" x14ac:dyDescent="0.25">
      <c r="H6741" s="200"/>
    </row>
    <row r="6742" spans="8:8" x14ac:dyDescent="0.25">
      <c r="H6742" s="200"/>
    </row>
    <row r="6743" spans="8:8" x14ac:dyDescent="0.25">
      <c r="H6743" s="200"/>
    </row>
    <row r="6744" spans="8:8" x14ac:dyDescent="0.25">
      <c r="H6744" s="200"/>
    </row>
    <row r="6745" spans="8:8" x14ac:dyDescent="0.25">
      <c r="H6745" s="200"/>
    </row>
    <row r="6746" spans="8:8" x14ac:dyDescent="0.25">
      <c r="H6746" s="200"/>
    </row>
    <row r="6747" spans="8:8" x14ac:dyDescent="0.25">
      <c r="H6747" s="200"/>
    </row>
    <row r="6748" spans="8:8" x14ac:dyDescent="0.25">
      <c r="H6748" s="200"/>
    </row>
    <row r="6749" spans="8:8" x14ac:dyDescent="0.25">
      <c r="H6749" s="200"/>
    </row>
    <row r="6750" spans="8:8" x14ac:dyDescent="0.25">
      <c r="H6750" s="200"/>
    </row>
    <row r="6751" spans="8:8" x14ac:dyDescent="0.25">
      <c r="H6751" s="200"/>
    </row>
    <row r="6752" spans="8:8" x14ac:dyDescent="0.25">
      <c r="H6752" s="200"/>
    </row>
    <row r="6753" spans="8:8" x14ac:dyDescent="0.25">
      <c r="H6753" s="200"/>
    </row>
    <row r="6754" spans="8:8" x14ac:dyDescent="0.25">
      <c r="H6754" s="200"/>
    </row>
    <row r="6755" spans="8:8" x14ac:dyDescent="0.25">
      <c r="H6755" s="200"/>
    </row>
    <row r="6756" spans="8:8" x14ac:dyDescent="0.25">
      <c r="H6756" s="200"/>
    </row>
    <row r="6757" spans="8:8" x14ac:dyDescent="0.25">
      <c r="H6757" s="200"/>
    </row>
    <row r="6758" spans="8:8" x14ac:dyDescent="0.25">
      <c r="H6758" s="200"/>
    </row>
    <row r="6759" spans="8:8" x14ac:dyDescent="0.25">
      <c r="H6759" s="200"/>
    </row>
    <row r="6760" spans="8:8" x14ac:dyDescent="0.25">
      <c r="H6760" s="200"/>
    </row>
    <row r="6761" spans="8:8" x14ac:dyDescent="0.25">
      <c r="H6761" s="200"/>
    </row>
    <row r="6762" spans="8:8" x14ac:dyDescent="0.25">
      <c r="H6762" s="200"/>
    </row>
    <row r="6763" spans="8:8" x14ac:dyDescent="0.25">
      <c r="H6763" s="200"/>
    </row>
    <row r="6764" spans="8:8" x14ac:dyDescent="0.25">
      <c r="H6764" s="200"/>
    </row>
    <row r="6765" spans="8:8" x14ac:dyDescent="0.25">
      <c r="H6765" s="200"/>
    </row>
    <row r="6766" spans="8:8" x14ac:dyDescent="0.25">
      <c r="H6766" s="200"/>
    </row>
    <row r="6767" spans="8:8" x14ac:dyDescent="0.25">
      <c r="H6767" s="200"/>
    </row>
    <row r="6768" spans="8:8" x14ac:dyDescent="0.25">
      <c r="H6768" s="200"/>
    </row>
    <row r="6769" spans="8:8" x14ac:dyDescent="0.25">
      <c r="H6769" s="200"/>
    </row>
    <row r="6770" spans="8:8" x14ac:dyDescent="0.25">
      <c r="H6770" s="200"/>
    </row>
    <row r="6771" spans="8:8" x14ac:dyDescent="0.25">
      <c r="H6771" s="200"/>
    </row>
    <row r="6772" spans="8:8" x14ac:dyDescent="0.25">
      <c r="H6772" s="200"/>
    </row>
    <row r="6773" spans="8:8" x14ac:dyDescent="0.25">
      <c r="H6773" s="200"/>
    </row>
    <row r="6774" spans="8:8" x14ac:dyDescent="0.25">
      <c r="H6774" s="200"/>
    </row>
    <row r="6775" spans="8:8" x14ac:dyDescent="0.25">
      <c r="H6775" s="200"/>
    </row>
    <row r="6776" spans="8:8" x14ac:dyDescent="0.25">
      <c r="H6776" s="200"/>
    </row>
    <row r="6777" spans="8:8" x14ac:dyDescent="0.25">
      <c r="H6777" s="200"/>
    </row>
    <row r="6778" spans="8:8" x14ac:dyDescent="0.25">
      <c r="H6778" s="200"/>
    </row>
    <row r="6779" spans="8:8" x14ac:dyDescent="0.25">
      <c r="H6779" s="200"/>
    </row>
    <row r="6780" spans="8:8" x14ac:dyDescent="0.25">
      <c r="H6780" s="200"/>
    </row>
    <row r="6781" spans="8:8" x14ac:dyDescent="0.25">
      <c r="H6781" s="200"/>
    </row>
    <row r="6782" spans="8:8" x14ac:dyDescent="0.25">
      <c r="H6782" s="200"/>
    </row>
    <row r="6783" spans="8:8" x14ac:dyDescent="0.25">
      <c r="H6783" s="200"/>
    </row>
    <row r="6784" spans="8:8" x14ac:dyDescent="0.25">
      <c r="H6784" s="200"/>
    </row>
    <row r="6785" spans="8:8" x14ac:dyDescent="0.25">
      <c r="H6785" s="200"/>
    </row>
    <row r="6786" spans="8:8" x14ac:dyDescent="0.25">
      <c r="H6786" s="200"/>
    </row>
    <row r="6787" spans="8:8" x14ac:dyDescent="0.25">
      <c r="H6787" s="200"/>
    </row>
    <row r="6788" spans="8:8" x14ac:dyDescent="0.25">
      <c r="H6788" s="200"/>
    </row>
    <row r="6789" spans="8:8" x14ac:dyDescent="0.25">
      <c r="H6789" s="200"/>
    </row>
    <row r="6790" spans="8:8" x14ac:dyDescent="0.25">
      <c r="H6790" s="200"/>
    </row>
    <row r="6791" spans="8:8" x14ac:dyDescent="0.25">
      <c r="H6791" s="200"/>
    </row>
    <row r="6792" spans="8:8" x14ac:dyDescent="0.25">
      <c r="H6792" s="200"/>
    </row>
    <row r="6793" spans="8:8" x14ac:dyDescent="0.25">
      <c r="H6793" s="200"/>
    </row>
    <row r="6794" spans="8:8" x14ac:dyDescent="0.25">
      <c r="H6794" s="200"/>
    </row>
    <row r="6795" spans="8:8" x14ac:dyDescent="0.25">
      <c r="H6795" s="200"/>
    </row>
    <row r="6796" spans="8:8" x14ac:dyDescent="0.25">
      <c r="H6796" s="200"/>
    </row>
    <row r="6797" spans="8:8" x14ac:dyDescent="0.25">
      <c r="H6797" s="200"/>
    </row>
    <row r="6798" spans="8:8" x14ac:dyDescent="0.25">
      <c r="H6798" s="200"/>
    </row>
    <row r="6799" spans="8:8" x14ac:dyDescent="0.25">
      <c r="H6799" s="200"/>
    </row>
    <row r="6800" spans="8:8" x14ac:dyDescent="0.25">
      <c r="H6800" s="200"/>
    </row>
    <row r="6801" spans="8:8" x14ac:dyDescent="0.25">
      <c r="H6801" s="200"/>
    </row>
    <row r="6802" spans="8:8" x14ac:dyDescent="0.25">
      <c r="H6802" s="200"/>
    </row>
    <row r="6803" spans="8:8" x14ac:dyDescent="0.25">
      <c r="H6803" s="200"/>
    </row>
    <row r="6804" spans="8:8" x14ac:dyDescent="0.25">
      <c r="H6804" s="200"/>
    </row>
    <row r="6805" spans="8:8" x14ac:dyDescent="0.25">
      <c r="H6805" s="200"/>
    </row>
    <row r="6806" spans="8:8" x14ac:dyDescent="0.25">
      <c r="H6806" s="200"/>
    </row>
    <row r="6807" spans="8:8" x14ac:dyDescent="0.25">
      <c r="H6807" s="200"/>
    </row>
    <row r="6808" spans="8:8" x14ac:dyDescent="0.25">
      <c r="H6808" s="200"/>
    </row>
    <row r="6809" spans="8:8" x14ac:dyDescent="0.25">
      <c r="H6809" s="200"/>
    </row>
    <row r="6810" spans="8:8" x14ac:dyDescent="0.25">
      <c r="H6810" s="200"/>
    </row>
    <row r="6811" spans="8:8" x14ac:dyDescent="0.25">
      <c r="H6811" s="200"/>
    </row>
    <row r="6812" spans="8:8" x14ac:dyDescent="0.25">
      <c r="H6812" s="200"/>
    </row>
    <row r="6813" spans="8:8" x14ac:dyDescent="0.25">
      <c r="H6813" s="200"/>
    </row>
    <row r="6814" spans="8:8" x14ac:dyDescent="0.25">
      <c r="H6814" s="200"/>
    </row>
    <row r="6815" spans="8:8" x14ac:dyDescent="0.25">
      <c r="H6815" s="200"/>
    </row>
    <row r="6816" spans="8:8" x14ac:dyDescent="0.25">
      <c r="H6816" s="200"/>
    </row>
    <row r="6817" spans="8:8" x14ac:dyDescent="0.25">
      <c r="H6817" s="200"/>
    </row>
    <row r="6818" spans="8:8" x14ac:dyDescent="0.25">
      <c r="H6818" s="200"/>
    </row>
    <row r="6819" spans="8:8" x14ac:dyDescent="0.25">
      <c r="H6819" s="200"/>
    </row>
    <row r="6820" spans="8:8" x14ac:dyDescent="0.25">
      <c r="H6820" s="200"/>
    </row>
    <row r="6821" spans="8:8" x14ac:dyDescent="0.25">
      <c r="H6821" s="200"/>
    </row>
    <row r="6822" spans="8:8" x14ac:dyDescent="0.25">
      <c r="H6822" s="200"/>
    </row>
    <row r="6823" spans="8:8" x14ac:dyDescent="0.25">
      <c r="H6823" s="200"/>
    </row>
    <row r="6824" spans="8:8" x14ac:dyDescent="0.25">
      <c r="H6824" s="200"/>
    </row>
    <row r="6825" spans="8:8" x14ac:dyDescent="0.25">
      <c r="H6825" s="200"/>
    </row>
    <row r="6826" spans="8:8" x14ac:dyDescent="0.25">
      <c r="H6826" s="200"/>
    </row>
    <row r="6827" spans="8:8" x14ac:dyDescent="0.25">
      <c r="H6827" s="200"/>
    </row>
    <row r="6828" spans="8:8" x14ac:dyDescent="0.25">
      <c r="H6828" s="200"/>
    </row>
    <row r="6829" spans="8:8" x14ac:dyDescent="0.25">
      <c r="H6829" s="200"/>
    </row>
    <row r="6830" spans="8:8" x14ac:dyDescent="0.25">
      <c r="H6830" s="200"/>
    </row>
    <row r="6831" spans="8:8" x14ac:dyDescent="0.25">
      <c r="H6831" s="200"/>
    </row>
    <row r="6832" spans="8:8" x14ac:dyDescent="0.25">
      <c r="H6832" s="200"/>
    </row>
    <row r="6833" spans="8:8" x14ac:dyDescent="0.25">
      <c r="H6833" s="200"/>
    </row>
    <row r="6834" spans="8:8" x14ac:dyDescent="0.25">
      <c r="H6834" s="200"/>
    </row>
    <row r="6835" spans="8:8" x14ac:dyDescent="0.25">
      <c r="H6835" s="200"/>
    </row>
    <row r="6836" spans="8:8" x14ac:dyDescent="0.25">
      <c r="H6836" s="200"/>
    </row>
    <row r="6837" spans="8:8" x14ac:dyDescent="0.25">
      <c r="H6837" s="200"/>
    </row>
    <row r="6838" spans="8:8" x14ac:dyDescent="0.25">
      <c r="H6838" s="200"/>
    </row>
    <row r="6839" spans="8:8" x14ac:dyDescent="0.25">
      <c r="H6839" s="200"/>
    </row>
    <row r="6840" spans="8:8" x14ac:dyDescent="0.25">
      <c r="H6840" s="200"/>
    </row>
    <row r="6841" spans="8:8" x14ac:dyDescent="0.25">
      <c r="H6841" s="200"/>
    </row>
    <row r="6842" spans="8:8" x14ac:dyDescent="0.25">
      <c r="H6842" s="200"/>
    </row>
    <row r="6843" spans="8:8" x14ac:dyDescent="0.25">
      <c r="H6843" s="200"/>
    </row>
    <row r="6844" spans="8:8" x14ac:dyDescent="0.25">
      <c r="H6844" s="200"/>
    </row>
    <row r="6845" spans="8:8" x14ac:dyDescent="0.25">
      <c r="H6845" s="200"/>
    </row>
    <row r="6846" spans="8:8" x14ac:dyDescent="0.25">
      <c r="H6846" s="200"/>
    </row>
    <row r="6847" spans="8:8" x14ac:dyDescent="0.25">
      <c r="H6847" s="200"/>
    </row>
    <row r="6848" spans="8:8" x14ac:dyDescent="0.25">
      <c r="H6848" s="200"/>
    </row>
    <row r="6849" spans="8:8" x14ac:dyDescent="0.25">
      <c r="H6849" s="200"/>
    </row>
    <row r="6850" spans="8:8" x14ac:dyDescent="0.25">
      <c r="H6850" s="200"/>
    </row>
    <row r="6851" spans="8:8" x14ac:dyDescent="0.25">
      <c r="H6851" s="200"/>
    </row>
    <row r="6852" spans="8:8" x14ac:dyDescent="0.25">
      <c r="H6852" s="200"/>
    </row>
    <row r="6853" spans="8:8" x14ac:dyDescent="0.25">
      <c r="H6853" s="200"/>
    </row>
    <row r="6854" spans="8:8" x14ac:dyDescent="0.25">
      <c r="H6854" s="200"/>
    </row>
    <row r="6855" spans="8:8" x14ac:dyDescent="0.25">
      <c r="H6855" s="200"/>
    </row>
    <row r="6856" spans="8:8" x14ac:dyDescent="0.25">
      <c r="H6856" s="200"/>
    </row>
    <row r="6857" spans="8:8" x14ac:dyDescent="0.25">
      <c r="H6857" s="200"/>
    </row>
    <row r="6858" spans="8:8" x14ac:dyDescent="0.25">
      <c r="H6858" s="200"/>
    </row>
    <row r="6859" spans="8:8" x14ac:dyDescent="0.25">
      <c r="H6859" s="200"/>
    </row>
    <row r="6860" spans="8:8" x14ac:dyDescent="0.25">
      <c r="H6860" s="200"/>
    </row>
    <row r="6861" spans="8:8" x14ac:dyDescent="0.25">
      <c r="H6861" s="200"/>
    </row>
    <row r="6862" spans="8:8" x14ac:dyDescent="0.25">
      <c r="H6862" s="200"/>
    </row>
    <row r="6863" spans="8:8" x14ac:dyDescent="0.25">
      <c r="H6863" s="200"/>
    </row>
    <row r="6864" spans="8:8" x14ac:dyDescent="0.25">
      <c r="H6864" s="200"/>
    </row>
    <row r="6865" spans="8:8" x14ac:dyDescent="0.25">
      <c r="H6865" s="200"/>
    </row>
    <row r="6866" spans="8:8" x14ac:dyDescent="0.25">
      <c r="H6866" s="200"/>
    </row>
    <row r="6867" spans="8:8" x14ac:dyDescent="0.25">
      <c r="H6867" s="200"/>
    </row>
    <row r="6868" spans="8:8" x14ac:dyDescent="0.25">
      <c r="H6868" s="200"/>
    </row>
    <row r="6869" spans="8:8" x14ac:dyDescent="0.25">
      <c r="H6869" s="200"/>
    </row>
    <row r="6870" spans="8:8" x14ac:dyDescent="0.25">
      <c r="H6870" s="200"/>
    </row>
    <row r="6871" spans="8:8" x14ac:dyDescent="0.25">
      <c r="H6871" s="200"/>
    </row>
    <row r="6872" spans="8:8" x14ac:dyDescent="0.25">
      <c r="H6872" s="200"/>
    </row>
    <row r="6873" spans="8:8" x14ac:dyDescent="0.25">
      <c r="H6873" s="200"/>
    </row>
    <row r="6874" spans="8:8" x14ac:dyDescent="0.25">
      <c r="H6874" s="200"/>
    </row>
    <row r="6875" spans="8:8" x14ac:dyDescent="0.25">
      <c r="H6875" s="200"/>
    </row>
    <row r="6876" spans="8:8" x14ac:dyDescent="0.25">
      <c r="H6876" s="200"/>
    </row>
    <row r="6877" spans="8:8" x14ac:dyDescent="0.25">
      <c r="H6877" s="200"/>
    </row>
    <row r="6878" spans="8:8" x14ac:dyDescent="0.25">
      <c r="H6878" s="200"/>
    </row>
    <row r="6879" spans="8:8" x14ac:dyDescent="0.25">
      <c r="H6879" s="200"/>
    </row>
    <row r="6880" spans="8:8" x14ac:dyDescent="0.25">
      <c r="H6880" s="200"/>
    </row>
    <row r="6881" spans="8:8" x14ac:dyDescent="0.25">
      <c r="H6881" s="200"/>
    </row>
    <row r="6882" spans="8:8" x14ac:dyDescent="0.25">
      <c r="H6882" s="200"/>
    </row>
    <row r="6883" spans="8:8" x14ac:dyDescent="0.25">
      <c r="H6883" s="200"/>
    </row>
    <row r="6884" spans="8:8" x14ac:dyDescent="0.25">
      <c r="H6884" s="200"/>
    </row>
    <row r="6885" spans="8:8" x14ac:dyDescent="0.25">
      <c r="H6885" s="200"/>
    </row>
    <row r="6886" spans="8:8" x14ac:dyDescent="0.25">
      <c r="H6886" s="200"/>
    </row>
    <row r="6887" spans="8:8" x14ac:dyDescent="0.25">
      <c r="H6887" s="200"/>
    </row>
    <row r="6888" spans="8:8" x14ac:dyDescent="0.25">
      <c r="H6888" s="200"/>
    </row>
    <row r="6889" spans="8:8" x14ac:dyDescent="0.25">
      <c r="H6889" s="200"/>
    </row>
    <row r="6890" spans="8:8" x14ac:dyDescent="0.25">
      <c r="H6890" s="200"/>
    </row>
    <row r="6891" spans="8:8" x14ac:dyDescent="0.25">
      <c r="H6891" s="200"/>
    </row>
    <row r="6892" spans="8:8" x14ac:dyDescent="0.25">
      <c r="H6892" s="200"/>
    </row>
    <row r="6893" spans="8:8" x14ac:dyDescent="0.25">
      <c r="H6893" s="200"/>
    </row>
    <row r="6894" spans="8:8" x14ac:dyDescent="0.25">
      <c r="H6894" s="200"/>
    </row>
    <row r="6895" spans="8:8" x14ac:dyDescent="0.25">
      <c r="H6895" s="200"/>
    </row>
    <row r="6896" spans="8:8" x14ac:dyDescent="0.25">
      <c r="H6896" s="200"/>
    </row>
    <row r="6897" spans="8:8" x14ac:dyDescent="0.25">
      <c r="H6897" s="200"/>
    </row>
    <row r="6898" spans="8:8" x14ac:dyDescent="0.25">
      <c r="H6898" s="200"/>
    </row>
    <row r="6899" spans="8:8" x14ac:dyDescent="0.25">
      <c r="H6899" s="200"/>
    </row>
    <row r="6900" spans="8:8" x14ac:dyDescent="0.25">
      <c r="H6900" s="200"/>
    </row>
    <row r="6901" spans="8:8" x14ac:dyDescent="0.25">
      <c r="H6901" s="200"/>
    </row>
    <row r="6902" spans="8:8" x14ac:dyDescent="0.25">
      <c r="H6902" s="200"/>
    </row>
    <row r="6903" spans="8:8" x14ac:dyDescent="0.25">
      <c r="H6903" s="200"/>
    </row>
    <row r="6904" spans="8:8" x14ac:dyDescent="0.25">
      <c r="H6904" s="200"/>
    </row>
    <row r="6905" spans="8:8" x14ac:dyDescent="0.25">
      <c r="H6905" s="200"/>
    </row>
    <row r="6906" spans="8:8" x14ac:dyDescent="0.25">
      <c r="H6906" s="200"/>
    </row>
    <row r="6907" spans="8:8" x14ac:dyDescent="0.25">
      <c r="H6907" s="200"/>
    </row>
    <row r="6908" spans="8:8" x14ac:dyDescent="0.25">
      <c r="H6908" s="200"/>
    </row>
    <row r="6909" spans="8:8" x14ac:dyDescent="0.25">
      <c r="H6909" s="200"/>
    </row>
    <row r="6910" spans="8:8" x14ac:dyDescent="0.25">
      <c r="H6910" s="200"/>
    </row>
    <row r="6911" spans="8:8" x14ac:dyDescent="0.25">
      <c r="H6911" s="200"/>
    </row>
    <row r="6912" spans="8:8" x14ac:dyDescent="0.25">
      <c r="H6912" s="200"/>
    </row>
    <row r="6913" spans="8:8" x14ac:dyDescent="0.25">
      <c r="H6913" s="200"/>
    </row>
    <row r="6914" spans="8:8" x14ac:dyDescent="0.25">
      <c r="H6914" s="200"/>
    </row>
    <row r="6915" spans="8:8" x14ac:dyDescent="0.25">
      <c r="H6915" s="200"/>
    </row>
    <row r="6916" spans="8:8" x14ac:dyDescent="0.25">
      <c r="H6916" s="200"/>
    </row>
    <row r="6917" spans="8:8" x14ac:dyDescent="0.25">
      <c r="H6917" s="200"/>
    </row>
    <row r="6918" spans="8:8" x14ac:dyDescent="0.25">
      <c r="H6918" s="200"/>
    </row>
    <row r="6919" spans="8:8" x14ac:dyDescent="0.25">
      <c r="H6919" s="200"/>
    </row>
    <row r="6920" spans="8:8" x14ac:dyDescent="0.25">
      <c r="H6920" s="200"/>
    </row>
    <row r="6921" spans="8:8" x14ac:dyDescent="0.25">
      <c r="H6921" s="200"/>
    </row>
    <row r="6922" spans="8:8" x14ac:dyDescent="0.25">
      <c r="H6922" s="200"/>
    </row>
    <row r="6923" spans="8:8" x14ac:dyDescent="0.25">
      <c r="H6923" s="200"/>
    </row>
    <row r="6924" spans="8:8" x14ac:dyDescent="0.25">
      <c r="H6924" s="200"/>
    </row>
    <row r="6925" spans="8:8" x14ac:dyDescent="0.25">
      <c r="H6925" s="200"/>
    </row>
    <row r="6926" spans="8:8" x14ac:dyDescent="0.25">
      <c r="H6926" s="200"/>
    </row>
    <row r="6927" spans="8:8" x14ac:dyDescent="0.25">
      <c r="H6927" s="200"/>
    </row>
    <row r="6928" spans="8:8" x14ac:dyDescent="0.25">
      <c r="H6928" s="200"/>
    </row>
    <row r="6929" spans="8:8" x14ac:dyDescent="0.25">
      <c r="H6929" s="200"/>
    </row>
    <row r="6930" spans="8:8" x14ac:dyDescent="0.25">
      <c r="H6930" s="200"/>
    </row>
    <row r="6931" spans="8:8" x14ac:dyDescent="0.25">
      <c r="H6931" s="200"/>
    </row>
    <row r="6932" spans="8:8" x14ac:dyDescent="0.25">
      <c r="H6932" s="200"/>
    </row>
    <row r="6933" spans="8:8" x14ac:dyDescent="0.25">
      <c r="H6933" s="200"/>
    </row>
    <row r="6934" spans="8:8" x14ac:dyDescent="0.25">
      <c r="H6934" s="200"/>
    </row>
    <row r="6935" spans="8:8" x14ac:dyDescent="0.25">
      <c r="H6935" s="200"/>
    </row>
    <row r="6936" spans="8:8" x14ac:dyDescent="0.25">
      <c r="H6936" s="200"/>
    </row>
    <row r="6937" spans="8:8" x14ac:dyDescent="0.25">
      <c r="H6937" s="200"/>
    </row>
    <row r="6938" spans="8:8" x14ac:dyDescent="0.25">
      <c r="H6938" s="200"/>
    </row>
    <row r="6939" spans="8:8" x14ac:dyDescent="0.25">
      <c r="H6939" s="200"/>
    </row>
    <row r="6940" spans="8:8" x14ac:dyDescent="0.25">
      <c r="H6940" s="200"/>
    </row>
    <row r="6941" spans="8:8" x14ac:dyDescent="0.25">
      <c r="H6941" s="200"/>
    </row>
    <row r="6942" spans="8:8" x14ac:dyDescent="0.25">
      <c r="H6942" s="200"/>
    </row>
    <row r="6943" spans="8:8" x14ac:dyDescent="0.25">
      <c r="H6943" s="200"/>
    </row>
    <row r="6944" spans="8:8" x14ac:dyDescent="0.25">
      <c r="H6944" s="200"/>
    </row>
    <row r="6945" spans="8:8" x14ac:dyDescent="0.25">
      <c r="H6945" s="200"/>
    </row>
    <row r="6946" spans="8:8" x14ac:dyDescent="0.25">
      <c r="H6946" s="200"/>
    </row>
    <row r="6947" spans="8:8" x14ac:dyDescent="0.25">
      <c r="H6947" s="200"/>
    </row>
    <row r="6948" spans="8:8" x14ac:dyDescent="0.25">
      <c r="H6948" s="200"/>
    </row>
    <row r="6949" spans="8:8" x14ac:dyDescent="0.25">
      <c r="H6949" s="200"/>
    </row>
    <row r="6950" spans="8:8" x14ac:dyDescent="0.25">
      <c r="H6950" s="200"/>
    </row>
    <row r="6951" spans="8:8" x14ac:dyDescent="0.25">
      <c r="H6951" s="200"/>
    </row>
    <row r="6952" spans="8:8" x14ac:dyDescent="0.25">
      <c r="H6952" s="200"/>
    </row>
    <row r="6953" spans="8:8" x14ac:dyDescent="0.25">
      <c r="H6953" s="200"/>
    </row>
    <row r="6954" spans="8:8" x14ac:dyDescent="0.25">
      <c r="H6954" s="200"/>
    </row>
    <row r="6955" spans="8:8" x14ac:dyDescent="0.25">
      <c r="H6955" s="200"/>
    </row>
    <row r="6956" spans="8:8" x14ac:dyDescent="0.25">
      <c r="H6956" s="200"/>
    </row>
    <row r="6957" spans="8:8" x14ac:dyDescent="0.25">
      <c r="H6957" s="200"/>
    </row>
    <row r="6958" spans="8:8" x14ac:dyDescent="0.25">
      <c r="H6958" s="200"/>
    </row>
    <row r="6959" spans="8:8" x14ac:dyDescent="0.25">
      <c r="H6959" s="200"/>
    </row>
    <row r="6960" spans="8:8" x14ac:dyDescent="0.25">
      <c r="H6960" s="200"/>
    </row>
    <row r="6961" spans="8:8" x14ac:dyDescent="0.25">
      <c r="H6961" s="200"/>
    </row>
    <row r="6962" spans="8:8" x14ac:dyDescent="0.25">
      <c r="H6962" s="200"/>
    </row>
    <row r="6963" spans="8:8" x14ac:dyDescent="0.25">
      <c r="H6963" s="200"/>
    </row>
    <row r="6964" spans="8:8" x14ac:dyDescent="0.25">
      <c r="H6964" s="200"/>
    </row>
    <row r="6965" spans="8:8" x14ac:dyDescent="0.25">
      <c r="H6965" s="200"/>
    </row>
    <row r="6966" spans="8:8" x14ac:dyDescent="0.25">
      <c r="H6966" s="200"/>
    </row>
    <row r="6967" spans="8:8" x14ac:dyDescent="0.25">
      <c r="H6967" s="200"/>
    </row>
    <row r="6968" spans="8:8" x14ac:dyDescent="0.25">
      <c r="H6968" s="200"/>
    </row>
    <row r="6969" spans="8:8" x14ac:dyDescent="0.25">
      <c r="H6969" s="200"/>
    </row>
    <row r="6970" spans="8:8" x14ac:dyDescent="0.25">
      <c r="H6970" s="200"/>
    </row>
    <row r="6971" spans="8:8" x14ac:dyDescent="0.25">
      <c r="H6971" s="200"/>
    </row>
    <row r="6972" spans="8:8" x14ac:dyDescent="0.25">
      <c r="H6972" s="200"/>
    </row>
    <row r="6973" spans="8:8" x14ac:dyDescent="0.25">
      <c r="H6973" s="200"/>
    </row>
    <row r="6974" spans="8:8" x14ac:dyDescent="0.25">
      <c r="H6974" s="200"/>
    </row>
    <row r="6975" spans="8:8" x14ac:dyDescent="0.25">
      <c r="H6975" s="200"/>
    </row>
    <row r="6976" spans="8:8" x14ac:dyDescent="0.25">
      <c r="H6976" s="200"/>
    </row>
    <row r="6977" spans="8:8" x14ac:dyDescent="0.25">
      <c r="H6977" s="200"/>
    </row>
    <row r="6978" spans="8:8" x14ac:dyDescent="0.25">
      <c r="H6978" s="200"/>
    </row>
    <row r="6979" spans="8:8" x14ac:dyDescent="0.25">
      <c r="H6979" s="200"/>
    </row>
    <row r="6980" spans="8:8" x14ac:dyDescent="0.25">
      <c r="H6980" s="200"/>
    </row>
    <row r="6981" spans="8:8" x14ac:dyDescent="0.25">
      <c r="H6981" s="200"/>
    </row>
    <row r="6982" spans="8:8" x14ac:dyDescent="0.25">
      <c r="H6982" s="200"/>
    </row>
    <row r="6983" spans="8:8" x14ac:dyDescent="0.25">
      <c r="H6983" s="200"/>
    </row>
    <row r="6984" spans="8:8" x14ac:dyDescent="0.25">
      <c r="H6984" s="200"/>
    </row>
    <row r="6985" spans="8:8" x14ac:dyDescent="0.25">
      <c r="H6985" s="200"/>
    </row>
    <row r="6986" spans="8:8" x14ac:dyDescent="0.25">
      <c r="H6986" s="200"/>
    </row>
    <row r="6987" spans="8:8" x14ac:dyDescent="0.25">
      <c r="H6987" s="200"/>
    </row>
    <row r="6988" spans="8:8" x14ac:dyDescent="0.25">
      <c r="H6988" s="200"/>
    </row>
    <row r="6989" spans="8:8" x14ac:dyDescent="0.25">
      <c r="H6989" s="200"/>
    </row>
    <row r="6990" spans="8:8" x14ac:dyDescent="0.25">
      <c r="H6990" s="200"/>
    </row>
    <row r="6991" spans="8:8" x14ac:dyDescent="0.25">
      <c r="H6991" s="200"/>
    </row>
    <row r="6992" spans="8:8" x14ac:dyDescent="0.25">
      <c r="H6992" s="200"/>
    </row>
    <row r="6993" spans="8:8" x14ac:dyDescent="0.25">
      <c r="H6993" s="200"/>
    </row>
    <row r="6994" spans="8:8" x14ac:dyDescent="0.25">
      <c r="H6994" s="200"/>
    </row>
    <row r="6995" spans="8:8" x14ac:dyDescent="0.25">
      <c r="H6995" s="200"/>
    </row>
    <row r="6996" spans="8:8" x14ac:dyDescent="0.25">
      <c r="H6996" s="200"/>
    </row>
    <row r="6997" spans="8:8" x14ac:dyDescent="0.25">
      <c r="H6997" s="200"/>
    </row>
    <row r="6998" spans="8:8" x14ac:dyDescent="0.25">
      <c r="H6998" s="200"/>
    </row>
    <row r="6999" spans="8:8" x14ac:dyDescent="0.25">
      <c r="H6999" s="200"/>
    </row>
    <row r="7000" spans="8:8" x14ac:dyDescent="0.25">
      <c r="H7000" s="200"/>
    </row>
    <row r="7001" spans="8:8" x14ac:dyDescent="0.25">
      <c r="H7001" s="200"/>
    </row>
    <row r="7002" spans="8:8" x14ac:dyDescent="0.25">
      <c r="H7002" s="200"/>
    </row>
    <row r="7003" spans="8:8" x14ac:dyDescent="0.25">
      <c r="H7003" s="200"/>
    </row>
    <row r="7004" spans="8:8" x14ac:dyDescent="0.25">
      <c r="H7004" s="200"/>
    </row>
    <row r="7005" spans="8:8" x14ac:dyDescent="0.25">
      <c r="H7005" s="200"/>
    </row>
    <row r="7006" spans="8:8" x14ac:dyDescent="0.25">
      <c r="H7006" s="200"/>
    </row>
    <row r="7007" spans="8:8" x14ac:dyDescent="0.25">
      <c r="H7007" s="200"/>
    </row>
    <row r="7008" spans="8:8" x14ac:dyDescent="0.25">
      <c r="H7008" s="200"/>
    </row>
    <row r="7009" spans="8:8" x14ac:dyDescent="0.25">
      <c r="H7009" s="200"/>
    </row>
    <row r="7010" spans="8:8" x14ac:dyDescent="0.25">
      <c r="H7010" s="200"/>
    </row>
    <row r="7011" spans="8:8" x14ac:dyDescent="0.25">
      <c r="H7011" s="200"/>
    </row>
    <row r="7012" spans="8:8" x14ac:dyDescent="0.25">
      <c r="H7012" s="200"/>
    </row>
    <row r="7013" spans="8:8" x14ac:dyDescent="0.25">
      <c r="H7013" s="200"/>
    </row>
    <row r="7014" spans="8:8" x14ac:dyDescent="0.25">
      <c r="H7014" s="200"/>
    </row>
    <row r="7015" spans="8:8" x14ac:dyDescent="0.25">
      <c r="H7015" s="200"/>
    </row>
    <row r="7016" spans="8:8" x14ac:dyDescent="0.25">
      <c r="H7016" s="200"/>
    </row>
    <row r="7017" spans="8:8" x14ac:dyDescent="0.25">
      <c r="H7017" s="200"/>
    </row>
    <row r="7018" spans="8:8" x14ac:dyDescent="0.25">
      <c r="H7018" s="200"/>
    </row>
    <row r="7019" spans="8:8" x14ac:dyDescent="0.25">
      <c r="H7019" s="200"/>
    </row>
    <row r="7020" spans="8:8" x14ac:dyDescent="0.25">
      <c r="H7020" s="200"/>
    </row>
    <row r="7021" spans="8:8" x14ac:dyDescent="0.25">
      <c r="H7021" s="200"/>
    </row>
    <row r="7022" spans="8:8" x14ac:dyDescent="0.25">
      <c r="H7022" s="200"/>
    </row>
    <row r="7023" spans="8:8" x14ac:dyDescent="0.25">
      <c r="H7023" s="200"/>
    </row>
    <row r="7024" spans="8:8" x14ac:dyDescent="0.25">
      <c r="H7024" s="200"/>
    </row>
    <row r="7025" spans="8:8" x14ac:dyDescent="0.25">
      <c r="H7025" s="200"/>
    </row>
    <row r="7026" spans="8:8" x14ac:dyDescent="0.25">
      <c r="H7026" s="200"/>
    </row>
    <row r="7027" spans="8:8" x14ac:dyDescent="0.25">
      <c r="H7027" s="200"/>
    </row>
    <row r="7028" spans="8:8" x14ac:dyDescent="0.25">
      <c r="H7028" s="200"/>
    </row>
    <row r="7029" spans="8:8" x14ac:dyDescent="0.25">
      <c r="H7029" s="200"/>
    </row>
    <row r="7030" spans="8:8" x14ac:dyDescent="0.25">
      <c r="H7030" s="200"/>
    </row>
    <row r="7031" spans="8:8" x14ac:dyDescent="0.25">
      <c r="H7031" s="200"/>
    </row>
    <row r="7032" spans="8:8" x14ac:dyDescent="0.25">
      <c r="H7032" s="200"/>
    </row>
    <row r="7033" spans="8:8" x14ac:dyDescent="0.25">
      <c r="H7033" s="200"/>
    </row>
    <row r="7034" spans="8:8" x14ac:dyDescent="0.25">
      <c r="H7034" s="200"/>
    </row>
    <row r="7035" spans="8:8" x14ac:dyDescent="0.25">
      <c r="H7035" s="200"/>
    </row>
    <row r="7036" spans="8:8" x14ac:dyDescent="0.25">
      <c r="H7036" s="200"/>
    </row>
    <row r="7037" spans="8:8" x14ac:dyDescent="0.25">
      <c r="H7037" s="200"/>
    </row>
    <row r="7038" spans="8:8" x14ac:dyDescent="0.25">
      <c r="H7038" s="200"/>
    </row>
    <row r="7039" spans="8:8" x14ac:dyDescent="0.25">
      <c r="H7039" s="200"/>
    </row>
    <row r="7040" spans="8:8" x14ac:dyDescent="0.25">
      <c r="H7040" s="200"/>
    </row>
    <row r="7041" spans="8:8" x14ac:dyDescent="0.25">
      <c r="H7041" s="200"/>
    </row>
    <row r="7042" spans="8:8" x14ac:dyDescent="0.25">
      <c r="H7042" s="200"/>
    </row>
    <row r="7043" spans="8:8" x14ac:dyDescent="0.25">
      <c r="H7043" s="200"/>
    </row>
    <row r="7044" spans="8:8" x14ac:dyDescent="0.25">
      <c r="H7044" s="200"/>
    </row>
    <row r="7045" spans="8:8" x14ac:dyDescent="0.25">
      <c r="H7045" s="200"/>
    </row>
    <row r="7046" spans="8:8" x14ac:dyDescent="0.25">
      <c r="H7046" s="200"/>
    </row>
    <row r="7047" spans="8:8" x14ac:dyDescent="0.25">
      <c r="H7047" s="200"/>
    </row>
    <row r="7048" spans="8:8" x14ac:dyDescent="0.25">
      <c r="H7048" s="200"/>
    </row>
    <row r="7049" spans="8:8" x14ac:dyDescent="0.25">
      <c r="H7049" s="200"/>
    </row>
    <row r="7050" spans="8:8" x14ac:dyDescent="0.25">
      <c r="H7050" s="200"/>
    </row>
    <row r="7051" spans="8:8" x14ac:dyDescent="0.25">
      <c r="H7051" s="200"/>
    </row>
    <row r="7052" spans="8:8" x14ac:dyDescent="0.25">
      <c r="H7052" s="200"/>
    </row>
    <row r="7053" spans="8:8" x14ac:dyDescent="0.25">
      <c r="H7053" s="200"/>
    </row>
    <row r="7054" spans="8:8" x14ac:dyDescent="0.25">
      <c r="H7054" s="200"/>
    </row>
    <row r="7055" spans="8:8" x14ac:dyDescent="0.25">
      <c r="H7055" s="200"/>
    </row>
    <row r="7056" spans="8:8" x14ac:dyDescent="0.25">
      <c r="H7056" s="200"/>
    </row>
    <row r="7057" spans="8:8" x14ac:dyDescent="0.25">
      <c r="H7057" s="200"/>
    </row>
    <row r="7058" spans="8:8" x14ac:dyDescent="0.25">
      <c r="H7058" s="200"/>
    </row>
    <row r="7059" spans="8:8" x14ac:dyDescent="0.25">
      <c r="H7059" s="200"/>
    </row>
    <row r="7060" spans="8:8" x14ac:dyDescent="0.25">
      <c r="H7060" s="200"/>
    </row>
    <row r="7061" spans="8:8" x14ac:dyDescent="0.25">
      <c r="H7061" s="200"/>
    </row>
    <row r="7062" spans="8:8" x14ac:dyDescent="0.25">
      <c r="H7062" s="200"/>
    </row>
    <row r="7063" spans="8:8" x14ac:dyDescent="0.25">
      <c r="H7063" s="200"/>
    </row>
    <row r="7064" spans="8:8" x14ac:dyDescent="0.25">
      <c r="H7064" s="200"/>
    </row>
    <row r="7065" spans="8:8" x14ac:dyDescent="0.25">
      <c r="H7065" s="200"/>
    </row>
    <row r="7066" spans="8:8" x14ac:dyDescent="0.25">
      <c r="H7066" s="200"/>
    </row>
    <row r="7067" spans="8:8" x14ac:dyDescent="0.25">
      <c r="H7067" s="200"/>
    </row>
    <row r="7068" spans="8:8" x14ac:dyDescent="0.25">
      <c r="H7068" s="200"/>
    </row>
    <row r="7069" spans="8:8" x14ac:dyDescent="0.25">
      <c r="H7069" s="200"/>
    </row>
    <row r="7070" spans="8:8" x14ac:dyDescent="0.25">
      <c r="H7070" s="200"/>
    </row>
    <row r="7071" spans="8:8" x14ac:dyDescent="0.25">
      <c r="H7071" s="200"/>
    </row>
    <row r="7072" spans="8:8" x14ac:dyDescent="0.25">
      <c r="H7072" s="200"/>
    </row>
    <row r="7073" spans="8:8" x14ac:dyDescent="0.25">
      <c r="H7073" s="200"/>
    </row>
    <row r="7074" spans="8:8" x14ac:dyDescent="0.25">
      <c r="H7074" s="200"/>
    </row>
    <row r="7075" spans="8:8" x14ac:dyDescent="0.25">
      <c r="H7075" s="200"/>
    </row>
    <row r="7076" spans="8:8" x14ac:dyDescent="0.25">
      <c r="H7076" s="200"/>
    </row>
    <row r="7077" spans="8:8" x14ac:dyDescent="0.25">
      <c r="H7077" s="200"/>
    </row>
    <row r="7078" spans="8:8" x14ac:dyDescent="0.25">
      <c r="H7078" s="200"/>
    </row>
    <row r="7079" spans="8:8" x14ac:dyDescent="0.25">
      <c r="H7079" s="200"/>
    </row>
    <row r="7080" spans="8:8" x14ac:dyDescent="0.25">
      <c r="H7080" s="200"/>
    </row>
    <row r="7081" spans="8:8" x14ac:dyDescent="0.25">
      <c r="H7081" s="200"/>
    </row>
    <row r="7082" spans="8:8" x14ac:dyDescent="0.25">
      <c r="H7082" s="200"/>
    </row>
    <row r="7083" spans="8:8" x14ac:dyDescent="0.25">
      <c r="H7083" s="200"/>
    </row>
    <row r="7084" spans="8:8" x14ac:dyDescent="0.25">
      <c r="H7084" s="200"/>
    </row>
    <row r="7085" spans="8:8" x14ac:dyDescent="0.25">
      <c r="H7085" s="200"/>
    </row>
    <row r="7086" spans="8:8" x14ac:dyDescent="0.25">
      <c r="H7086" s="200"/>
    </row>
    <row r="7087" spans="8:8" x14ac:dyDescent="0.25">
      <c r="H7087" s="200"/>
    </row>
    <row r="7088" spans="8:8" x14ac:dyDescent="0.25">
      <c r="H7088" s="200"/>
    </row>
    <row r="7089" spans="8:8" x14ac:dyDescent="0.25">
      <c r="H7089" s="200"/>
    </row>
    <row r="7090" spans="8:8" x14ac:dyDescent="0.25">
      <c r="H7090" s="200"/>
    </row>
    <row r="7091" spans="8:8" x14ac:dyDescent="0.25">
      <c r="H7091" s="200"/>
    </row>
    <row r="7092" spans="8:8" x14ac:dyDescent="0.25">
      <c r="H7092" s="200"/>
    </row>
    <row r="7093" spans="8:8" x14ac:dyDescent="0.25">
      <c r="H7093" s="200"/>
    </row>
    <row r="7094" spans="8:8" x14ac:dyDescent="0.25">
      <c r="H7094" s="200"/>
    </row>
    <row r="7095" spans="8:8" x14ac:dyDescent="0.25">
      <c r="H7095" s="200"/>
    </row>
    <row r="7096" spans="8:8" x14ac:dyDescent="0.25">
      <c r="H7096" s="200"/>
    </row>
    <row r="7097" spans="8:8" x14ac:dyDescent="0.25">
      <c r="H7097" s="200"/>
    </row>
    <row r="7098" spans="8:8" x14ac:dyDescent="0.25">
      <c r="H7098" s="200"/>
    </row>
    <row r="7099" spans="8:8" x14ac:dyDescent="0.25">
      <c r="H7099" s="200"/>
    </row>
    <row r="7100" spans="8:8" x14ac:dyDescent="0.25">
      <c r="H7100" s="200"/>
    </row>
    <row r="7101" spans="8:8" x14ac:dyDescent="0.25">
      <c r="H7101" s="200"/>
    </row>
    <row r="7102" spans="8:8" x14ac:dyDescent="0.25">
      <c r="H7102" s="200"/>
    </row>
    <row r="7103" spans="8:8" x14ac:dyDescent="0.25">
      <c r="H7103" s="200"/>
    </row>
    <row r="7104" spans="8:8" x14ac:dyDescent="0.25">
      <c r="H7104" s="200"/>
    </row>
    <row r="7105" spans="8:8" x14ac:dyDescent="0.25">
      <c r="H7105" s="200"/>
    </row>
    <row r="7106" spans="8:8" x14ac:dyDescent="0.25">
      <c r="H7106" s="200"/>
    </row>
    <row r="7107" spans="8:8" x14ac:dyDescent="0.25">
      <c r="H7107" s="200"/>
    </row>
    <row r="7108" spans="8:8" x14ac:dyDescent="0.25">
      <c r="H7108" s="200"/>
    </row>
    <row r="7109" spans="8:8" x14ac:dyDescent="0.25">
      <c r="H7109" s="200"/>
    </row>
    <row r="7110" spans="8:8" x14ac:dyDescent="0.25">
      <c r="H7110" s="200"/>
    </row>
    <row r="7111" spans="8:8" x14ac:dyDescent="0.25">
      <c r="H7111" s="200"/>
    </row>
    <row r="7112" spans="8:8" x14ac:dyDescent="0.25">
      <c r="H7112" s="200"/>
    </row>
    <row r="7113" spans="8:8" x14ac:dyDescent="0.25">
      <c r="H7113" s="200"/>
    </row>
    <row r="7114" spans="8:8" x14ac:dyDescent="0.25">
      <c r="H7114" s="200"/>
    </row>
    <row r="7115" spans="8:8" x14ac:dyDescent="0.25">
      <c r="H7115" s="200"/>
    </row>
    <row r="7116" spans="8:8" x14ac:dyDescent="0.25">
      <c r="H7116" s="200"/>
    </row>
    <row r="7117" spans="8:8" x14ac:dyDescent="0.25">
      <c r="H7117" s="200"/>
    </row>
    <row r="7118" spans="8:8" x14ac:dyDescent="0.25">
      <c r="H7118" s="200"/>
    </row>
    <row r="7119" spans="8:8" x14ac:dyDescent="0.25">
      <c r="H7119" s="200"/>
    </row>
    <row r="7120" spans="8:8" x14ac:dyDescent="0.25">
      <c r="H7120" s="200"/>
    </row>
    <row r="7121" spans="8:8" x14ac:dyDescent="0.25">
      <c r="H7121" s="200"/>
    </row>
    <row r="7122" spans="8:8" x14ac:dyDescent="0.25">
      <c r="H7122" s="200"/>
    </row>
    <row r="7123" spans="8:8" x14ac:dyDescent="0.25">
      <c r="H7123" s="200"/>
    </row>
    <row r="7124" spans="8:8" x14ac:dyDescent="0.25">
      <c r="H7124" s="200"/>
    </row>
    <row r="7125" spans="8:8" x14ac:dyDescent="0.25">
      <c r="H7125" s="200"/>
    </row>
    <row r="7126" spans="8:8" x14ac:dyDescent="0.25">
      <c r="H7126" s="200"/>
    </row>
    <row r="7127" spans="8:8" x14ac:dyDescent="0.25">
      <c r="H7127" s="200"/>
    </row>
    <row r="7128" spans="8:8" x14ac:dyDescent="0.25">
      <c r="H7128" s="200"/>
    </row>
    <row r="7129" spans="8:8" x14ac:dyDescent="0.25">
      <c r="H7129" s="200"/>
    </row>
    <row r="7130" spans="8:8" x14ac:dyDescent="0.25">
      <c r="H7130" s="200"/>
    </row>
    <row r="7131" spans="8:8" x14ac:dyDescent="0.25">
      <c r="H7131" s="200"/>
    </row>
    <row r="7132" spans="8:8" x14ac:dyDescent="0.25">
      <c r="H7132" s="200"/>
    </row>
    <row r="7133" spans="8:8" x14ac:dyDescent="0.25">
      <c r="H7133" s="200"/>
    </row>
    <row r="7134" spans="8:8" x14ac:dyDescent="0.25">
      <c r="H7134" s="200"/>
    </row>
    <row r="7135" spans="8:8" x14ac:dyDescent="0.25">
      <c r="H7135" s="200"/>
    </row>
    <row r="7136" spans="8:8" x14ac:dyDescent="0.25">
      <c r="H7136" s="200"/>
    </row>
    <row r="7137" spans="8:8" x14ac:dyDescent="0.25">
      <c r="H7137" s="200"/>
    </row>
    <row r="7138" spans="8:8" x14ac:dyDescent="0.25">
      <c r="H7138" s="200"/>
    </row>
    <row r="7139" spans="8:8" x14ac:dyDescent="0.25">
      <c r="H7139" s="200"/>
    </row>
    <row r="7140" spans="8:8" x14ac:dyDescent="0.25">
      <c r="H7140" s="200"/>
    </row>
    <row r="7141" spans="8:8" x14ac:dyDescent="0.25">
      <c r="H7141" s="200"/>
    </row>
    <row r="7142" spans="8:8" x14ac:dyDescent="0.25">
      <c r="H7142" s="200"/>
    </row>
    <row r="7143" spans="8:8" x14ac:dyDescent="0.25">
      <c r="H7143" s="200"/>
    </row>
    <row r="7144" spans="8:8" x14ac:dyDescent="0.25">
      <c r="H7144" s="200"/>
    </row>
    <row r="7145" spans="8:8" x14ac:dyDescent="0.25">
      <c r="H7145" s="200"/>
    </row>
    <row r="7146" spans="8:8" x14ac:dyDescent="0.25">
      <c r="H7146" s="200"/>
    </row>
    <row r="7147" spans="8:8" x14ac:dyDescent="0.25">
      <c r="H7147" s="200"/>
    </row>
    <row r="7148" spans="8:8" x14ac:dyDescent="0.25">
      <c r="H7148" s="200"/>
    </row>
    <row r="7149" spans="8:8" x14ac:dyDescent="0.25">
      <c r="H7149" s="200"/>
    </row>
    <row r="7150" spans="8:8" x14ac:dyDescent="0.25">
      <c r="H7150" s="200"/>
    </row>
    <row r="7151" spans="8:8" x14ac:dyDescent="0.25">
      <c r="H7151" s="200"/>
    </row>
    <row r="7152" spans="8:8" x14ac:dyDescent="0.25">
      <c r="H7152" s="200"/>
    </row>
    <row r="7153" spans="8:8" x14ac:dyDescent="0.25">
      <c r="H7153" s="200"/>
    </row>
    <row r="7154" spans="8:8" x14ac:dyDescent="0.25">
      <c r="H7154" s="200"/>
    </row>
    <row r="7155" spans="8:8" x14ac:dyDescent="0.25">
      <c r="H7155" s="200"/>
    </row>
    <row r="7156" spans="8:8" x14ac:dyDescent="0.25">
      <c r="H7156" s="200"/>
    </row>
    <row r="7157" spans="8:8" x14ac:dyDescent="0.25">
      <c r="H7157" s="200"/>
    </row>
    <row r="7158" spans="8:8" x14ac:dyDescent="0.25">
      <c r="H7158" s="200"/>
    </row>
    <row r="7159" spans="8:8" x14ac:dyDescent="0.25">
      <c r="H7159" s="200"/>
    </row>
    <row r="7160" spans="8:8" x14ac:dyDescent="0.25">
      <c r="H7160" s="200"/>
    </row>
    <row r="7161" spans="8:8" x14ac:dyDescent="0.25">
      <c r="H7161" s="200"/>
    </row>
    <row r="7162" spans="8:8" x14ac:dyDescent="0.25">
      <c r="H7162" s="200"/>
    </row>
    <row r="7163" spans="8:8" x14ac:dyDescent="0.25">
      <c r="H7163" s="200"/>
    </row>
    <row r="7164" spans="8:8" x14ac:dyDescent="0.25">
      <c r="H7164" s="200"/>
    </row>
    <row r="7165" spans="8:8" x14ac:dyDescent="0.25">
      <c r="H7165" s="200"/>
    </row>
    <row r="7166" spans="8:8" x14ac:dyDescent="0.25">
      <c r="H7166" s="200"/>
    </row>
    <row r="7167" spans="8:8" x14ac:dyDescent="0.25">
      <c r="H7167" s="200"/>
    </row>
    <row r="7168" spans="8:8" x14ac:dyDescent="0.25">
      <c r="H7168" s="200"/>
    </row>
    <row r="7169" spans="8:8" x14ac:dyDescent="0.25">
      <c r="H7169" s="200"/>
    </row>
    <row r="7170" spans="8:8" x14ac:dyDescent="0.25">
      <c r="H7170" s="200"/>
    </row>
    <row r="7171" spans="8:8" x14ac:dyDescent="0.25">
      <c r="H7171" s="200"/>
    </row>
    <row r="7172" spans="8:8" x14ac:dyDescent="0.25">
      <c r="H7172" s="200"/>
    </row>
    <row r="7173" spans="8:8" x14ac:dyDescent="0.25">
      <c r="H7173" s="200"/>
    </row>
    <row r="7174" spans="8:8" x14ac:dyDescent="0.25">
      <c r="H7174" s="200"/>
    </row>
    <row r="7175" spans="8:8" x14ac:dyDescent="0.25">
      <c r="H7175" s="200"/>
    </row>
    <row r="7176" spans="8:8" x14ac:dyDescent="0.25">
      <c r="H7176" s="200"/>
    </row>
    <row r="7177" spans="8:8" x14ac:dyDescent="0.25">
      <c r="H7177" s="200"/>
    </row>
    <row r="7178" spans="8:8" x14ac:dyDescent="0.25">
      <c r="H7178" s="200"/>
    </row>
    <row r="7179" spans="8:8" x14ac:dyDescent="0.25">
      <c r="H7179" s="200"/>
    </row>
    <row r="7180" spans="8:8" x14ac:dyDescent="0.25">
      <c r="H7180" s="200"/>
    </row>
    <row r="7181" spans="8:8" x14ac:dyDescent="0.25">
      <c r="H7181" s="200"/>
    </row>
    <row r="7182" spans="8:8" x14ac:dyDescent="0.25">
      <c r="H7182" s="200"/>
    </row>
    <row r="7183" spans="8:8" x14ac:dyDescent="0.25">
      <c r="H7183" s="200"/>
    </row>
    <row r="7184" spans="8:8" x14ac:dyDescent="0.25">
      <c r="H7184" s="200"/>
    </row>
    <row r="7185" spans="8:8" x14ac:dyDescent="0.25">
      <c r="H7185" s="200"/>
    </row>
    <row r="7186" spans="8:8" x14ac:dyDescent="0.25">
      <c r="H7186" s="200"/>
    </row>
    <row r="7187" spans="8:8" x14ac:dyDescent="0.25">
      <c r="H7187" s="200"/>
    </row>
    <row r="7188" spans="8:8" x14ac:dyDescent="0.25">
      <c r="H7188" s="200"/>
    </row>
    <row r="7189" spans="8:8" x14ac:dyDescent="0.25">
      <c r="H7189" s="200"/>
    </row>
    <row r="7190" spans="8:8" x14ac:dyDescent="0.25">
      <c r="H7190" s="200"/>
    </row>
    <row r="7191" spans="8:8" x14ac:dyDescent="0.25">
      <c r="H7191" s="200"/>
    </row>
    <row r="7192" spans="8:8" x14ac:dyDescent="0.25">
      <c r="H7192" s="200"/>
    </row>
    <row r="7193" spans="8:8" x14ac:dyDescent="0.25">
      <c r="H7193" s="200"/>
    </row>
    <row r="7194" spans="8:8" x14ac:dyDescent="0.25">
      <c r="H7194" s="200"/>
    </row>
    <row r="7195" spans="8:8" x14ac:dyDescent="0.25">
      <c r="H7195" s="200"/>
    </row>
    <row r="7196" spans="8:8" x14ac:dyDescent="0.25">
      <c r="H7196" s="200"/>
    </row>
    <row r="7197" spans="8:8" x14ac:dyDescent="0.25">
      <c r="H7197" s="200"/>
    </row>
    <row r="7198" spans="8:8" x14ac:dyDescent="0.25">
      <c r="H7198" s="200"/>
    </row>
    <row r="7199" spans="8:8" x14ac:dyDescent="0.25">
      <c r="H7199" s="200"/>
    </row>
    <row r="7200" spans="8:8" x14ac:dyDescent="0.25">
      <c r="H7200" s="200"/>
    </row>
    <row r="7201" spans="8:8" x14ac:dyDescent="0.25">
      <c r="H7201" s="200"/>
    </row>
    <row r="7202" spans="8:8" x14ac:dyDescent="0.25">
      <c r="H7202" s="200"/>
    </row>
    <row r="7203" spans="8:8" x14ac:dyDescent="0.25">
      <c r="H7203" s="200"/>
    </row>
    <row r="7204" spans="8:8" x14ac:dyDescent="0.25">
      <c r="H7204" s="200"/>
    </row>
    <row r="7205" spans="8:8" x14ac:dyDescent="0.25">
      <c r="H7205" s="200"/>
    </row>
    <row r="7206" spans="8:8" x14ac:dyDescent="0.25">
      <c r="H7206" s="200"/>
    </row>
    <row r="7207" spans="8:8" x14ac:dyDescent="0.25">
      <c r="H7207" s="200"/>
    </row>
    <row r="7208" spans="8:8" x14ac:dyDescent="0.25">
      <c r="H7208" s="200"/>
    </row>
    <row r="7209" spans="8:8" x14ac:dyDescent="0.25">
      <c r="H7209" s="200"/>
    </row>
    <row r="7210" spans="8:8" x14ac:dyDescent="0.25">
      <c r="H7210" s="200"/>
    </row>
    <row r="7211" spans="8:8" x14ac:dyDescent="0.25">
      <c r="H7211" s="200"/>
    </row>
    <row r="7212" spans="8:8" x14ac:dyDescent="0.25">
      <c r="H7212" s="200"/>
    </row>
    <row r="7213" spans="8:8" x14ac:dyDescent="0.25">
      <c r="H7213" s="200"/>
    </row>
    <row r="7214" spans="8:8" x14ac:dyDescent="0.25">
      <c r="H7214" s="200"/>
    </row>
    <row r="7215" spans="8:8" x14ac:dyDescent="0.25">
      <c r="H7215" s="200"/>
    </row>
    <row r="7216" spans="8:8" x14ac:dyDescent="0.25">
      <c r="H7216" s="200"/>
    </row>
    <row r="7217" spans="8:8" x14ac:dyDescent="0.25">
      <c r="H7217" s="200"/>
    </row>
    <row r="7218" spans="8:8" x14ac:dyDescent="0.25">
      <c r="H7218" s="200"/>
    </row>
    <row r="7219" spans="8:8" x14ac:dyDescent="0.25">
      <c r="H7219" s="200"/>
    </row>
    <row r="7220" spans="8:8" x14ac:dyDescent="0.25">
      <c r="H7220" s="200"/>
    </row>
    <row r="7221" spans="8:8" x14ac:dyDescent="0.25">
      <c r="H7221" s="200"/>
    </row>
    <row r="7222" spans="8:8" x14ac:dyDescent="0.25">
      <c r="H7222" s="200"/>
    </row>
    <row r="7223" spans="8:8" x14ac:dyDescent="0.25">
      <c r="H7223" s="200"/>
    </row>
    <row r="7224" spans="8:8" x14ac:dyDescent="0.25">
      <c r="H7224" s="200"/>
    </row>
    <row r="7225" spans="8:8" x14ac:dyDescent="0.25">
      <c r="H7225" s="200"/>
    </row>
    <row r="7226" spans="8:8" x14ac:dyDescent="0.25">
      <c r="H7226" s="200"/>
    </row>
    <row r="7227" spans="8:8" x14ac:dyDescent="0.25">
      <c r="H7227" s="200"/>
    </row>
    <row r="7228" spans="8:8" x14ac:dyDescent="0.25">
      <c r="H7228" s="200"/>
    </row>
    <row r="7229" spans="8:8" x14ac:dyDescent="0.25">
      <c r="H7229" s="200"/>
    </row>
    <row r="7230" spans="8:8" x14ac:dyDescent="0.25">
      <c r="H7230" s="200"/>
    </row>
    <row r="7231" spans="8:8" x14ac:dyDescent="0.25">
      <c r="H7231" s="200"/>
    </row>
    <row r="7232" spans="8:8" x14ac:dyDescent="0.25">
      <c r="H7232" s="200"/>
    </row>
    <row r="7233" spans="8:8" x14ac:dyDescent="0.25">
      <c r="H7233" s="200"/>
    </row>
    <row r="7234" spans="8:8" x14ac:dyDescent="0.25">
      <c r="H7234" s="200"/>
    </row>
    <row r="7235" spans="8:8" x14ac:dyDescent="0.25">
      <c r="H7235" s="200"/>
    </row>
    <row r="7236" spans="8:8" x14ac:dyDescent="0.25">
      <c r="H7236" s="200"/>
    </row>
    <row r="7237" spans="8:8" x14ac:dyDescent="0.25">
      <c r="H7237" s="200"/>
    </row>
    <row r="7238" spans="8:8" x14ac:dyDescent="0.25">
      <c r="H7238" s="200"/>
    </row>
    <row r="7239" spans="8:8" x14ac:dyDescent="0.25">
      <c r="H7239" s="200"/>
    </row>
    <row r="7240" spans="8:8" x14ac:dyDescent="0.25">
      <c r="H7240" s="200"/>
    </row>
    <row r="7241" spans="8:8" x14ac:dyDescent="0.25">
      <c r="H7241" s="200"/>
    </row>
    <row r="7242" spans="8:8" x14ac:dyDescent="0.25">
      <c r="H7242" s="200"/>
    </row>
    <row r="7243" spans="8:8" x14ac:dyDescent="0.25">
      <c r="H7243" s="200"/>
    </row>
    <row r="7244" spans="8:8" x14ac:dyDescent="0.25">
      <c r="H7244" s="200"/>
    </row>
    <row r="7245" spans="8:8" x14ac:dyDescent="0.25">
      <c r="H7245" s="200"/>
    </row>
    <row r="7246" spans="8:8" x14ac:dyDescent="0.25">
      <c r="H7246" s="200"/>
    </row>
    <row r="7247" spans="8:8" x14ac:dyDescent="0.25">
      <c r="H7247" s="200"/>
    </row>
    <row r="7248" spans="8:8" x14ac:dyDescent="0.25">
      <c r="H7248" s="200"/>
    </row>
    <row r="7249" spans="8:8" x14ac:dyDescent="0.25">
      <c r="H7249" s="200"/>
    </row>
    <row r="7250" spans="8:8" x14ac:dyDescent="0.25">
      <c r="H7250" s="200"/>
    </row>
    <row r="7251" spans="8:8" x14ac:dyDescent="0.25">
      <c r="H7251" s="200"/>
    </row>
    <row r="7252" spans="8:8" x14ac:dyDescent="0.25">
      <c r="H7252" s="200"/>
    </row>
    <row r="7253" spans="8:8" x14ac:dyDescent="0.25">
      <c r="H7253" s="200"/>
    </row>
    <row r="7254" spans="8:8" x14ac:dyDescent="0.25">
      <c r="H7254" s="200"/>
    </row>
    <row r="7255" spans="8:8" x14ac:dyDescent="0.25">
      <c r="H7255" s="200"/>
    </row>
    <row r="7256" spans="8:8" x14ac:dyDescent="0.25">
      <c r="H7256" s="200"/>
    </row>
    <row r="7257" spans="8:8" x14ac:dyDescent="0.25">
      <c r="H7257" s="200"/>
    </row>
    <row r="7258" spans="8:8" x14ac:dyDescent="0.25">
      <c r="H7258" s="200"/>
    </row>
    <row r="7259" spans="8:8" x14ac:dyDescent="0.25">
      <c r="H7259" s="200"/>
    </row>
    <row r="7260" spans="8:8" x14ac:dyDescent="0.25">
      <c r="H7260" s="200"/>
    </row>
    <row r="7261" spans="8:8" x14ac:dyDescent="0.25">
      <c r="H7261" s="200"/>
    </row>
    <row r="7262" spans="8:8" x14ac:dyDescent="0.25">
      <c r="H7262" s="200"/>
    </row>
    <row r="7263" spans="8:8" x14ac:dyDescent="0.25">
      <c r="H7263" s="200"/>
    </row>
    <row r="7264" spans="8:8" x14ac:dyDescent="0.25">
      <c r="H7264" s="200"/>
    </row>
    <row r="7265" spans="8:8" x14ac:dyDescent="0.25">
      <c r="H7265" s="200"/>
    </row>
    <row r="7266" spans="8:8" x14ac:dyDescent="0.25">
      <c r="H7266" s="200"/>
    </row>
    <row r="7267" spans="8:8" x14ac:dyDescent="0.25">
      <c r="H7267" s="200"/>
    </row>
    <row r="7268" spans="8:8" x14ac:dyDescent="0.25">
      <c r="H7268" s="200"/>
    </row>
    <row r="7269" spans="8:8" x14ac:dyDescent="0.25">
      <c r="H7269" s="200"/>
    </row>
    <row r="7270" spans="8:8" x14ac:dyDescent="0.25">
      <c r="H7270" s="200"/>
    </row>
    <row r="7271" spans="8:8" x14ac:dyDescent="0.25">
      <c r="H7271" s="200"/>
    </row>
    <row r="7272" spans="8:8" x14ac:dyDescent="0.25">
      <c r="H7272" s="200"/>
    </row>
    <row r="7273" spans="8:8" x14ac:dyDescent="0.25">
      <c r="H7273" s="200"/>
    </row>
    <row r="7274" spans="8:8" x14ac:dyDescent="0.25">
      <c r="H7274" s="200"/>
    </row>
    <row r="7275" spans="8:8" x14ac:dyDescent="0.25">
      <c r="H7275" s="200"/>
    </row>
    <row r="7276" spans="8:8" x14ac:dyDescent="0.25">
      <c r="H7276" s="200"/>
    </row>
    <row r="7277" spans="8:8" x14ac:dyDescent="0.25">
      <c r="H7277" s="200"/>
    </row>
    <row r="7278" spans="8:8" x14ac:dyDescent="0.25">
      <c r="H7278" s="200"/>
    </row>
    <row r="7279" spans="8:8" x14ac:dyDescent="0.25">
      <c r="H7279" s="200"/>
    </row>
    <row r="7280" spans="8:8" x14ac:dyDescent="0.25">
      <c r="H7280" s="200"/>
    </row>
    <row r="7281" spans="8:8" x14ac:dyDescent="0.25">
      <c r="H7281" s="200"/>
    </row>
    <row r="7282" spans="8:8" x14ac:dyDescent="0.25">
      <c r="H7282" s="200"/>
    </row>
    <row r="7283" spans="8:8" x14ac:dyDescent="0.25">
      <c r="H7283" s="200"/>
    </row>
    <row r="7284" spans="8:8" x14ac:dyDescent="0.25">
      <c r="H7284" s="200"/>
    </row>
    <row r="7285" spans="8:8" x14ac:dyDescent="0.25">
      <c r="H7285" s="200"/>
    </row>
    <row r="7286" spans="8:8" x14ac:dyDescent="0.25">
      <c r="H7286" s="200"/>
    </row>
    <row r="7287" spans="8:8" x14ac:dyDescent="0.25">
      <c r="H7287" s="200"/>
    </row>
    <row r="7288" spans="8:8" x14ac:dyDescent="0.25">
      <c r="H7288" s="200"/>
    </row>
    <row r="7289" spans="8:8" x14ac:dyDescent="0.25">
      <c r="H7289" s="200"/>
    </row>
    <row r="7290" spans="8:8" x14ac:dyDescent="0.25">
      <c r="H7290" s="200"/>
    </row>
    <row r="7291" spans="8:8" x14ac:dyDescent="0.25">
      <c r="H7291" s="200"/>
    </row>
    <row r="7292" spans="8:8" x14ac:dyDescent="0.25">
      <c r="H7292" s="200"/>
    </row>
    <row r="7293" spans="8:8" x14ac:dyDescent="0.25">
      <c r="H7293" s="200"/>
    </row>
    <row r="7294" spans="8:8" x14ac:dyDescent="0.25">
      <c r="H7294" s="200"/>
    </row>
    <row r="7295" spans="8:8" x14ac:dyDescent="0.25">
      <c r="H7295" s="200"/>
    </row>
    <row r="7296" spans="8:8" x14ac:dyDescent="0.25">
      <c r="H7296" s="200"/>
    </row>
    <row r="7297" spans="8:8" x14ac:dyDescent="0.25">
      <c r="H7297" s="200"/>
    </row>
    <row r="7298" spans="8:8" x14ac:dyDescent="0.25">
      <c r="H7298" s="200"/>
    </row>
    <row r="7299" spans="8:8" x14ac:dyDescent="0.25">
      <c r="H7299" s="200"/>
    </row>
    <row r="7300" spans="8:8" x14ac:dyDescent="0.25">
      <c r="H7300" s="200"/>
    </row>
    <row r="7301" spans="8:8" x14ac:dyDescent="0.25">
      <c r="H7301" s="200"/>
    </row>
    <row r="7302" spans="8:8" x14ac:dyDescent="0.25">
      <c r="H7302" s="200"/>
    </row>
    <row r="7303" spans="8:8" x14ac:dyDescent="0.25">
      <c r="H7303" s="200"/>
    </row>
    <row r="7304" spans="8:8" x14ac:dyDescent="0.25">
      <c r="H7304" s="200"/>
    </row>
    <row r="7305" spans="8:8" x14ac:dyDescent="0.25">
      <c r="H7305" s="200"/>
    </row>
    <row r="7306" spans="8:8" x14ac:dyDescent="0.25">
      <c r="H7306" s="200"/>
    </row>
    <row r="7307" spans="8:8" x14ac:dyDescent="0.25">
      <c r="H7307" s="200"/>
    </row>
    <row r="7308" spans="8:8" x14ac:dyDescent="0.25">
      <c r="H7308" s="200"/>
    </row>
    <row r="7309" spans="8:8" x14ac:dyDescent="0.25">
      <c r="H7309" s="200"/>
    </row>
    <row r="7310" spans="8:8" x14ac:dyDescent="0.25">
      <c r="H7310" s="200"/>
    </row>
    <row r="7311" spans="8:8" x14ac:dyDescent="0.25">
      <c r="H7311" s="200"/>
    </row>
    <row r="7312" spans="8:8" x14ac:dyDescent="0.25">
      <c r="H7312" s="200"/>
    </row>
    <row r="7313" spans="8:8" x14ac:dyDescent="0.25">
      <c r="H7313" s="200"/>
    </row>
    <row r="7314" spans="8:8" x14ac:dyDescent="0.25">
      <c r="H7314" s="200"/>
    </row>
    <row r="7315" spans="8:8" x14ac:dyDescent="0.25">
      <c r="H7315" s="200"/>
    </row>
    <row r="7316" spans="8:8" x14ac:dyDescent="0.25">
      <c r="H7316" s="200"/>
    </row>
    <row r="7317" spans="8:8" x14ac:dyDescent="0.25">
      <c r="H7317" s="200"/>
    </row>
    <row r="7318" spans="8:8" x14ac:dyDescent="0.25">
      <c r="H7318" s="200"/>
    </row>
    <row r="7319" spans="8:8" x14ac:dyDescent="0.25">
      <c r="H7319" s="200"/>
    </row>
    <row r="7320" spans="8:8" x14ac:dyDescent="0.25">
      <c r="H7320" s="200"/>
    </row>
    <row r="7321" spans="8:8" x14ac:dyDescent="0.25">
      <c r="H7321" s="200"/>
    </row>
    <row r="7322" spans="8:8" x14ac:dyDescent="0.25">
      <c r="H7322" s="200"/>
    </row>
    <row r="7323" spans="8:8" x14ac:dyDescent="0.25">
      <c r="H7323" s="200"/>
    </row>
    <row r="7324" spans="8:8" x14ac:dyDescent="0.25">
      <c r="H7324" s="200"/>
    </row>
    <row r="7325" spans="8:8" x14ac:dyDescent="0.25">
      <c r="H7325" s="200"/>
    </row>
    <row r="7326" spans="8:8" x14ac:dyDescent="0.25">
      <c r="H7326" s="200"/>
    </row>
    <row r="7327" spans="8:8" x14ac:dyDescent="0.25">
      <c r="H7327" s="200"/>
    </row>
    <row r="7328" spans="8:8" x14ac:dyDescent="0.25">
      <c r="H7328" s="200"/>
    </row>
    <row r="7329" spans="8:8" x14ac:dyDescent="0.25">
      <c r="H7329" s="200"/>
    </row>
    <row r="7330" spans="8:8" x14ac:dyDescent="0.25">
      <c r="H7330" s="200"/>
    </row>
    <row r="7331" spans="8:8" x14ac:dyDescent="0.25">
      <c r="H7331" s="200"/>
    </row>
    <row r="7332" spans="8:8" x14ac:dyDescent="0.25">
      <c r="H7332" s="200"/>
    </row>
    <row r="7333" spans="8:8" x14ac:dyDescent="0.25">
      <c r="H7333" s="200"/>
    </row>
    <row r="7334" spans="8:8" x14ac:dyDescent="0.25">
      <c r="H7334" s="200"/>
    </row>
    <row r="7335" spans="8:8" x14ac:dyDescent="0.25">
      <c r="H7335" s="200"/>
    </row>
    <row r="7336" spans="8:8" x14ac:dyDescent="0.25">
      <c r="H7336" s="200"/>
    </row>
    <row r="7337" spans="8:8" x14ac:dyDescent="0.25">
      <c r="H7337" s="200"/>
    </row>
    <row r="7338" spans="8:8" x14ac:dyDescent="0.25">
      <c r="H7338" s="200"/>
    </row>
    <row r="7339" spans="8:8" x14ac:dyDescent="0.25">
      <c r="H7339" s="200"/>
    </row>
    <row r="7340" spans="8:8" x14ac:dyDescent="0.25">
      <c r="H7340" s="200"/>
    </row>
    <row r="7341" spans="8:8" x14ac:dyDescent="0.25">
      <c r="H7341" s="200"/>
    </row>
    <row r="7342" spans="8:8" x14ac:dyDescent="0.25">
      <c r="H7342" s="200"/>
    </row>
    <row r="7343" spans="8:8" x14ac:dyDescent="0.25">
      <c r="H7343" s="200"/>
    </row>
    <row r="7344" spans="8:8" x14ac:dyDescent="0.25">
      <c r="H7344" s="200"/>
    </row>
    <row r="7345" spans="8:8" x14ac:dyDescent="0.25">
      <c r="H7345" s="200"/>
    </row>
    <row r="7346" spans="8:8" x14ac:dyDescent="0.25">
      <c r="H7346" s="200"/>
    </row>
    <row r="7347" spans="8:8" x14ac:dyDescent="0.25">
      <c r="H7347" s="200"/>
    </row>
    <row r="7348" spans="8:8" x14ac:dyDescent="0.25">
      <c r="H7348" s="200"/>
    </row>
    <row r="7349" spans="8:8" x14ac:dyDescent="0.25">
      <c r="H7349" s="200"/>
    </row>
    <row r="7350" spans="8:8" x14ac:dyDescent="0.25">
      <c r="H7350" s="200"/>
    </row>
    <row r="7351" spans="8:8" x14ac:dyDescent="0.25">
      <c r="H7351" s="200"/>
    </row>
    <row r="7352" spans="8:8" x14ac:dyDescent="0.25">
      <c r="H7352" s="200"/>
    </row>
    <row r="7353" spans="8:8" x14ac:dyDescent="0.25">
      <c r="H7353" s="200"/>
    </row>
    <row r="7354" spans="8:8" x14ac:dyDescent="0.25">
      <c r="H7354" s="200"/>
    </row>
    <row r="7355" spans="8:8" x14ac:dyDescent="0.25">
      <c r="H7355" s="200"/>
    </row>
    <row r="7356" spans="8:8" x14ac:dyDescent="0.25">
      <c r="H7356" s="200"/>
    </row>
    <row r="7357" spans="8:8" x14ac:dyDescent="0.25">
      <c r="H7357" s="200"/>
    </row>
    <row r="7358" spans="8:8" x14ac:dyDescent="0.25">
      <c r="H7358" s="200"/>
    </row>
    <row r="7359" spans="8:8" x14ac:dyDescent="0.25">
      <c r="H7359" s="200"/>
    </row>
    <row r="7360" spans="8:8" x14ac:dyDescent="0.25">
      <c r="H7360" s="200"/>
    </row>
    <row r="7361" spans="8:8" x14ac:dyDescent="0.25">
      <c r="H7361" s="200"/>
    </row>
    <row r="7362" spans="8:8" x14ac:dyDescent="0.25">
      <c r="H7362" s="200"/>
    </row>
    <row r="7363" spans="8:8" x14ac:dyDescent="0.25">
      <c r="H7363" s="200"/>
    </row>
    <row r="7364" spans="8:8" x14ac:dyDescent="0.25">
      <c r="H7364" s="200"/>
    </row>
    <row r="7365" spans="8:8" x14ac:dyDescent="0.25">
      <c r="H7365" s="200"/>
    </row>
    <row r="7366" spans="8:8" x14ac:dyDescent="0.25">
      <c r="H7366" s="200"/>
    </row>
    <row r="7367" spans="8:8" x14ac:dyDescent="0.25">
      <c r="H7367" s="200"/>
    </row>
    <row r="7368" spans="8:8" x14ac:dyDescent="0.25">
      <c r="H7368" s="200"/>
    </row>
    <row r="7369" spans="8:8" x14ac:dyDescent="0.25">
      <c r="H7369" s="200"/>
    </row>
    <row r="7370" spans="8:8" x14ac:dyDescent="0.25">
      <c r="H7370" s="200"/>
    </row>
    <row r="7371" spans="8:8" x14ac:dyDescent="0.25">
      <c r="H7371" s="200"/>
    </row>
    <row r="7372" spans="8:8" x14ac:dyDescent="0.25">
      <c r="H7372" s="200"/>
    </row>
    <row r="7373" spans="8:8" x14ac:dyDescent="0.25">
      <c r="H7373" s="200"/>
    </row>
    <row r="7374" spans="8:8" x14ac:dyDescent="0.25">
      <c r="H7374" s="200"/>
    </row>
    <row r="7375" spans="8:8" x14ac:dyDescent="0.25">
      <c r="H7375" s="200"/>
    </row>
    <row r="7376" spans="8:8" x14ac:dyDescent="0.25">
      <c r="H7376" s="200"/>
    </row>
    <row r="7377" spans="8:8" x14ac:dyDescent="0.25">
      <c r="H7377" s="200"/>
    </row>
    <row r="7378" spans="8:8" x14ac:dyDescent="0.25">
      <c r="H7378" s="200"/>
    </row>
    <row r="7379" spans="8:8" x14ac:dyDescent="0.25">
      <c r="H7379" s="200"/>
    </row>
    <row r="7380" spans="8:8" x14ac:dyDescent="0.25">
      <c r="H7380" s="200"/>
    </row>
    <row r="7381" spans="8:8" x14ac:dyDescent="0.25">
      <c r="H7381" s="200"/>
    </row>
    <row r="7382" spans="8:8" x14ac:dyDescent="0.25">
      <c r="H7382" s="200"/>
    </row>
    <row r="7383" spans="8:8" x14ac:dyDescent="0.25">
      <c r="H7383" s="200"/>
    </row>
    <row r="7384" spans="8:8" x14ac:dyDescent="0.25">
      <c r="H7384" s="200"/>
    </row>
    <row r="7385" spans="8:8" x14ac:dyDescent="0.25">
      <c r="H7385" s="200"/>
    </row>
    <row r="7386" spans="8:8" x14ac:dyDescent="0.25">
      <c r="H7386" s="200"/>
    </row>
    <row r="7387" spans="8:8" x14ac:dyDescent="0.25">
      <c r="H7387" s="200"/>
    </row>
    <row r="7388" spans="8:8" x14ac:dyDescent="0.25">
      <c r="H7388" s="200"/>
    </row>
    <row r="7389" spans="8:8" x14ac:dyDescent="0.25">
      <c r="H7389" s="200"/>
    </row>
    <row r="7390" spans="8:8" x14ac:dyDescent="0.25">
      <c r="H7390" s="200"/>
    </row>
    <row r="7391" spans="8:8" x14ac:dyDescent="0.25">
      <c r="H7391" s="200"/>
    </row>
    <row r="7392" spans="8:8" x14ac:dyDescent="0.25">
      <c r="H7392" s="200"/>
    </row>
    <row r="7393" spans="8:8" x14ac:dyDescent="0.25">
      <c r="H7393" s="200"/>
    </row>
    <row r="7394" spans="8:8" x14ac:dyDescent="0.25">
      <c r="H7394" s="200"/>
    </row>
    <row r="7395" spans="8:8" x14ac:dyDescent="0.25">
      <c r="H7395" s="200"/>
    </row>
    <row r="7396" spans="8:8" x14ac:dyDescent="0.25">
      <c r="H7396" s="200"/>
    </row>
    <row r="7397" spans="8:8" x14ac:dyDescent="0.25">
      <c r="H7397" s="200"/>
    </row>
    <row r="7398" spans="8:8" x14ac:dyDescent="0.25">
      <c r="H7398" s="200"/>
    </row>
    <row r="7399" spans="8:8" x14ac:dyDescent="0.25">
      <c r="H7399" s="200"/>
    </row>
    <row r="7400" spans="8:8" x14ac:dyDescent="0.25">
      <c r="H7400" s="200"/>
    </row>
    <row r="7401" spans="8:8" x14ac:dyDescent="0.25">
      <c r="H7401" s="200"/>
    </row>
    <row r="7402" spans="8:8" x14ac:dyDescent="0.25">
      <c r="H7402" s="200"/>
    </row>
    <row r="7403" spans="8:8" x14ac:dyDescent="0.25">
      <c r="H7403" s="200"/>
    </row>
    <row r="7404" spans="8:8" x14ac:dyDescent="0.25">
      <c r="H7404" s="200"/>
    </row>
    <row r="7405" spans="8:8" x14ac:dyDescent="0.25">
      <c r="H7405" s="200"/>
    </row>
    <row r="7406" spans="8:8" x14ac:dyDescent="0.25">
      <c r="H7406" s="200"/>
    </row>
    <row r="7407" spans="8:8" x14ac:dyDescent="0.25">
      <c r="H7407" s="200"/>
    </row>
    <row r="7408" spans="8:8" x14ac:dyDescent="0.25">
      <c r="H7408" s="200"/>
    </row>
    <row r="7409" spans="8:8" x14ac:dyDescent="0.25">
      <c r="H7409" s="200"/>
    </row>
    <row r="7410" spans="8:8" x14ac:dyDescent="0.25">
      <c r="H7410" s="200"/>
    </row>
    <row r="7411" spans="8:8" x14ac:dyDescent="0.25">
      <c r="H7411" s="200"/>
    </row>
    <row r="7412" spans="8:8" x14ac:dyDescent="0.25">
      <c r="H7412" s="200"/>
    </row>
    <row r="7413" spans="8:8" x14ac:dyDescent="0.25">
      <c r="H7413" s="200"/>
    </row>
    <row r="7414" spans="8:8" x14ac:dyDescent="0.25">
      <c r="H7414" s="200"/>
    </row>
    <row r="7415" spans="8:8" x14ac:dyDescent="0.25">
      <c r="H7415" s="200"/>
    </row>
    <row r="7416" spans="8:8" x14ac:dyDescent="0.25">
      <c r="H7416" s="200"/>
    </row>
    <row r="7417" spans="8:8" x14ac:dyDescent="0.25">
      <c r="H7417" s="200"/>
    </row>
    <row r="7418" spans="8:8" x14ac:dyDescent="0.25">
      <c r="H7418" s="200"/>
    </row>
    <row r="7419" spans="8:8" x14ac:dyDescent="0.25">
      <c r="H7419" s="200"/>
    </row>
    <row r="7420" spans="8:8" x14ac:dyDescent="0.25">
      <c r="H7420" s="200"/>
    </row>
    <row r="7421" spans="8:8" x14ac:dyDescent="0.25">
      <c r="H7421" s="200"/>
    </row>
    <row r="7422" spans="8:8" x14ac:dyDescent="0.25">
      <c r="H7422" s="200"/>
    </row>
    <row r="7423" spans="8:8" x14ac:dyDescent="0.25">
      <c r="H7423" s="200"/>
    </row>
    <row r="7424" spans="8:8" x14ac:dyDescent="0.25">
      <c r="H7424" s="200"/>
    </row>
    <row r="7425" spans="8:8" x14ac:dyDescent="0.25">
      <c r="H7425" s="200"/>
    </row>
    <row r="7426" spans="8:8" x14ac:dyDescent="0.25">
      <c r="H7426" s="200"/>
    </row>
    <row r="7427" spans="8:8" x14ac:dyDescent="0.25">
      <c r="H7427" s="200"/>
    </row>
    <row r="7428" spans="8:8" x14ac:dyDescent="0.25">
      <c r="H7428" s="200"/>
    </row>
    <row r="7429" spans="8:8" x14ac:dyDescent="0.25">
      <c r="H7429" s="200"/>
    </row>
    <row r="7430" spans="8:8" x14ac:dyDescent="0.25">
      <c r="H7430" s="200"/>
    </row>
    <row r="7431" spans="8:8" x14ac:dyDescent="0.25">
      <c r="H7431" s="200"/>
    </row>
    <row r="7432" spans="8:8" x14ac:dyDescent="0.25">
      <c r="H7432" s="200"/>
    </row>
    <row r="7433" spans="8:8" x14ac:dyDescent="0.25">
      <c r="H7433" s="200"/>
    </row>
    <row r="7434" spans="8:8" x14ac:dyDescent="0.25">
      <c r="H7434" s="200"/>
    </row>
    <row r="7435" spans="8:8" x14ac:dyDescent="0.25">
      <c r="H7435" s="200"/>
    </row>
    <row r="7436" spans="8:8" x14ac:dyDescent="0.25">
      <c r="H7436" s="200"/>
    </row>
    <row r="7437" spans="8:8" x14ac:dyDescent="0.25">
      <c r="H7437" s="200"/>
    </row>
    <row r="7438" spans="8:8" x14ac:dyDescent="0.25">
      <c r="H7438" s="200"/>
    </row>
    <row r="7439" spans="8:8" x14ac:dyDescent="0.25">
      <c r="H7439" s="200"/>
    </row>
    <row r="7440" spans="8:8" x14ac:dyDescent="0.25">
      <c r="H7440" s="200"/>
    </row>
    <row r="7441" spans="8:8" x14ac:dyDescent="0.25">
      <c r="H7441" s="200"/>
    </row>
    <row r="7442" spans="8:8" x14ac:dyDescent="0.25">
      <c r="H7442" s="200"/>
    </row>
    <row r="7443" spans="8:8" x14ac:dyDescent="0.25">
      <c r="H7443" s="200"/>
    </row>
    <row r="7444" spans="8:8" x14ac:dyDescent="0.25">
      <c r="H7444" s="200"/>
    </row>
    <row r="7445" spans="8:8" x14ac:dyDescent="0.25">
      <c r="H7445" s="200"/>
    </row>
    <row r="7446" spans="8:8" x14ac:dyDescent="0.25">
      <c r="H7446" s="200"/>
    </row>
    <row r="7447" spans="8:8" x14ac:dyDescent="0.25">
      <c r="H7447" s="200"/>
    </row>
    <row r="7448" spans="8:8" x14ac:dyDescent="0.25">
      <c r="H7448" s="200"/>
    </row>
    <row r="7449" spans="8:8" x14ac:dyDescent="0.25">
      <c r="H7449" s="200"/>
    </row>
    <row r="7450" spans="8:8" x14ac:dyDescent="0.25">
      <c r="H7450" s="200"/>
    </row>
    <row r="7451" spans="8:8" x14ac:dyDescent="0.25">
      <c r="H7451" s="200"/>
    </row>
    <row r="7452" spans="8:8" x14ac:dyDescent="0.25">
      <c r="H7452" s="200"/>
    </row>
    <row r="7453" spans="8:8" x14ac:dyDescent="0.25">
      <c r="H7453" s="200"/>
    </row>
    <row r="7454" spans="8:8" x14ac:dyDescent="0.25">
      <c r="H7454" s="200"/>
    </row>
    <row r="7455" spans="8:8" x14ac:dyDescent="0.25">
      <c r="H7455" s="200"/>
    </row>
    <row r="7456" spans="8:8" x14ac:dyDescent="0.25">
      <c r="H7456" s="200"/>
    </row>
    <row r="7457" spans="8:8" x14ac:dyDescent="0.25">
      <c r="H7457" s="200"/>
    </row>
    <row r="7458" spans="8:8" x14ac:dyDescent="0.25">
      <c r="H7458" s="200"/>
    </row>
    <row r="7459" spans="8:8" x14ac:dyDescent="0.25">
      <c r="H7459" s="200"/>
    </row>
    <row r="7460" spans="8:8" x14ac:dyDescent="0.25">
      <c r="H7460" s="200"/>
    </row>
    <row r="7461" spans="8:8" x14ac:dyDescent="0.25">
      <c r="H7461" s="200"/>
    </row>
    <row r="7462" spans="8:8" x14ac:dyDescent="0.25">
      <c r="H7462" s="200"/>
    </row>
    <row r="7463" spans="8:8" x14ac:dyDescent="0.25">
      <c r="H7463" s="200"/>
    </row>
    <row r="7464" spans="8:8" x14ac:dyDescent="0.25">
      <c r="H7464" s="200"/>
    </row>
    <row r="7465" spans="8:8" x14ac:dyDescent="0.25">
      <c r="H7465" s="200"/>
    </row>
    <row r="7466" spans="8:8" x14ac:dyDescent="0.25">
      <c r="H7466" s="200"/>
    </row>
    <row r="7467" spans="8:8" x14ac:dyDescent="0.25">
      <c r="H7467" s="200"/>
    </row>
    <row r="7468" spans="8:8" x14ac:dyDescent="0.25">
      <c r="H7468" s="200"/>
    </row>
    <row r="7469" spans="8:8" x14ac:dyDescent="0.25">
      <c r="H7469" s="200"/>
    </row>
    <row r="7470" spans="8:8" x14ac:dyDescent="0.25">
      <c r="H7470" s="200"/>
    </row>
    <row r="7471" spans="8:8" x14ac:dyDescent="0.25">
      <c r="H7471" s="200"/>
    </row>
    <row r="7472" spans="8:8" x14ac:dyDescent="0.25">
      <c r="H7472" s="200"/>
    </row>
    <row r="7473" spans="8:8" x14ac:dyDescent="0.25">
      <c r="H7473" s="200"/>
    </row>
    <row r="7474" spans="8:8" x14ac:dyDescent="0.25">
      <c r="H7474" s="200"/>
    </row>
    <row r="7475" spans="8:8" x14ac:dyDescent="0.25">
      <c r="H7475" s="200"/>
    </row>
    <row r="7476" spans="8:8" x14ac:dyDescent="0.25">
      <c r="H7476" s="200"/>
    </row>
    <row r="7477" spans="8:8" x14ac:dyDescent="0.25">
      <c r="H7477" s="200"/>
    </row>
    <row r="7478" spans="8:8" x14ac:dyDescent="0.25">
      <c r="H7478" s="200"/>
    </row>
    <row r="7479" spans="8:8" x14ac:dyDescent="0.25">
      <c r="H7479" s="200"/>
    </row>
    <row r="7480" spans="8:8" x14ac:dyDescent="0.25">
      <c r="H7480" s="200"/>
    </row>
    <row r="7481" spans="8:8" x14ac:dyDescent="0.25">
      <c r="H7481" s="200"/>
    </row>
    <row r="7482" spans="8:8" x14ac:dyDescent="0.25">
      <c r="H7482" s="200"/>
    </row>
    <row r="7483" spans="8:8" x14ac:dyDescent="0.25">
      <c r="H7483" s="200"/>
    </row>
    <row r="7484" spans="8:8" x14ac:dyDescent="0.25">
      <c r="H7484" s="200"/>
    </row>
    <row r="7485" spans="8:8" x14ac:dyDescent="0.25">
      <c r="H7485" s="200"/>
    </row>
    <row r="7486" spans="8:8" x14ac:dyDescent="0.25">
      <c r="H7486" s="200"/>
    </row>
    <row r="7487" spans="8:8" x14ac:dyDescent="0.25">
      <c r="H7487" s="200"/>
    </row>
    <row r="7488" spans="8:8" x14ac:dyDescent="0.25">
      <c r="H7488" s="200"/>
    </row>
    <row r="7489" spans="8:8" x14ac:dyDescent="0.25">
      <c r="H7489" s="200"/>
    </row>
    <row r="7490" spans="8:8" x14ac:dyDescent="0.25">
      <c r="H7490" s="200"/>
    </row>
    <row r="7491" spans="8:8" x14ac:dyDescent="0.25">
      <c r="H7491" s="200"/>
    </row>
    <row r="7492" spans="8:8" x14ac:dyDescent="0.25">
      <c r="H7492" s="200"/>
    </row>
    <row r="7493" spans="8:8" x14ac:dyDescent="0.25">
      <c r="H7493" s="200"/>
    </row>
    <row r="7494" spans="8:8" x14ac:dyDescent="0.25">
      <c r="H7494" s="200"/>
    </row>
    <row r="7495" spans="8:8" x14ac:dyDescent="0.25">
      <c r="H7495" s="200"/>
    </row>
    <row r="7496" spans="8:8" x14ac:dyDescent="0.25">
      <c r="H7496" s="200"/>
    </row>
    <row r="7497" spans="8:8" x14ac:dyDescent="0.25">
      <c r="H7497" s="200"/>
    </row>
    <row r="7498" spans="8:8" x14ac:dyDescent="0.25">
      <c r="H7498" s="200"/>
    </row>
    <row r="7499" spans="8:8" x14ac:dyDescent="0.25">
      <c r="H7499" s="200"/>
    </row>
    <row r="7500" spans="8:8" x14ac:dyDescent="0.25">
      <c r="H7500" s="200"/>
    </row>
    <row r="7501" spans="8:8" x14ac:dyDescent="0.25">
      <c r="H7501" s="200"/>
    </row>
    <row r="7502" spans="8:8" x14ac:dyDescent="0.25">
      <c r="H7502" s="200"/>
    </row>
    <row r="7503" spans="8:8" x14ac:dyDescent="0.25">
      <c r="H7503" s="200"/>
    </row>
    <row r="7504" spans="8:8" x14ac:dyDescent="0.25">
      <c r="H7504" s="200"/>
    </row>
    <row r="7505" spans="8:8" x14ac:dyDescent="0.25">
      <c r="H7505" s="200"/>
    </row>
    <row r="7506" spans="8:8" x14ac:dyDescent="0.25">
      <c r="H7506" s="200"/>
    </row>
    <row r="7507" spans="8:8" x14ac:dyDescent="0.25">
      <c r="H7507" s="200"/>
    </row>
    <row r="7508" spans="8:8" x14ac:dyDescent="0.25">
      <c r="H7508" s="200"/>
    </row>
    <row r="7509" spans="8:8" x14ac:dyDescent="0.25">
      <c r="H7509" s="200"/>
    </row>
    <row r="7510" spans="8:8" x14ac:dyDescent="0.25">
      <c r="H7510" s="200"/>
    </row>
    <row r="7511" spans="8:8" x14ac:dyDescent="0.25">
      <c r="H7511" s="200"/>
    </row>
    <row r="7512" spans="8:8" x14ac:dyDescent="0.25">
      <c r="H7512" s="200"/>
    </row>
    <row r="7513" spans="8:8" x14ac:dyDescent="0.25">
      <c r="H7513" s="200"/>
    </row>
    <row r="7514" spans="8:8" x14ac:dyDescent="0.25">
      <c r="H7514" s="200"/>
    </row>
    <row r="7515" spans="8:8" x14ac:dyDescent="0.25">
      <c r="H7515" s="200"/>
    </row>
    <row r="7516" spans="8:8" x14ac:dyDescent="0.25">
      <c r="H7516" s="200"/>
    </row>
    <row r="7517" spans="8:8" x14ac:dyDescent="0.25">
      <c r="H7517" s="200"/>
    </row>
    <row r="7518" spans="8:8" x14ac:dyDescent="0.25">
      <c r="H7518" s="200"/>
    </row>
    <row r="7519" spans="8:8" x14ac:dyDescent="0.25">
      <c r="H7519" s="200"/>
    </row>
    <row r="7520" spans="8:8" x14ac:dyDescent="0.25">
      <c r="H7520" s="200"/>
    </row>
    <row r="7521" spans="8:8" x14ac:dyDescent="0.25">
      <c r="H7521" s="200"/>
    </row>
    <row r="7522" spans="8:8" x14ac:dyDescent="0.25">
      <c r="H7522" s="200"/>
    </row>
    <row r="7523" spans="8:8" x14ac:dyDescent="0.25">
      <c r="H7523" s="200"/>
    </row>
    <row r="7524" spans="8:8" x14ac:dyDescent="0.25">
      <c r="H7524" s="200"/>
    </row>
    <row r="7525" spans="8:8" x14ac:dyDescent="0.25">
      <c r="H7525" s="200"/>
    </row>
    <row r="7526" spans="8:8" x14ac:dyDescent="0.25">
      <c r="H7526" s="200"/>
    </row>
    <row r="7527" spans="8:8" x14ac:dyDescent="0.25">
      <c r="H7527" s="200"/>
    </row>
    <row r="7528" spans="8:8" x14ac:dyDescent="0.25">
      <c r="H7528" s="200"/>
    </row>
    <row r="7529" spans="8:8" x14ac:dyDescent="0.25">
      <c r="H7529" s="200"/>
    </row>
    <row r="7530" spans="8:8" x14ac:dyDescent="0.25">
      <c r="H7530" s="200"/>
    </row>
    <row r="7531" spans="8:8" x14ac:dyDescent="0.25">
      <c r="H7531" s="200"/>
    </row>
    <row r="7532" spans="8:8" x14ac:dyDescent="0.25">
      <c r="H7532" s="200"/>
    </row>
    <row r="7533" spans="8:8" x14ac:dyDescent="0.25">
      <c r="H7533" s="200"/>
    </row>
    <row r="7534" spans="8:8" x14ac:dyDescent="0.25">
      <c r="H7534" s="200"/>
    </row>
    <row r="7535" spans="8:8" x14ac:dyDescent="0.25">
      <c r="H7535" s="200"/>
    </row>
    <row r="7536" spans="8:8" x14ac:dyDescent="0.25">
      <c r="H7536" s="200"/>
    </row>
    <row r="7537" spans="8:8" x14ac:dyDescent="0.25">
      <c r="H7537" s="200"/>
    </row>
    <row r="7538" spans="8:8" x14ac:dyDescent="0.25">
      <c r="H7538" s="200"/>
    </row>
    <row r="7539" spans="8:8" x14ac:dyDescent="0.25">
      <c r="H7539" s="200"/>
    </row>
    <row r="7540" spans="8:8" x14ac:dyDescent="0.25">
      <c r="H7540" s="200"/>
    </row>
    <row r="7541" spans="8:8" x14ac:dyDescent="0.25">
      <c r="H7541" s="200"/>
    </row>
    <row r="7542" spans="8:8" x14ac:dyDescent="0.25">
      <c r="H7542" s="200"/>
    </row>
    <row r="7543" spans="8:8" x14ac:dyDescent="0.25">
      <c r="H7543" s="200"/>
    </row>
    <row r="7544" spans="8:8" x14ac:dyDescent="0.25">
      <c r="H7544" s="200"/>
    </row>
    <row r="7545" spans="8:8" x14ac:dyDescent="0.25">
      <c r="H7545" s="200"/>
    </row>
    <row r="7546" spans="8:8" x14ac:dyDescent="0.25">
      <c r="H7546" s="200"/>
    </row>
    <row r="7547" spans="8:8" x14ac:dyDescent="0.25">
      <c r="H7547" s="200"/>
    </row>
    <row r="7548" spans="8:8" x14ac:dyDescent="0.25">
      <c r="H7548" s="200"/>
    </row>
    <row r="7549" spans="8:8" x14ac:dyDescent="0.25">
      <c r="H7549" s="200"/>
    </row>
    <row r="7550" spans="8:8" x14ac:dyDescent="0.25">
      <c r="H7550" s="200"/>
    </row>
    <row r="7551" spans="8:8" x14ac:dyDescent="0.25">
      <c r="H7551" s="200"/>
    </row>
    <row r="7552" spans="8:8" x14ac:dyDescent="0.25">
      <c r="H7552" s="200"/>
    </row>
    <row r="7553" spans="8:8" x14ac:dyDescent="0.25">
      <c r="H7553" s="200"/>
    </row>
    <row r="7554" spans="8:8" x14ac:dyDescent="0.25">
      <c r="H7554" s="200"/>
    </row>
    <row r="7555" spans="8:8" x14ac:dyDescent="0.25">
      <c r="H7555" s="200"/>
    </row>
    <row r="7556" spans="8:8" x14ac:dyDescent="0.25">
      <c r="H7556" s="200"/>
    </row>
    <row r="7557" spans="8:8" x14ac:dyDescent="0.25">
      <c r="H7557" s="200"/>
    </row>
    <row r="7558" spans="8:8" x14ac:dyDescent="0.25">
      <c r="H7558" s="200"/>
    </row>
    <row r="7559" spans="8:8" x14ac:dyDescent="0.25">
      <c r="H7559" s="200"/>
    </row>
    <row r="7560" spans="8:8" x14ac:dyDescent="0.25">
      <c r="H7560" s="200"/>
    </row>
    <row r="7561" spans="8:8" x14ac:dyDescent="0.25">
      <c r="H7561" s="200"/>
    </row>
    <row r="7562" spans="8:8" x14ac:dyDescent="0.25">
      <c r="H7562" s="200"/>
    </row>
    <row r="7563" spans="8:8" x14ac:dyDescent="0.25">
      <c r="H7563" s="200"/>
    </row>
    <row r="7564" spans="8:8" x14ac:dyDescent="0.25">
      <c r="H7564" s="200"/>
    </row>
    <row r="7565" spans="8:8" x14ac:dyDescent="0.25">
      <c r="H7565" s="200"/>
    </row>
    <row r="7566" spans="8:8" x14ac:dyDescent="0.25">
      <c r="H7566" s="200"/>
    </row>
    <row r="7567" spans="8:8" x14ac:dyDescent="0.25">
      <c r="H7567" s="200"/>
    </row>
    <row r="7568" spans="8:8" x14ac:dyDescent="0.25">
      <c r="H7568" s="200"/>
    </row>
    <row r="7569" spans="8:8" x14ac:dyDescent="0.25">
      <c r="H7569" s="200"/>
    </row>
    <row r="7570" spans="8:8" x14ac:dyDescent="0.25">
      <c r="H7570" s="200"/>
    </row>
    <row r="7571" spans="8:8" x14ac:dyDescent="0.25">
      <c r="H7571" s="200"/>
    </row>
    <row r="7572" spans="8:8" x14ac:dyDescent="0.25">
      <c r="H7572" s="200"/>
    </row>
    <row r="7573" spans="8:8" x14ac:dyDescent="0.25">
      <c r="H7573" s="200"/>
    </row>
    <row r="7574" spans="8:8" x14ac:dyDescent="0.25">
      <c r="H7574" s="200"/>
    </row>
    <row r="7575" spans="8:8" x14ac:dyDescent="0.25">
      <c r="H7575" s="200"/>
    </row>
    <row r="7576" spans="8:8" x14ac:dyDescent="0.25">
      <c r="H7576" s="200"/>
    </row>
    <row r="7577" spans="8:8" x14ac:dyDescent="0.25">
      <c r="H7577" s="200"/>
    </row>
    <row r="7578" spans="8:8" x14ac:dyDescent="0.25">
      <c r="H7578" s="200"/>
    </row>
    <row r="7579" spans="8:8" x14ac:dyDescent="0.25">
      <c r="H7579" s="200"/>
    </row>
    <row r="7580" spans="8:8" x14ac:dyDescent="0.25">
      <c r="H7580" s="200"/>
    </row>
    <row r="7581" spans="8:8" x14ac:dyDescent="0.25">
      <c r="H7581" s="200"/>
    </row>
    <row r="7582" spans="8:8" x14ac:dyDescent="0.25">
      <c r="H7582" s="200"/>
    </row>
    <row r="7583" spans="8:8" x14ac:dyDescent="0.25">
      <c r="H7583" s="200"/>
    </row>
    <row r="7584" spans="8:8" x14ac:dyDescent="0.25">
      <c r="H7584" s="200"/>
    </row>
    <row r="7585" spans="8:8" x14ac:dyDescent="0.25">
      <c r="H7585" s="200"/>
    </row>
    <row r="7586" spans="8:8" x14ac:dyDescent="0.25">
      <c r="H7586" s="200"/>
    </row>
    <row r="7587" spans="8:8" x14ac:dyDescent="0.25">
      <c r="H7587" s="200"/>
    </row>
    <row r="7588" spans="8:8" x14ac:dyDescent="0.25">
      <c r="H7588" s="200"/>
    </row>
    <row r="7589" spans="8:8" x14ac:dyDescent="0.25">
      <c r="H7589" s="200"/>
    </row>
    <row r="7590" spans="8:8" x14ac:dyDescent="0.25">
      <c r="H7590" s="200"/>
    </row>
    <row r="7591" spans="8:8" x14ac:dyDescent="0.25">
      <c r="H7591" s="200"/>
    </row>
    <row r="7592" spans="8:8" x14ac:dyDescent="0.25">
      <c r="H7592" s="200"/>
    </row>
    <row r="7593" spans="8:8" x14ac:dyDescent="0.25">
      <c r="H7593" s="200"/>
    </row>
    <row r="7594" spans="8:8" x14ac:dyDescent="0.25">
      <c r="H7594" s="200"/>
    </row>
    <row r="7595" spans="8:8" x14ac:dyDescent="0.25">
      <c r="H7595" s="200"/>
    </row>
    <row r="7596" spans="8:8" x14ac:dyDescent="0.25">
      <c r="H7596" s="200"/>
    </row>
    <row r="7597" spans="8:8" x14ac:dyDescent="0.25">
      <c r="H7597" s="200"/>
    </row>
    <row r="7598" spans="8:8" x14ac:dyDescent="0.25">
      <c r="H7598" s="200"/>
    </row>
    <row r="7599" spans="8:8" x14ac:dyDescent="0.25">
      <c r="H7599" s="200"/>
    </row>
    <row r="7600" spans="8:8" x14ac:dyDescent="0.25">
      <c r="H7600" s="200"/>
    </row>
    <row r="7601" spans="8:8" x14ac:dyDescent="0.25">
      <c r="H7601" s="200"/>
    </row>
    <row r="7602" spans="8:8" x14ac:dyDescent="0.25">
      <c r="H7602" s="200"/>
    </row>
    <row r="7603" spans="8:8" x14ac:dyDescent="0.25">
      <c r="H7603" s="200"/>
    </row>
    <row r="7604" spans="8:8" x14ac:dyDescent="0.25">
      <c r="H7604" s="200"/>
    </row>
    <row r="7605" spans="8:8" x14ac:dyDescent="0.25">
      <c r="H7605" s="200"/>
    </row>
    <row r="7606" spans="8:8" x14ac:dyDescent="0.25">
      <c r="H7606" s="200"/>
    </row>
    <row r="7607" spans="8:8" x14ac:dyDescent="0.25">
      <c r="H7607" s="200"/>
    </row>
    <row r="7608" spans="8:8" x14ac:dyDescent="0.25">
      <c r="H7608" s="200"/>
    </row>
    <row r="7609" spans="8:8" x14ac:dyDescent="0.25">
      <c r="H7609" s="200"/>
    </row>
    <row r="7610" spans="8:8" x14ac:dyDescent="0.25">
      <c r="H7610" s="200"/>
    </row>
    <row r="7611" spans="8:8" x14ac:dyDescent="0.25">
      <c r="H7611" s="200"/>
    </row>
    <row r="7612" spans="8:8" x14ac:dyDescent="0.25">
      <c r="H7612" s="200"/>
    </row>
    <row r="7613" spans="8:8" x14ac:dyDescent="0.25">
      <c r="H7613" s="200"/>
    </row>
    <row r="7614" spans="8:8" x14ac:dyDescent="0.25">
      <c r="H7614" s="200"/>
    </row>
    <row r="7615" spans="8:8" x14ac:dyDescent="0.25">
      <c r="H7615" s="200"/>
    </row>
    <row r="7616" spans="8:8" x14ac:dyDescent="0.25">
      <c r="H7616" s="200"/>
    </row>
    <row r="7617" spans="8:8" x14ac:dyDescent="0.25">
      <c r="H7617" s="200"/>
    </row>
    <row r="7618" spans="8:8" x14ac:dyDescent="0.25">
      <c r="H7618" s="200"/>
    </row>
    <row r="7619" spans="8:8" x14ac:dyDescent="0.25">
      <c r="H7619" s="200"/>
    </row>
    <row r="7620" spans="8:8" x14ac:dyDescent="0.25">
      <c r="H7620" s="200"/>
    </row>
    <row r="7621" spans="8:8" x14ac:dyDescent="0.25">
      <c r="H7621" s="200"/>
    </row>
    <row r="7622" spans="8:8" x14ac:dyDescent="0.25">
      <c r="H7622" s="200"/>
    </row>
    <row r="7623" spans="8:8" x14ac:dyDescent="0.25">
      <c r="H7623" s="200"/>
    </row>
    <row r="7624" spans="8:8" x14ac:dyDescent="0.25">
      <c r="H7624" s="200"/>
    </row>
    <row r="7625" spans="8:8" x14ac:dyDescent="0.25">
      <c r="H7625" s="200"/>
    </row>
    <row r="7626" spans="8:8" x14ac:dyDescent="0.25">
      <c r="H7626" s="200"/>
    </row>
    <row r="7627" spans="8:8" x14ac:dyDescent="0.25">
      <c r="H7627" s="200"/>
    </row>
    <row r="7628" spans="8:8" x14ac:dyDescent="0.25">
      <c r="H7628" s="200"/>
    </row>
    <row r="7629" spans="8:8" x14ac:dyDescent="0.25">
      <c r="H7629" s="200"/>
    </row>
    <row r="7630" spans="8:8" x14ac:dyDescent="0.25">
      <c r="H7630" s="200"/>
    </row>
    <row r="7631" spans="8:8" x14ac:dyDescent="0.25">
      <c r="H7631" s="200"/>
    </row>
    <row r="7632" spans="8:8" x14ac:dyDescent="0.25">
      <c r="H7632" s="200"/>
    </row>
    <row r="7633" spans="8:8" x14ac:dyDescent="0.25">
      <c r="H7633" s="200"/>
    </row>
    <row r="7634" spans="8:8" x14ac:dyDescent="0.25">
      <c r="H7634" s="200"/>
    </row>
    <row r="7635" spans="8:8" x14ac:dyDescent="0.25">
      <c r="H7635" s="200"/>
    </row>
    <row r="7636" spans="8:8" x14ac:dyDescent="0.25">
      <c r="H7636" s="200"/>
    </row>
    <row r="7637" spans="8:8" x14ac:dyDescent="0.25">
      <c r="H7637" s="200"/>
    </row>
    <row r="7638" spans="8:8" x14ac:dyDescent="0.25">
      <c r="H7638" s="200"/>
    </row>
    <row r="7639" spans="8:8" x14ac:dyDescent="0.25">
      <c r="H7639" s="200"/>
    </row>
    <row r="7640" spans="8:8" x14ac:dyDescent="0.25">
      <c r="H7640" s="200"/>
    </row>
    <row r="7641" spans="8:8" x14ac:dyDescent="0.25">
      <c r="H7641" s="200"/>
    </row>
    <row r="7642" spans="8:8" x14ac:dyDescent="0.25">
      <c r="H7642" s="200"/>
    </row>
    <row r="7643" spans="8:8" x14ac:dyDescent="0.25">
      <c r="H7643" s="200"/>
    </row>
    <row r="7644" spans="8:8" x14ac:dyDescent="0.25">
      <c r="H7644" s="200"/>
    </row>
    <row r="7645" spans="8:8" x14ac:dyDescent="0.25">
      <c r="H7645" s="200"/>
    </row>
    <row r="7646" spans="8:8" x14ac:dyDescent="0.25">
      <c r="H7646" s="200"/>
    </row>
    <row r="7647" spans="8:8" x14ac:dyDescent="0.25">
      <c r="H7647" s="200"/>
    </row>
    <row r="7648" spans="8:8" x14ac:dyDescent="0.25">
      <c r="H7648" s="200"/>
    </row>
    <row r="7649" spans="8:8" x14ac:dyDescent="0.25">
      <c r="H7649" s="200"/>
    </row>
    <row r="7650" spans="8:8" x14ac:dyDescent="0.25">
      <c r="H7650" s="200"/>
    </row>
    <row r="7651" spans="8:8" x14ac:dyDescent="0.25">
      <c r="H7651" s="200"/>
    </row>
    <row r="7652" spans="8:8" x14ac:dyDescent="0.25">
      <c r="H7652" s="200"/>
    </row>
    <row r="7653" spans="8:8" x14ac:dyDescent="0.25">
      <c r="H7653" s="200"/>
    </row>
    <row r="7654" spans="8:8" x14ac:dyDescent="0.25">
      <c r="H7654" s="200"/>
    </row>
    <row r="7655" spans="8:8" x14ac:dyDescent="0.25">
      <c r="H7655" s="200"/>
    </row>
    <row r="7656" spans="8:8" x14ac:dyDescent="0.25">
      <c r="H7656" s="200"/>
    </row>
    <row r="7657" spans="8:8" x14ac:dyDescent="0.25">
      <c r="H7657" s="200"/>
    </row>
    <row r="7658" spans="8:8" x14ac:dyDescent="0.25">
      <c r="H7658" s="200"/>
    </row>
    <row r="7659" spans="8:8" x14ac:dyDescent="0.25">
      <c r="H7659" s="200"/>
    </row>
    <row r="7660" spans="8:8" x14ac:dyDescent="0.25">
      <c r="H7660" s="200"/>
    </row>
    <row r="7661" spans="8:8" x14ac:dyDescent="0.25">
      <c r="H7661" s="200"/>
    </row>
    <row r="7662" spans="8:8" x14ac:dyDescent="0.25">
      <c r="H7662" s="200"/>
    </row>
    <row r="7663" spans="8:8" x14ac:dyDescent="0.25">
      <c r="H7663" s="200"/>
    </row>
    <row r="7664" spans="8:8" x14ac:dyDescent="0.25">
      <c r="H7664" s="200"/>
    </row>
    <row r="7665" spans="8:8" x14ac:dyDescent="0.25">
      <c r="H7665" s="200"/>
    </row>
    <row r="7666" spans="8:8" x14ac:dyDescent="0.25">
      <c r="H7666" s="200"/>
    </row>
    <row r="7667" spans="8:8" x14ac:dyDescent="0.25">
      <c r="H7667" s="200"/>
    </row>
    <row r="7668" spans="8:8" x14ac:dyDescent="0.25">
      <c r="H7668" s="200"/>
    </row>
    <row r="7669" spans="8:8" x14ac:dyDescent="0.25">
      <c r="H7669" s="200"/>
    </row>
    <row r="7670" spans="8:8" x14ac:dyDescent="0.25">
      <c r="H7670" s="200"/>
    </row>
    <row r="7671" spans="8:8" x14ac:dyDescent="0.25">
      <c r="H7671" s="200"/>
    </row>
    <row r="7672" spans="8:8" x14ac:dyDescent="0.25">
      <c r="H7672" s="200"/>
    </row>
    <row r="7673" spans="8:8" x14ac:dyDescent="0.25">
      <c r="H7673" s="200"/>
    </row>
    <row r="7674" spans="8:8" x14ac:dyDescent="0.25">
      <c r="H7674" s="200"/>
    </row>
    <row r="7675" spans="8:8" x14ac:dyDescent="0.25">
      <c r="H7675" s="200"/>
    </row>
    <row r="7676" spans="8:8" x14ac:dyDescent="0.25">
      <c r="H7676" s="200"/>
    </row>
    <row r="7677" spans="8:8" x14ac:dyDescent="0.25">
      <c r="H7677" s="200"/>
    </row>
    <row r="7678" spans="8:8" x14ac:dyDescent="0.25">
      <c r="H7678" s="200"/>
    </row>
    <row r="7679" spans="8:8" x14ac:dyDescent="0.25">
      <c r="H7679" s="200"/>
    </row>
    <row r="7680" spans="8:8" x14ac:dyDescent="0.25">
      <c r="H7680" s="200"/>
    </row>
    <row r="7681" spans="8:8" x14ac:dyDescent="0.25">
      <c r="H7681" s="200"/>
    </row>
    <row r="7682" spans="8:8" x14ac:dyDescent="0.25">
      <c r="H7682" s="200"/>
    </row>
    <row r="7683" spans="8:8" x14ac:dyDescent="0.25">
      <c r="H7683" s="200"/>
    </row>
    <row r="7684" spans="8:8" x14ac:dyDescent="0.25">
      <c r="H7684" s="200"/>
    </row>
    <row r="7685" spans="8:8" x14ac:dyDescent="0.25">
      <c r="H7685" s="200"/>
    </row>
    <row r="7686" spans="8:8" x14ac:dyDescent="0.25">
      <c r="H7686" s="200"/>
    </row>
    <row r="7687" spans="8:8" x14ac:dyDescent="0.25">
      <c r="H7687" s="200"/>
    </row>
    <row r="7688" spans="8:8" x14ac:dyDescent="0.25">
      <c r="H7688" s="200"/>
    </row>
    <row r="7689" spans="8:8" x14ac:dyDescent="0.25">
      <c r="H7689" s="200"/>
    </row>
    <row r="7690" spans="8:8" x14ac:dyDescent="0.25">
      <c r="H7690" s="200"/>
    </row>
    <row r="7691" spans="8:8" x14ac:dyDescent="0.25">
      <c r="H7691" s="200"/>
    </row>
    <row r="7692" spans="8:8" x14ac:dyDescent="0.25">
      <c r="H7692" s="200"/>
    </row>
    <row r="7693" spans="8:8" x14ac:dyDescent="0.25">
      <c r="H7693" s="200"/>
    </row>
    <row r="7694" spans="8:8" x14ac:dyDescent="0.25">
      <c r="H7694" s="200"/>
    </row>
    <row r="7695" spans="8:8" x14ac:dyDescent="0.25">
      <c r="H7695" s="200"/>
    </row>
    <row r="7696" spans="8:8" x14ac:dyDescent="0.25">
      <c r="H7696" s="200"/>
    </row>
    <row r="7697" spans="8:8" x14ac:dyDescent="0.25">
      <c r="H7697" s="200"/>
    </row>
    <row r="7698" spans="8:8" x14ac:dyDescent="0.25">
      <c r="H7698" s="200"/>
    </row>
    <row r="7699" spans="8:8" x14ac:dyDescent="0.25">
      <c r="H7699" s="200"/>
    </row>
    <row r="7700" spans="8:8" x14ac:dyDescent="0.25">
      <c r="H7700" s="200"/>
    </row>
    <row r="7701" spans="8:8" x14ac:dyDescent="0.25">
      <c r="H7701" s="200"/>
    </row>
    <row r="7702" spans="8:8" x14ac:dyDescent="0.25">
      <c r="H7702" s="200"/>
    </row>
    <row r="7703" spans="8:8" x14ac:dyDescent="0.25">
      <c r="H7703" s="200"/>
    </row>
    <row r="7704" spans="8:8" x14ac:dyDescent="0.25">
      <c r="H7704" s="200"/>
    </row>
    <row r="7705" spans="8:8" x14ac:dyDescent="0.25">
      <c r="H7705" s="200"/>
    </row>
    <row r="7706" spans="8:8" x14ac:dyDescent="0.25">
      <c r="H7706" s="200"/>
    </row>
    <row r="7707" spans="8:8" x14ac:dyDescent="0.25">
      <c r="H7707" s="200"/>
    </row>
    <row r="7708" spans="8:8" x14ac:dyDescent="0.25">
      <c r="H7708" s="200"/>
    </row>
    <row r="7709" spans="8:8" x14ac:dyDescent="0.25">
      <c r="H7709" s="200"/>
    </row>
    <row r="7710" spans="8:8" x14ac:dyDescent="0.25">
      <c r="H7710" s="200"/>
    </row>
    <row r="7711" spans="8:8" x14ac:dyDescent="0.25">
      <c r="H7711" s="200"/>
    </row>
    <row r="7712" spans="8:8" x14ac:dyDescent="0.25">
      <c r="H7712" s="200"/>
    </row>
    <row r="7713" spans="8:8" x14ac:dyDescent="0.25">
      <c r="H7713" s="200"/>
    </row>
    <row r="7714" spans="8:8" x14ac:dyDescent="0.25">
      <c r="H7714" s="200"/>
    </row>
    <row r="7715" spans="8:8" x14ac:dyDescent="0.25">
      <c r="H7715" s="200"/>
    </row>
    <row r="7716" spans="8:8" x14ac:dyDescent="0.25">
      <c r="H7716" s="200"/>
    </row>
    <row r="7717" spans="8:8" x14ac:dyDescent="0.25">
      <c r="H7717" s="200"/>
    </row>
    <row r="7718" spans="8:8" x14ac:dyDescent="0.25">
      <c r="H7718" s="200"/>
    </row>
    <row r="7719" spans="8:8" x14ac:dyDescent="0.25">
      <c r="H7719" s="200"/>
    </row>
    <row r="7720" spans="8:8" x14ac:dyDescent="0.25">
      <c r="H7720" s="200"/>
    </row>
    <row r="7721" spans="8:8" x14ac:dyDescent="0.25">
      <c r="H7721" s="200"/>
    </row>
    <row r="7722" spans="8:8" x14ac:dyDescent="0.25">
      <c r="H7722" s="200"/>
    </row>
    <row r="7723" spans="8:8" x14ac:dyDescent="0.25">
      <c r="H7723" s="200"/>
    </row>
    <row r="7724" spans="8:8" x14ac:dyDescent="0.25">
      <c r="H7724" s="200"/>
    </row>
    <row r="7725" spans="8:8" x14ac:dyDescent="0.25">
      <c r="H7725" s="200"/>
    </row>
    <row r="7726" spans="8:8" x14ac:dyDescent="0.25">
      <c r="H7726" s="200"/>
    </row>
    <row r="7727" spans="8:8" x14ac:dyDescent="0.25">
      <c r="H7727" s="200"/>
    </row>
    <row r="7728" spans="8:8" x14ac:dyDescent="0.25">
      <c r="H7728" s="200"/>
    </row>
    <row r="7729" spans="8:8" x14ac:dyDescent="0.25">
      <c r="H7729" s="200"/>
    </row>
    <row r="7730" spans="8:8" x14ac:dyDescent="0.25">
      <c r="H7730" s="200"/>
    </row>
    <row r="7731" spans="8:8" x14ac:dyDescent="0.25">
      <c r="H7731" s="200"/>
    </row>
    <row r="7732" spans="8:8" x14ac:dyDescent="0.25">
      <c r="H7732" s="200"/>
    </row>
    <row r="7733" spans="8:8" x14ac:dyDescent="0.25">
      <c r="H7733" s="200"/>
    </row>
    <row r="7734" spans="8:8" x14ac:dyDescent="0.25">
      <c r="H7734" s="200"/>
    </row>
    <row r="7735" spans="8:8" x14ac:dyDescent="0.25">
      <c r="H7735" s="200"/>
    </row>
    <row r="7736" spans="8:8" x14ac:dyDescent="0.25">
      <c r="H7736" s="200"/>
    </row>
    <row r="7737" spans="8:8" x14ac:dyDescent="0.25">
      <c r="H7737" s="200"/>
    </row>
    <row r="7738" spans="8:8" x14ac:dyDescent="0.25">
      <c r="H7738" s="200"/>
    </row>
    <row r="7739" spans="8:8" x14ac:dyDescent="0.25">
      <c r="H7739" s="200"/>
    </row>
    <row r="7740" spans="8:8" x14ac:dyDescent="0.25">
      <c r="H7740" s="200"/>
    </row>
    <row r="7741" spans="8:8" x14ac:dyDescent="0.25">
      <c r="H7741" s="200"/>
    </row>
    <row r="7742" spans="8:8" x14ac:dyDescent="0.25">
      <c r="H7742" s="200"/>
    </row>
    <row r="7743" spans="8:8" x14ac:dyDescent="0.25">
      <c r="H7743" s="200"/>
    </row>
    <row r="7744" spans="8:8" x14ac:dyDescent="0.25">
      <c r="H7744" s="200"/>
    </row>
    <row r="7745" spans="8:8" x14ac:dyDescent="0.25">
      <c r="H7745" s="200"/>
    </row>
    <row r="7746" spans="8:8" x14ac:dyDescent="0.25">
      <c r="H7746" s="200"/>
    </row>
    <row r="7747" spans="8:8" x14ac:dyDescent="0.25">
      <c r="H7747" s="200"/>
    </row>
    <row r="7748" spans="8:8" x14ac:dyDescent="0.25">
      <c r="H7748" s="200"/>
    </row>
    <row r="7749" spans="8:8" x14ac:dyDescent="0.25">
      <c r="H7749" s="200"/>
    </row>
    <row r="7750" spans="8:8" x14ac:dyDescent="0.25">
      <c r="H7750" s="200"/>
    </row>
    <row r="7751" spans="8:8" x14ac:dyDescent="0.25">
      <c r="H7751" s="200"/>
    </row>
    <row r="7752" spans="8:8" x14ac:dyDescent="0.25">
      <c r="H7752" s="200"/>
    </row>
    <row r="7753" spans="8:8" x14ac:dyDescent="0.25">
      <c r="H7753" s="200"/>
    </row>
    <row r="7754" spans="8:8" x14ac:dyDescent="0.25">
      <c r="H7754" s="200"/>
    </row>
    <row r="7755" spans="8:8" x14ac:dyDescent="0.25">
      <c r="H7755" s="200"/>
    </row>
    <row r="7756" spans="8:8" x14ac:dyDescent="0.25">
      <c r="H7756" s="200"/>
    </row>
    <row r="7757" spans="8:8" x14ac:dyDescent="0.25">
      <c r="H7757" s="200"/>
    </row>
    <row r="7758" spans="8:8" x14ac:dyDescent="0.25">
      <c r="H7758" s="200"/>
    </row>
    <row r="7759" spans="8:8" x14ac:dyDescent="0.25">
      <c r="H7759" s="200"/>
    </row>
    <row r="7760" spans="8:8" x14ac:dyDescent="0.25">
      <c r="H7760" s="200"/>
    </row>
    <row r="7761" spans="8:8" x14ac:dyDescent="0.25">
      <c r="H7761" s="200"/>
    </row>
    <row r="7762" spans="8:8" x14ac:dyDescent="0.25">
      <c r="H7762" s="200"/>
    </row>
    <row r="7763" spans="8:8" x14ac:dyDescent="0.25">
      <c r="H7763" s="200"/>
    </row>
    <row r="7764" spans="8:8" x14ac:dyDescent="0.25">
      <c r="H7764" s="200"/>
    </row>
    <row r="7765" spans="8:8" x14ac:dyDescent="0.25">
      <c r="H7765" s="200"/>
    </row>
    <row r="7766" spans="8:8" x14ac:dyDescent="0.25">
      <c r="H7766" s="200"/>
    </row>
    <row r="7767" spans="8:8" x14ac:dyDescent="0.25">
      <c r="H7767" s="200"/>
    </row>
    <row r="7768" spans="8:8" x14ac:dyDescent="0.25">
      <c r="H7768" s="200"/>
    </row>
    <row r="7769" spans="8:8" x14ac:dyDescent="0.25">
      <c r="H7769" s="200"/>
    </row>
    <row r="7770" spans="8:8" x14ac:dyDescent="0.25">
      <c r="H7770" s="200"/>
    </row>
    <row r="7771" spans="8:8" x14ac:dyDescent="0.25">
      <c r="H7771" s="200"/>
    </row>
    <row r="7772" spans="8:8" x14ac:dyDescent="0.25">
      <c r="H7772" s="200"/>
    </row>
    <row r="7773" spans="8:8" x14ac:dyDescent="0.25">
      <c r="H7773" s="200"/>
    </row>
    <row r="7774" spans="8:8" x14ac:dyDescent="0.25">
      <c r="H7774" s="200"/>
    </row>
    <row r="7775" spans="8:8" x14ac:dyDescent="0.25">
      <c r="H7775" s="200"/>
    </row>
    <row r="7776" spans="8:8" x14ac:dyDescent="0.25">
      <c r="H7776" s="200"/>
    </row>
    <row r="7777" spans="8:8" x14ac:dyDescent="0.25">
      <c r="H7777" s="200"/>
    </row>
    <row r="7778" spans="8:8" x14ac:dyDescent="0.25">
      <c r="H7778" s="200"/>
    </row>
    <row r="7779" spans="8:8" x14ac:dyDescent="0.25">
      <c r="H7779" s="200"/>
    </row>
    <row r="7780" spans="8:8" x14ac:dyDescent="0.25">
      <c r="H7780" s="200"/>
    </row>
    <row r="7781" spans="8:8" x14ac:dyDescent="0.25">
      <c r="H7781" s="200"/>
    </row>
    <row r="7782" spans="8:8" x14ac:dyDescent="0.25">
      <c r="H7782" s="200"/>
    </row>
    <row r="7783" spans="8:8" x14ac:dyDescent="0.25">
      <c r="H7783" s="200"/>
    </row>
    <row r="7784" spans="8:8" x14ac:dyDescent="0.25">
      <c r="H7784" s="200"/>
    </row>
    <row r="7785" spans="8:8" x14ac:dyDescent="0.25">
      <c r="H7785" s="200"/>
    </row>
    <row r="7786" spans="8:8" x14ac:dyDescent="0.25">
      <c r="H7786" s="200"/>
    </row>
    <row r="7787" spans="8:8" x14ac:dyDescent="0.25">
      <c r="H7787" s="200"/>
    </row>
    <row r="7788" spans="8:8" x14ac:dyDescent="0.25">
      <c r="H7788" s="200"/>
    </row>
    <row r="7789" spans="8:8" x14ac:dyDescent="0.25">
      <c r="H7789" s="200"/>
    </row>
    <row r="7790" spans="8:8" x14ac:dyDescent="0.25">
      <c r="H7790" s="200"/>
    </row>
    <row r="7791" spans="8:8" x14ac:dyDescent="0.25">
      <c r="H7791" s="200"/>
    </row>
    <row r="7792" spans="8:8" x14ac:dyDescent="0.25">
      <c r="H7792" s="200"/>
    </row>
    <row r="7793" spans="8:8" x14ac:dyDescent="0.25">
      <c r="H7793" s="200"/>
    </row>
    <row r="7794" spans="8:8" x14ac:dyDescent="0.25">
      <c r="H7794" s="200"/>
    </row>
    <row r="7795" spans="8:8" x14ac:dyDescent="0.25">
      <c r="H7795" s="200"/>
    </row>
    <row r="7796" spans="8:8" x14ac:dyDescent="0.25">
      <c r="H7796" s="200"/>
    </row>
    <row r="7797" spans="8:8" x14ac:dyDescent="0.25">
      <c r="H7797" s="200"/>
    </row>
    <row r="7798" spans="8:8" x14ac:dyDescent="0.25">
      <c r="H7798" s="200"/>
    </row>
    <row r="7799" spans="8:8" x14ac:dyDescent="0.25">
      <c r="H7799" s="200"/>
    </row>
    <row r="7800" spans="8:8" x14ac:dyDescent="0.25">
      <c r="H7800" s="200"/>
    </row>
    <row r="7801" spans="8:8" x14ac:dyDescent="0.25">
      <c r="H7801" s="200"/>
    </row>
    <row r="7802" spans="8:8" x14ac:dyDescent="0.25">
      <c r="H7802" s="200"/>
    </row>
    <row r="7803" spans="8:8" x14ac:dyDescent="0.25">
      <c r="H7803" s="200"/>
    </row>
    <row r="7804" spans="8:8" x14ac:dyDescent="0.25">
      <c r="H7804" s="200"/>
    </row>
    <row r="7805" spans="8:8" x14ac:dyDescent="0.25">
      <c r="H7805" s="200"/>
    </row>
    <row r="7806" spans="8:8" x14ac:dyDescent="0.25">
      <c r="H7806" s="200"/>
    </row>
    <row r="7807" spans="8:8" x14ac:dyDescent="0.25">
      <c r="H7807" s="200"/>
    </row>
    <row r="7808" spans="8:8" x14ac:dyDescent="0.25">
      <c r="H7808" s="200"/>
    </row>
    <row r="7809" spans="8:8" x14ac:dyDescent="0.25">
      <c r="H7809" s="200"/>
    </row>
    <row r="7810" spans="8:8" x14ac:dyDescent="0.25">
      <c r="H7810" s="200"/>
    </row>
    <row r="7811" spans="8:8" x14ac:dyDescent="0.25">
      <c r="H7811" s="200"/>
    </row>
    <row r="7812" spans="8:8" x14ac:dyDescent="0.25">
      <c r="H7812" s="200"/>
    </row>
    <row r="7813" spans="8:8" x14ac:dyDescent="0.25">
      <c r="H7813" s="200"/>
    </row>
    <row r="7814" spans="8:8" x14ac:dyDescent="0.25">
      <c r="H7814" s="200"/>
    </row>
    <row r="7815" spans="8:8" x14ac:dyDescent="0.25">
      <c r="H7815" s="200"/>
    </row>
    <row r="7816" spans="8:8" x14ac:dyDescent="0.25">
      <c r="H7816" s="200"/>
    </row>
    <row r="7817" spans="8:8" x14ac:dyDescent="0.25">
      <c r="H7817" s="200"/>
    </row>
    <row r="7818" spans="8:8" x14ac:dyDescent="0.25">
      <c r="H7818" s="200"/>
    </row>
    <row r="7819" spans="8:8" x14ac:dyDescent="0.25">
      <c r="H7819" s="200"/>
    </row>
    <row r="7820" spans="8:8" x14ac:dyDescent="0.25">
      <c r="H7820" s="200"/>
    </row>
    <row r="7821" spans="8:8" x14ac:dyDescent="0.25">
      <c r="H7821" s="200"/>
    </row>
    <row r="7822" spans="8:8" x14ac:dyDescent="0.25">
      <c r="H7822" s="200"/>
    </row>
    <row r="7823" spans="8:8" x14ac:dyDescent="0.25">
      <c r="H7823" s="200"/>
    </row>
    <row r="7824" spans="8:8" x14ac:dyDescent="0.25">
      <c r="H7824" s="200"/>
    </row>
    <row r="7825" spans="8:8" x14ac:dyDescent="0.25">
      <c r="H7825" s="200"/>
    </row>
    <row r="7826" spans="8:8" x14ac:dyDescent="0.25">
      <c r="H7826" s="200"/>
    </row>
    <row r="7827" spans="8:8" x14ac:dyDescent="0.25">
      <c r="H7827" s="200"/>
    </row>
    <row r="7828" spans="8:8" x14ac:dyDescent="0.25">
      <c r="H7828" s="200"/>
    </row>
    <row r="7829" spans="8:8" x14ac:dyDescent="0.25">
      <c r="H7829" s="200"/>
    </row>
    <row r="7830" spans="8:8" x14ac:dyDescent="0.25">
      <c r="H7830" s="200"/>
    </row>
    <row r="7831" spans="8:8" x14ac:dyDescent="0.25">
      <c r="H7831" s="200"/>
    </row>
    <row r="7832" spans="8:8" x14ac:dyDescent="0.25">
      <c r="H7832" s="200"/>
    </row>
    <row r="7833" spans="8:8" x14ac:dyDescent="0.25">
      <c r="H7833" s="200"/>
    </row>
    <row r="7834" spans="8:8" x14ac:dyDescent="0.25">
      <c r="H7834" s="200"/>
    </row>
    <row r="7835" spans="8:8" x14ac:dyDescent="0.25">
      <c r="H7835" s="200"/>
    </row>
    <row r="7836" spans="8:8" x14ac:dyDescent="0.25">
      <c r="H7836" s="200"/>
    </row>
    <row r="7837" spans="8:8" x14ac:dyDescent="0.25">
      <c r="H7837" s="200"/>
    </row>
    <row r="7838" spans="8:8" x14ac:dyDescent="0.25">
      <c r="H7838" s="200"/>
    </row>
    <row r="7839" spans="8:8" x14ac:dyDescent="0.25">
      <c r="H7839" s="200"/>
    </row>
    <row r="7840" spans="8:8" x14ac:dyDescent="0.25">
      <c r="H7840" s="200"/>
    </row>
    <row r="7841" spans="8:8" x14ac:dyDescent="0.25">
      <c r="H7841" s="200"/>
    </row>
    <row r="7842" spans="8:8" x14ac:dyDescent="0.25">
      <c r="H7842" s="200"/>
    </row>
    <row r="7843" spans="8:8" x14ac:dyDescent="0.25">
      <c r="H7843" s="200"/>
    </row>
    <row r="7844" spans="8:8" x14ac:dyDescent="0.25">
      <c r="H7844" s="200"/>
    </row>
    <row r="7845" spans="8:8" x14ac:dyDescent="0.25">
      <c r="H7845" s="200"/>
    </row>
    <row r="7846" spans="8:8" x14ac:dyDescent="0.25">
      <c r="H7846" s="200"/>
    </row>
    <row r="7847" spans="8:8" x14ac:dyDescent="0.25">
      <c r="H7847" s="200"/>
    </row>
    <row r="7848" spans="8:8" x14ac:dyDescent="0.25">
      <c r="H7848" s="200"/>
    </row>
    <row r="7849" spans="8:8" x14ac:dyDescent="0.25">
      <c r="H7849" s="200"/>
    </row>
    <row r="7850" spans="8:8" x14ac:dyDescent="0.25">
      <c r="H7850" s="200"/>
    </row>
    <row r="7851" spans="8:8" x14ac:dyDescent="0.25">
      <c r="H7851" s="200"/>
    </row>
    <row r="7852" spans="8:8" x14ac:dyDescent="0.25">
      <c r="H7852" s="200"/>
    </row>
    <row r="7853" spans="8:8" x14ac:dyDescent="0.25">
      <c r="H7853" s="200"/>
    </row>
    <row r="7854" spans="8:8" x14ac:dyDescent="0.25">
      <c r="H7854" s="200"/>
    </row>
    <row r="7855" spans="8:8" x14ac:dyDescent="0.25">
      <c r="H7855" s="200"/>
    </row>
    <row r="7856" spans="8:8" x14ac:dyDescent="0.25">
      <c r="H7856" s="200"/>
    </row>
    <row r="7857" spans="8:8" x14ac:dyDescent="0.25">
      <c r="H7857" s="200"/>
    </row>
    <row r="7858" spans="8:8" x14ac:dyDescent="0.25">
      <c r="H7858" s="200"/>
    </row>
    <row r="7859" spans="8:8" x14ac:dyDescent="0.25">
      <c r="H7859" s="200"/>
    </row>
    <row r="7860" spans="8:8" x14ac:dyDescent="0.25">
      <c r="H7860" s="200"/>
    </row>
    <row r="7861" spans="8:8" x14ac:dyDescent="0.25">
      <c r="H7861" s="200"/>
    </row>
    <row r="7862" spans="8:8" x14ac:dyDescent="0.25">
      <c r="H7862" s="200"/>
    </row>
    <row r="7863" spans="8:8" x14ac:dyDescent="0.25">
      <c r="H7863" s="200"/>
    </row>
    <row r="7864" spans="8:8" x14ac:dyDescent="0.25">
      <c r="H7864" s="200"/>
    </row>
    <row r="7865" spans="8:8" x14ac:dyDescent="0.25">
      <c r="H7865" s="200"/>
    </row>
    <row r="7866" spans="8:8" x14ac:dyDescent="0.25">
      <c r="H7866" s="200"/>
    </row>
    <row r="7867" spans="8:8" x14ac:dyDescent="0.25">
      <c r="H7867" s="200"/>
    </row>
    <row r="7868" spans="8:8" x14ac:dyDescent="0.25">
      <c r="H7868" s="200"/>
    </row>
    <row r="7869" spans="8:8" x14ac:dyDescent="0.25">
      <c r="H7869" s="200"/>
    </row>
    <row r="7870" spans="8:8" x14ac:dyDescent="0.25">
      <c r="H7870" s="200"/>
    </row>
    <row r="7871" spans="8:8" x14ac:dyDescent="0.25">
      <c r="H7871" s="200"/>
    </row>
    <row r="7872" spans="8:8" x14ac:dyDescent="0.25">
      <c r="H7872" s="200"/>
    </row>
    <row r="7873" spans="8:8" x14ac:dyDescent="0.25">
      <c r="H7873" s="200"/>
    </row>
    <row r="7874" spans="8:8" x14ac:dyDescent="0.25">
      <c r="H7874" s="200"/>
    </row>
    <row r="7875" spans="8:8" x14ac:dyDescent="0.25">
      <c r="H7875" s="200"/>
    </row>
    <row r="7876" spans="8:8" x14ac:dyDescent="0.25">
      <c r="H7876" s="200"/>
    </row>
    <row r="7877" spans="8:8" x14ac:dyDescent="0.25">
      <c r="H7877" s="200"/>
    </row>
    <row r="7878" spans="8:8" x14ac:dyDescent="0.25">
      <c r="H7878" s="200"/>
    </row>
    <row r="7879" spans="8:8" x14ac:dyDescent="0.25">
      <c r="H7879" s="200"/>
    </row>
    <row r="7880" spans="8:8" x14ac:dyDescent="0.25">
      <c r="H7880" s="200"/>
    </row>
    <row r="7881" spans="8:8" x14ac:dyDescent="0.25">
      <c r="H7881" s="200"/>
    </row>
    <row r="7882" spans="8:8" x14ac:dyDescent="0.25">
      <c r="H7882" s="200"/>
    </row>
    <row r="7883" spans="8:8" x14ac:dyDescent="0.25">
      <c r="H7883" s="200"/>
    </row>
    <row r="7884" spans="8:8" x14ac:dyDescent="0.25">
      <c r="H7884" s="200"/>
    </row>
    <row r="7885" spans="8:8" x14ac:dyDescent="0.25">
      <c r="H7885" s="200"/>
    </row>
    <row r="7886" spans="8:8" x14ac:dyDescent="0.25">
      <c r="H7886" s="200"/>
    </row>
    <row r="7887" spans="8:8" x14ac:dyDescent="0.25">
      <c r="H7887" s="200"/>
    </row>
    <row r="7888" spans="8:8" x14ac:dyDescent="0.25">
      <c r="H7888" s="200"/>
    </row>
    <row r="7889" spans="8:8" x14ac:dyDescent="0.25">
      <c r="H7889" s="200"/>
    </row>
    <row r="7890" spans="8:8" x14ac:dyDescent="0.25">
      <c r="H7890" s="200"/>
    </row>
    <row r="7891" spans="8:8" x14ac:dyDescent="0.25">
      <c r="H7891" s="200"/>
    </row>
    <row r="7892" spans="8:8" x14ac:dyDescent="0.25">
      <c r="H7892" s="200"/>
    </row>
    <row r="7893" spans="8:8" x14ac:dyDescent="0.25">
      <c r="H7893" s="200"/>
    </row>
    <row r="7894" spans="8:8" x14ac:dyDescent="0.25">
      <c r="H7894" s="200"/>
    </row>
    <row r="7895" spans="8:8" x14ac:dyDescent="0.25">
      <c r="H7895" s="200"/>
    </row>
    <row r="7896" spans="8:8" x14ac:dyDescent="0.25">
      <c r="H7896" s="200"/>
    </row>
    <row r="7897" spans="8:8" x14ac:dyDescent="0.25">
      <c r="H7897" s="200"/>
    </row>
    <row r="7898" spans="8:8" x14ac:dyDescent="0.25">
      <c r="H7898" s="200"/>
    </row>
    <row r="7899" spans="8:8" x14ac:dyDescent="0.25">
      <c r="H7899" s="200"/>
    </row>
    <row r="7900" spans="8:8" x14ac:dyDescent="0.25">
      <c r="H7900" s="200"/>
    </row>
    <row r="7901" spans="8:8" x14ac:dyDescent="0.25">
      <c r="H7901" s="200"/>
    </row>
    <row r="7902" spans="8:8" x14ac:dyDescent="0.25">
      <c r="H7902" s="200"/>
    </row>
    <row r="7903" spans="8:8" x14ac:dyDescent="0.25">
      <c r="H7903" s="200"/>
    </row>
    <row r="7904" spans="8:8" x14ac:dyDescent="0.25">
      <c r="H7904" s="200"/>
    </row>
    <row r="7905" spans="8:8" x14ac:dyDescent="0.25">
      <c r="H7905" s="200"/>
    </row>
    <row r="7906" spans="8:8" x14ac:dyDescent="0.25">
      <c r="H7906" s="200"/>
    </row>
    <row r="7907" spans="8:8" x14ac:dyDescent="0.25">
      <c r="H7907" s="200"/>
    </row>
    <row r="7908" spans="8:8" x14ac:dyDescent="0.25">
      <c r="H7908" s="200"/>
    </row>
    <row r="7909" spans="8:8" x14ac:dyDescent="0.25">
      <c r="H7909" s="200"/>
    </row>
    <row r="7910" spans="8:8" x14ac:dyDescent="0.25">
      <c r="H7910" s="200"/>
    </row>
    <row r="7911" spans="8:8" x14ac:dyDescent="0.25">
      <c r="H7911" s="200"/>
    </row>
    <row r="7912" spans="8:8" x14ac:dyDescent="0.25">
      <c r="H7912" s="200"/>
    </row>
    <row r="7913" spans="8:8" x14ac:dyDescent="0.25">
      <c r="H7913" s="200"/>
    </row>
    <row r="7914" spans="8:8" x14ac:dyDescent="0.25">
      <c r="H7914" s="200"/>
    </row>
    <row r="7915" spans="8:8" x14ac:dyDescent="0.25">
      <c r="H7915" s="200"/>
    </row>
    <row r="7916" spans="8:8" x14ac:dyDescent="0.25">
      <c r="H7916" s="200"/>
    </row>
    <row r="7917" spans="8:8" x14ac:dyDescent="0.25">
      <c r="H7917" s="200"/>
    </row>
    <row r="7918" spans="8:8" x14ac:dyDescent="0.25">
      <c r="H7918" s="200"/>
    </row>
    <row r="7919" spans="8:8" x14ac:dyDescent="0.25">
      <c r="H7919" s="200"/>
    </row>
    <row r="7920" spans="8:8" x14ac:dyDescent="0.25">
      <c r="H7920" s="200"/>
    </row>
    <row r="7921" spans="8:8" x14ac:dyDescent="0.25">
      <c r="H7921" s="200"/>
    </row>
    <row r="7922" spans="8:8" x14ac:dyDescent="0.25">
      <c r="H7922" s="200"/>
    </row>
    <row r="7923" spans="8:8" x14ac:dyDescent="0.25">
      <c r="H7923" s="200"/>
    </row>
    <row r="7924" spans="8:8" x14ac:dyDescent="0.25">
      <c r="H7924" s="200"/>
    </row>
    <row r="7925" spans="8:8" x14ac:dyDescent="0.25">
      <c r="H7925" s="200"/>
    </row>
    <row r="7926" spans="8:8" x14ac:dyDescent="0.25">
      <c r="H7926" s="200"/>
    </row>
    <row r="7927" spans="8:8" x14ac:dyDescent="0.25">
      <c r="H7927" s="200"/>
    </row>
    <row r="7928" spans="8:8" x14ac:dyDescent="0.25">
      <c r="H7928" s="200"/>
    </row>
    <row r="7929" spans="8:8" x14ac:dyDescent="0.25">
      <c r="H7929" s="200"/>
    </row>
    <row r="7930" spans="8:8" x14ac:dyDescent="0.25">
      <c r="H7930" s="200"/>
    </row>
    <row r="7931" spans="8:8" x14ac:dyDescent="0.25">
      <c r="H7931" s="200"/>
    </row>
    <row r="7932" spans="8:8" x14ac:dyDescent="0.25">
      <c r="H7932" s="200"/>
    </row>
    <row r="7933" spans="8:8" x14ac:dyDescent="0.25">
      <c r="H7933" s="200"/>
    </row>
    <row r="7934" spans="8:8" x14ac:dyDescent="0.25">
      <c r="H7934" s="200"/>
    </row>
    <row r="7935" spans="8:8" x14ac:dyDescent="0.25">
      <c r="H7935" s="200"/>
    </row>
    <row r="7936" spans="8:8" x14ac:dyDescent="0.25">
      <c r="H7936" s="200"/>
    </row>
    <row r="7937" spans="8:8" x14ac:dyDescent="0.25">
      <c r="H7937" s="200"/>
    </row>
    <row r="7938" spans="8:8" x14ac:dyDescent="0.25">
      <c r="H7938" s="200"/>
    </row>
    <row r="7939" spans="8:8" x14ac:dyDescent="0.25">
      <c r="H7939" s="200"/>
    </row>
    <row r="7940" spans="8:8" x14ac:dyDescent="0.25">
      <c r="H7940" s="200"/>
    </row>
    <row r="7941" spans="8:8" x14ac:dyDescent="0.25">
      <c r="H7941" s="200"/>
    </row>
    <row r="7942" spans="8:8" x14ac:dyDescent="0.25">
      <c r="H7942" s="200"/>
    </row>
    <row r="7943" spans="8:8" x14ac:dyDescent="0.25">
      <c r="H7943" s="200"/>
    </row>
    <row r="7944" spans="8:8" x14ac:dyDescent="0.25">
      <c r="H7944" s="200"/>
    </row>
    <row r="7945" spans="8:8" x14ac:dyDescent="0.25">
      <c r="H7945" s="200"/>
    </row>
    <row r="7946" spans="8:8" x14ac:dyDescent="0.25">
      <c r="H7946" s="200"/>
    </row>
    <row r="7947" spans="8:8" x14ac:dyDescent="0.25">
      <c r="H7947" s="200"/>
    </row>
    <row r="7948" spans="8:8" x14ac:dyDescent="0.25">
      <c r="H7948" s="200"/>
    </row>
    <row r="7949" spans="8:8" x14ac:dyDescent="0.25">
      <c r="H7949" s="200"/>
    </row>
    <row r="7950" spans="8:8" x14ac:dyDescent="0.25">
      <c r="H7950" s="200"/>
    </row>
    <row r="7951" spans="8:8" x14ac:dyDescent="0.25">
      <c r="H7951" s="200"/>
    </row>
    <row r="7952" spans="8:8" x14ac:dyDescent="0.25">
      <c r="H7952" s="200"/>
    </row>
    <row r="7953" spans="8:8" x14ac:dyDescent="0.25">
      <c r="H7953" s="200"/>
    </row>
    <row r="7954" spans="8:8" x14ac:dyDescent="0.25">
      <c r="H7954" s="200"/>
    </row>
    <row r="7955" spans="8:8" x14ac:dyDescent="0.25">
      <c r="H7955" s="200"/>
    </row>
    <row r="7956" spans="8:8" x14ac:dyDescent="0.25">
      <c r="H7956" s="200"/>
    </row>
    <row r="7957" spans="8:8" x14ac:dyDescent="0.25">
      <c r="H7957" s="200"/>
    </row>
    <row r="7958" spans="8:8" x14ac:dyDescent="0.25">
      <c r="H7958" s="200"/>
    </row>
    <row r="7959" spans="8:8" x14ac:dyDescent="0.25">
      <c r="H7959" s="200"/>
    </row>
    <row r="7960" spans="8:8" x14ac:dyDescent="0.25">
      <c r="H7960" s="200"/>
    </row>
    <row r="7961" spans="8:8" x14ac:dyDescent="0.25">
      <c r="H7961" s="200"/>
    </row>
    <row r="7962" spans="8:8" x14ac:dyDescent="0.25">
      <c r="H7962" s="200"/>
    </row>
    <row r="7963" spans="8:8" x14ac:dyDescent="0.25">
      <c r="H7963" s="200"/>
    </row>
    <row r="7964" spans="8:8" x14ac:dyDescent="0.25">
      <c r="H7964" s="200"/>
    </row>
    <row r="7965" spans="8:8" x14ac:dyDescent="0.25">
      <c r="H7965" s="200"/>
    </row>
    <row r="7966" spans="8:8" x14ac:dyDescent="0.25">
      <c r="H7966" s="200"/>
    </row>
    <row r="7967" spans="8:8" x14ac:dyDescent="0.25">
      <c r="H7967" s="200"/>
    </row>
    <row r="7968" spans="8:8" x14ac:dyDescent="0.25">
      <c r="H7968" s="200"/>
    </row>
    <row r="7969" spans="8:8" x14ac:dyDescent="0.25">
      <c r="H7969" s="200"/>
    </row>
    <row r="7970" spans="8:8" x14ac:dyDescent="0.25">
      <c r="H7970" s="200"/>
    </row>
    <row r="7971" spans="8:8" x14ac:dyDescent="0.25">
      <c r="H7971" s="200"/>
    </row>
    <row r="7972" spans="8:8" x14ac:dyDescent="0.25">
      <c r="H7972" s="200"/>
    </row>
    <row r="7973" spans="8:8" x14ac:dyDescent="0.25">
      <c r="H7973" s="200"/>
    </row>
    <row r="7974" spans="8:8" x14ac:dyDescent="0.25">
      <c r="H7974" s="200"/>
    </row>
    <row r="7975" spans="8:8" x14ac:dyDescent="0.25">
      <c r="H7975" s="200"/>
    </row>
    <row r="7976" spans="8:8" x14ac:dyDescent="0.25">
      <c r="H7976" s="200"/>
    </row>
    <row r="7977" spans="8:8" x14ac:dyDescent="0.25">
      <c r="H7977" s="200"/>
    </row>
    <row r="7978" spans="8:8" x14ac:dyDescent="0.25">
      <c r="H7978" s="200"/>
    </row>
    <row r="7979" spans="8:8" x14ac:dyDescent="0.25">
      <c r="H7979" s="200"/>
    </row>
    <row r="7980" spans="8:8" x14ac:dyDescent="0.25">
      <c r="H7980" s="200"/>
    </row>
    <row r="7981" spans="8:8" x14ac:dyDescent="0.25">
      <c r="H7981" s="200"/>
    </row>
    <row r="7982" spans="8:8" x14ac:dyDescent="0.25">
      <c r="H7982" s="200"/>
    </row>
    <row r="7983" spans="8:8" x14ac:dyDescent="0.25">
      <c r="H7983" s="200"/>
    </row>
    <row r="7984" spans="8:8" x14ac:dyDescent="0.25">
      <c r="H7984" s="200"/>
    </row>
    <row r="7985" spans="8:8" x14ac:dyDescent="0.25">
      <c r="H7985" s="200"/>
    </row>
    <row r="7986" spans="8:8" x14ac:dyDescent="0.25">
      <c r="H7986" s="200"/>
    </row>
    <row r="7987" spans="8:8" x14ac:dyDescent="0.25">
      <c r="H7987" s="200"/>
    </row>
    <row r="7988" spans="8:8" x14ac:dyDescent="0.25">
      <c r="H7988" s="200"/>
    </row>
    <row r="7989" spans="8:8" x14ac:dyDescent="0.25">
      <c r="H7989" s="200"/>
    </row>
    <row r="7990" spans="8:8" x14ac:dyDescent="0.25">
      <c r="H7990" s="200"/>
    </row>
    <row r="7991" spans="8:8" x14ac:dyDescent="0.25">
      <c r="H7991" s="200"/>
    </row>
    <row r="7992" spans="8:8" x14ac:dyDescent="0.25">
      <c r="H7992" s="200"/>
    </row>
    <row r="7993" spans="8:8" x14ac:dyDescent="0.25">
      <c r="H7993" s="200"/>
    </row>
    <row r="7994" spans="8:8" x14ac:dyDescent="0.25">
      <c r="H7994" s="200"/>
    </row>
    <row r="7995" spans="8:8" x14ac:dyDescent="0.25">
      <c r="H7995" s="200"/>
    </row>
    <row r="7996" spans="8:8" x14ac:dyDescent="0.25">
      <c r="H7996" s="200"/>
    </row>
    <row r="7997" spans="8:8" x14ac:dyDescent="0.25">
      <c r="H7997" s="200"/>
    </row>
    <row r="7998" spans="8:8" x14ac:dyDescent="0.25">
      <c r="H7998" s="200"/>
    </row>
    <row r="7999" spans="8:8" x14ac:dyDescent="0.25">
      <c r="H7999" s="200"/>
    </row>
    <row r="8000" spans="8:8" x14ac:dyDescent="0.25">
      <c r="H8000" s="200"/>
    </row>
    <row r="8001" spans="8:8" x14ac:dyDescent="0.25">
      <c r="H8001" s="200"/>
    </row>
    <row r="8002" spans="8:8" x14ac:dyDescent="0.25">
      <c r="H8002" s="200"/>
    </row>
    <row r="8003" spans="8:8" x14ac:dyDescent="0.25">
      <c r="H8003" s="200"/>
    </row>
    <row r="8004" spans="8:8" x14ac:dyDescent="0.25">
      <c r="H8004" s="200"/>
    </row>
    <row r="8005" spans="8:8" x14ac:dyDescent="0.25">
      <c r="H8005" s="200"/>
    </row>
    <row r="8006" spans="8:8" x14ac:dyDescent="0.25">
      <c r="H8006" s="200"/>
    </row>
    <row r="8007" spans="8:8" x14ac:dyDescent="0.25">
      <c r="H8007" s="200"/>
    </row>
    <row r="8008" spans="8:8" x14ac:dyDescent="0.25">
      <c r="H8008" s="200"/>
    </row>
    <row r="8009" spans="8:8" x14ac:dyDescent="0.25">
      <c r="H8009" s="200"/>
    </row>
    <row r="8010" spans="8:8" x14ac:dyDescent="0.25">
      <c r="H8010" s="200"/>
    </row>
    <row r="8011" spans="8:8" x14ac:dyDescent="0.25">
      <c r="H8011" s="200"/>
    </row>
    <row r="8012" spans="8:8" x14ac:dyDescent="0.25">
      <c r="H8012" s="200"/>
    </row>
    <row r="8013" spans="8:8" x14ac:dyDescent="0.25">
      <c r="H8013" s="200"/>
    </row>
    <row r="8014" spans="8:8" x14ac:dyDescent="0.25">
      <c r="H8014" s="200"/>
    </row>
    <row r="8015" spans="8:8" x14ac:dyDescent="0.25">
      <c r="H8015" s="200"/>
    </row>
    <row r="8016" spans="8:8" x14ac:dyDescent="0.25">
      <c r="H8016" s="200"/>
    </row>
    <row r="8017" spans="8:8" x14ac:dyDescent="0.25">
      <c r="H8017" s="200"/>
    </row>
    <row r="8018" spans="8:8" x14ac:dyDescent="0.25">
      <c r="H8018" s="200"/>
    </row>
    <row r="8019" spans="8:8" x14ac:dyDescent="0.25">
      <c r="H8019" s="200"/>
    </row>
    <row r="8020" spans="8:8" x14ac:dyDescent="0.25">
      <c r="H8020" s="200"/>
    </row>
    <row r="8021" spans="8:8" x14ac:dyDescent="0.25">
      <c r="H8021" s="200"/>
    </row>
    <row r="8022" spans="8:8" x14ac:dyDescent="0.25">
      <c r="H8022" s="200"/>
    </row>
    <row r="8023" spans="8:8" x14ac:dyDescent="0.25">
      <c r="H8023" s="200"/>
    </row>
    <row r="8024" spans="8:8" x14ac:dyDescent="0.25">
      <c r="H8024" s="200"/>
    </row>
    <row r="8025" spans="8:8" x14ac:dyDescent="0.25">
      <c r="H8025" s="200"/>
    </row>
    <row r="8026" spans="8:8" x14ac:dyDescent="0.25">
      <c r="H8026" s="200"/>
    </row>
    <row r="8027" spans="8:8" x14ac:dyDescent="0.25">
      <c r="H8027" s="200"/>
    </row>
    <row r="8028" spans="8:8" x14ac:dyDescent="0.25">
      <c r="H8028" s="200"/>
    </row>
    <row r="8029" spans="8:8" x14ac:dyDescent="0.25">
      <c r="H8029" s="200"/>
    </row>
    <row r="8030" spans="8:8" x14ac:dyDescent="0.25">
      <c r="H8030" s="200"/>
    </row>
    <row r="8031" spans="8:8" x14ac:dyDescent="0.25">
      <c r="H8031" s="200"/>
    </row>
    <row r="8032" spans="8:8" x14ac:dyDescent="0.25">
      <c r="H8032" s="200"/>
    </row>
    <row r="8033" spans="8:8" x14ac:dyDescent="0.25">
      <c r="H8033" s="200"/>
    </row>
    <row r="8034" spans="8:8" x14ac:dyDescent="0.25">
      <c r="H8034" s="200"/>
    </row>
    <row r="8035" spans="8:8" x14ac:dyDescent="0.25">
      <c r="H8035" s="200"/>
    </row>
    <row r="8036" spans="8:8" x14ac:dyDescent="0.25">
      <c r="H8036" s="200"/>
    </row>
    <row r="8037" spans="8:8" x14ac:dyDescent="0.25">
      <c r="H8037" s="200"/>
    </row>
    <row r="8038" spans="8:8" x14ac:dyDescent="0.25">
      <c r="H8038" s="200"/>
    </row>
    <row r="8039" spans="8:8" x14ac:dyDescent="0.25">
      <c r="H8039" s="200"/>
    </row>
    <row r="8040" spans="8:8" x14ac:dyDescent="0.25">
      <c r="H8040" s="200"/>
    </row>
    <row r="8041" spans="8:8" x14ac:dyDescent="0.25">
      <c r="H8041" s="200"/>
    </row>
    <row r="8042" spans="8:8" x14ac:dyDescent="0.25">
      <c r="H8042" s="200"/>
    </row>
    <row r="8043" spans="8:8" x14ac:dyDescent="0.25">
      <c r="H8043" s="200"/>
    </row>
    <row r="8044" spans="8:8" x14ac:dyDescent="0.25">
      <c r="H8044" s="200"/>
    </row>
    <row r="8045" spans="8:8" x14ac:dyDescent="0.25">
      <c r="H8045" s="200"/>
    </row>
    <row r="8046" spans="8:8" x14ac:dyDescent="0.25">
      <c r="H8046" s="200"/>
    </row>
    <row r="8047" spans="8:8" x14ac:dyDescent="0.25">
      <c r="H8047" s="200"/>
    </row>
    <row r="8048" spans="8:8" x14ac:dyDescent="0.25">
      <c r="H8048" s="200"/>
    </row>
    <row r="8049" spans="8:8" x14ac:dyDescent="0.25">
      <c r="H8049" s="200"/>
    </row>
    <row r="8050" spans="8:8" x14ac:dyDescent="0.25">
      <c r="H8050" s="200"/>
    </row>
    <row r="8051" spans="8:8" x14ac:dyDescent="0.25">
      <c r="H8051" s="200"/>
    </row>
    <row r="8052" spans="8:8" x14ac:dyDescent="0.25">
      <c r="H8052" s="200"/>
    </row>
    <row r="8053" spans="8:8" x14ac:dyDescent="0.25">
      <c r="H8053" s="200"/>
    </row>
    <row r="8054" spans="8:8" x14ac:dyDescent="0.25">
      <c r="H8054" s="200"/>
    </row>
    <row r="8055" spans="8:8" x14ac:dyDescent="0.25">
      <c r="H8055" s="200"/>
    </row>
    <row r="8056" spans="8:8" x14ac:dyDescent="0.25">
      <c r="H8056" s="200"/>
    </row>
    <row r="8057" spans="8:8" x14ac:dyDescent="0.25">
      <c r="H8057" s="200"/>
    </row>
    <row r="8058" spans="8:8" x14ac:dyDescent="0.25">
      <c r="H8058" s="200"/>
    </row>
    <row r="8059" spans="8:8" x14ac:dyDescent="0.25">
      <c r="H8059" s="200"/>
    </row>
    <row r="8060" spans="8:8" x14ac:dyDescent="0.25">
      <c r="H8060" s="200"/>
    </row>
    <row r="8061" spans="8:8" x14ac:dyDescent="0.25">
      <c r="H8061" s="200"/>
    </row>
    <row r="8062" spans="8:8" x14ac:dyDescent="0.25">
      <c r="H8062" s="200"/>
    </row>
    <row r="8063" spans="8:8" x14ac:dyDescent="0.25">
      <c r="H8063" s="200"/>
    </row>
    <row r="8064" spans="8:8" x14ac:dyDescent="0.25">
      <c r="H8064" s="200"/>
    </row>
    <row r="8065" spans="8:8" x14ac:dyDescent="0.25">
      <c r="H8065" s="200"/>
    </row>
    <row r="8066" spans="8:8" x14ac:dyDescent="0.25">
      <c r="H8066" s="200"/>
    </row>
    <row r="8067" spans="8:8" x14ac:dyDescent="0.25">
      <c r="H8067" s="200"/>
    </row>
    <row r="8068" spans="8:8" x14ac:dyDescent="0.25">
      <c r="H8068" s="200"/>
    </row>
    <row r="8069" spans="8:8" x14ac:dyDescent="0.25">
      <c r="H8069" s="200"/>
    </row>
    <row r="8070" spans="8:8" x14ac:dyDescent="0.25">
      <c r="H8070" s="200"/>
    </row>
    <row r="8071" spans="8:8" x14ac:dyDescent="0.25">
      <c r="H8071" s="200"/>
    </row>
    <row r="8072" spans="8:8" x14ac:dyDescent="0.25">
      <c r="H8072" s="200"/>
    </row>
    <row r="8073" spans="8:8" x14ac:dyDescent="0.25">
      <c r="H8073" s="200"/>
    </row>
    <row r="8074" spans="8:8" x14ac:dyDescent="0.25">
      <c r="H8074" s="200"/>
    </row>
    <row r="8075" spans="8:8" x14ac:dyDescent="0.25">
      <c r="H8075" s="200"/>
    </row>
    <row r="8076" spans="8:8" x14ac:dyDescent="0.25">
      <c r="H8076" s="200"/>
    </row>
    <row r="8077" spans="8:8" x14ac:dyDescent="0.25">
      <c r="H8077" s="200"/>
    </row>
    <row r="8078" spans="8:8" x14ac:dyDescent="0.25">
      <c r="H8078" s="200"/>
    </row>
    <row r="8079" spans="8:8" x14ac:dyDescent="0.25">
      <c r="H8079" s="200"/>
    </row>
    <row r="8080" spans="8:8" x14ac:dyDescent="0.25">
      <c r="H8080" s="200"/>
    </row>
    <row r="8081" spans="8:8" x14ac:dyDescent="0.25">
      <c r="H8081" s="200"/>
    </row>
    <row r="8082" spans="8:8" x14ac:dyDescent="0.25">
      <c r="H8082" s="200"/>
    </row>
    <row r="8083" spans="8:8" x14ac:dyDescent="0.25">
      <c r="H8083" s="200"/>
    </row>
    <row r="8084" spans="8:8" x14ac:dyDescent="0.25">
      <c r="H8084" s="200"/>
    </row>
    <row r="8085" spans="8:8" x14ac:dyDescent="0.25">
      <c r="H8085" s="200"/>
    </row>
    <row r="8086" spans="8:8" x14ac:dyDescent="0.25">
      <c r="H8086" s="200"/>
    </row>
    <row r="8087" spans="8:8" x14ac:dyDescent="0.25">
      <c r="H8087" s="200"/>
    </row>
    <row r="8088" spans="8:8" x14ac:dyDescent="0.25">
      <c r="H8088" s="200"/>
    </row>
    <row r="8089" spans="8:8" x14ac:dyDescent="0.25">
      <c r="H8089" s="200"/>
    </row>
    <row r="8090" spans="8:8" x14ac:dyDescent="0.25">
      <c r="H8090" s="200"/>
    </row>
    <row r="8091" spans="8:8" x14ac:dyDescent="0.25">
      <c r="H8091" s="200"/>
    </row>
    <row r="8092" spans="8:8" x14ac:dyDescent="0.25">
      <c r="H8092" s="200"/>
    </row>
    <row r="8093" spans="8:8" x14ac:dyDescent="0.25">
      <c r="H8093" s="200"/>
    </row>
    <row r="8094" spans="8:8" x14ac:dyDescent="0.25">
      <c r="H8094" s="200"/>
    </row>
    <row r="8095" spans="8:8" x14ac:dyDescent="0.25">
      <c r="H8095" s="200"/>
    </row>
    <row r="8096" spans="8:8" x14ac:dyDescent="0.25">
      <c r="H8096" s="200"/>
    </row>
    <row r="8097" spans="8:8" x14ac:dyDescent="0.25">
      <c r="H8097" s="200"/>
    </row>
    <row r="8098" spans="8:8" x14ac:dyDescent="0.25">
      <c r="H8098" s="200"/>
    </row>
    <row r="8099" spans="8:8" x14ac:dyDescent="0.25">
      <c r="H8099" s="200"/>
    </row>
    <row r="8100" spans="8:8" x14ac:dyDescent="0.25">
      <c r="H8100" s="200"/>
    </row>
    <row r="8101" spans="8:8" x14ac:dyDescent="0.25">
      <c r="H8101" s="200"/>
    </row>
    <row r="8102" spans="8:8" x14ac:dyDescent="0.25">
      <c r="H8102" s="200"/>
    </row>
    <row r="8103" spans="8:8" x14ac:dyDescent="0.25">
      <c r="H8103" s="200"/>
    </row>
    <row r="8104" spans="8:8" x14ac:dyDescent="0.25">
      <c r="H8104" s="200"/>
    </row>
    <row r="8105" spans="8:8" x14ac:dyDescent="0.25">
      <c r="H8105" s="200"/>
    </row>
    <row r="8106" spans="8:8" x14ac:dyDescent="0.25">
      <c r="H8106" s="200"/>
    </row>
    <row r="8107" spans="8:8" x14ac:dyDescent="0.25">
      <c r="H8107" s="200"/>
    </row>
    <row r="8108" spans="8:8" x14ac:dyDescent="0.25">
      <c r="H8108" s="200"/>
    </row>
    <row r="8109" spans="8:8" x14ac:dyDescent="0.25">
      <c r="H8109" s="200"/>
    </row>
    <row r="8110" spans="8:8" x14ac:dyDescent="0.25">
      <c r="H8110" s="200"/>
    </row>
    <row r="8111" spans="8:8" x14ac:dyDescent="0.25">
      <c r="H8111" s="200"/>
    </row>
    <row r="8112" spans="8:8" x14ac:dyDescent="0.25">
      <c r="H8112" s="200"/>
    </row>
    <row r="8113" spans="8:8" x14ac:dyDescent="0.25">
      <c r="H8113" s="200"/>
    </row>
    <row r="8114" spans="8:8" x14ac:dyDescent="0.25">
      <c r="H8114" s="200"/>
    </row>
    <row r="8115" spans="8:8" x14ac:dyDescent="0.25">
      <c r="H8115" s="200"/>
    </row>
    <row r="8116" spans="8:8" x14ac:dyDescent="0.25">
      <c r="H8116" s="200"/>
    </row>
    <row r="8117" spans="8:8" x14ac:dyDescent="0.25">
      <c r="H8117" s="200"/>
    </row>
    <row r="8118" spans="8:8" x14ac:dyDescent="0.25">
      <c r="H8118" s="200"/>
    </row>
    <row r="8119" spans="8:8" x14ac:dyDescent="0.25">
      <c r="H8119" s="200"/>
    </row>
    <row r="8120" spans="8:8" x14ac:dyDescent="0.25">
      <c r="H8120" s="200"/>
    </row>
    <row r="8121" spans="8:8" x14ac:dyDescent="0.25">
      <c r="H8121" s="200"/>
    </row>
    <row r="8122" spans="8:8" x14ac:dyDescent="0.25">
      <c r="H8122" s="200"/>
    </row>
    <row r="8123" spans="8:8" x14ac:dyDescent="0.25">
      <c r="H8123" s="200"/>
    </row>
    <row r="8124" spans="8:8" x14ac:dyDescent="0.25">
      <c r="H8124" s="200"/>
    </row>
    <row r="8125" spans="8:8" x14ac:dyDescent="0.25">
      <c r="H8125" s="200"/>
    </row>
    <row r="8126" spans="8:8" x14ac:dyDescent="0.25">
      <c r="H8126" s="200"/>
    </row>
    <row r="8127" spans="8:8" x14ac:dyDescent="0.25">
      <c r="H8127" s="200"/>
    </row>
    <row r="8128" spans="8:8" x14ac:dyDescent="0.25">
      <c r="H8128" s="200"/>
    </row>
    <row r="8129" spans="8:8" x14ac:dyDescent="0.25">
      <c r="H8129" s="200"/>
    </row>
    <row r="8130" spans="8:8" x14ac:dyDescent="0.25">
      <c r="H8130" s="200"/>
    </row>
    <row r="8131" spans="8:8" x14ac:dyDescent="0.25">
      <c r="H8131" s="200"/>
    </row>
    <row r="8132" spans="8:8" x14ac:dyDescent="0.25">
      <c r="H8132" s="200"/>
    </row>
    <row r="8133" spans="8:8" x14ac:dyDescent="0.25">
      <c r="H8133" s="200"/>
    </row>
    <row r="8134" spans="8:8" x14ac:dyDescent="0.25">
      <c r="H8134" s="200"/>
    </row>
    <row r="8135" spans="8:8" x14ac:dyDescent="0.25">
      <c r="H8135" s="200"/>
    </row>
    <row r="8136" spans="8:8" x14ac:dyDescent="0.25">
      <c r="H8136" s="200"/>
    </row>
    <row r="8137" spans="8:8" x14ac:dyDescent="0.25">
      <c r="H8137" s="200"/>
    </row>
    <row r="8138" spans="8:8" x14ac:dyDescent="0.25">
      <c r="H8138" s="200"/>
    </row>
    <row r="8139" spans="8:8" x14ac:dyDescent="0.25">
      <c r="H8139" s="200"/>
    </row>
    <row r="8140" spans="8:8" x14ac:dyDescent="0.25">
      <c r="H8140" s="200"/>
    </row>
    <row r="8141" spans="8:8" x14ac:dyDescent="0.25">
      <c r="H8141" s="200"/>
    </row>
    <row r="8142" spans="8:8" x14ac:dyDescent="0.25">
      <c r="H8142" s="200"/>
    </row>
    <row r="8143" spans="8:8" x14ac:dyDescent="0.25">
      <c r="H8143" s="200"/>
    </row>
    <row r="8144" spans="8:8" x14ac:dyDescent="0.25">
      <c r="H8144" s="200"/>
    </row>
    <row r="8145" spans="8:8" x14ac:dyDescent="0.25">
      <c r="H8145" s="200"/>
    </row>
    <row r="8146" spans="8:8" x14ac:dyDescent="0.25">
      <c r="H8146" s="200"/>
    </row>
    <row r="8147" spans="8:8" x14ac:dyDescent="0.25">
      <c r="H8147" s="200"/>
    </row>
    <row r="8148" spans="8:8" x14ac:dyDescent="0.25">
      <c r="H8148" s="200"/>
    </row>
    <row r="8149" spans="8:8" x14ac:dyDescent="0.25">
      <c r="H8149" s="200"/>
    </row>
    <row r="8150" spans="8:8" x14ac:dyDescent="0.25">
      <c r="H8150" s="200"/>
    </row>
    <row r="8151" spans="8:8" x14ac:dyDescent="0.25">
      <c r="H8151" s="200"/>
    </row>
    <row r="8152" spans="8:8" x14ac:dyDescent="0.25">
      <c r="H8152" s="200"/>
    </row>
    <row r="8153" spans="8:8" x14ac:dyDescent="0.25">
      <c r="H8153" s="200"/>
    </row>
    <row r="8154" spans="8:8" x14ac:dyDescent="0.25">
      <c r="H8154" s="200"/>
    </row>
    <row r="8155" spans="8:8" x14ac:dyDescent="0.25">
      <c r="H8155" s="200"/>
    </row>
    <row r="8156" spans="8:8" x14ac:dyDescent="0.25">
      <c r="H8156" s="200"/>
    </row>
    <row r="8157" spans="8:8" x14ac:dyDescent="0.25">
      <c r="H8157" s="200"/>
    </row>
    <row r="8158" spans="8:8" x14ac:dyDescent="0.25">
      <c r="H8158" s="200"/>
    </row>
    <row r="8159" spans="8:8" x14ac:dyDescent="0.25">
      <c r="H8159" s="200"/>
    </row>
    <row r="8160" spans="8:8" x14ac:dyDescent="0.25">
      <c r="H8160" s="200"/>
    </row>
    <row r="8161" spans="8:8" x14ac:dyDescent="0.25">
      <c r="H8161" s="200"/>
    </row>
    <row r="8162" spans="8:8" x14ac:dyDescent="0.25">
      <c r="H8162" s="200"/>
    </row>
    <row r="8163" spans="8:8" x14ac:dyDescent="0.25">
      <c r="H8163" s="200"/>
    </row>
    <row r="8164" spans="8:8" x14ac:dyDescent="0.25">
      <c r="H8164" s="200"/>
    </row>
    <row r="8165" spans="8:8" x14ac:dyDescent="0.25">
      <c r="H8165" s="200"/>
    </row>
    <row r="8166" spans="8:8" x14ac:dyDescent="0.25">
      <c r="H8166" s="200"/>
    </row>
    <row r="8167" spans="8:8" x14ac:dyDescent="0.25">
      <c r="H8167" s="200"/>
    </row>
    <row r="8168" spans="8:8" x14ac:dyDescent="0.25">
      <c r="H8168" s="200"/>
    </row>
    <row r="8169" spans="8:8" x14ac:dyDescent="0.25">
      <c r="H8169" s="200"/>
    </row>
    <row r="8170" spans="8:8" x14ac:dyDescent="0.25">
      <c r="H8170" s="200"/>
    </row>
    <row r="8171" spans="8:8" x14ac:dyDescent="0.25">
      <c r="H8171" s="200"/>
    </row>
    <row r="8172" spans="8:8" x14ac:dyDescent="0.25">
      <c r="H8172" s="200"/>
    </row>
    <row r="8173" spans="8:8" x14ac:dyDescent="0.25">
      <c r="H8173" s="200"/>
    </row>
    <row r="8174" spans="8:8" x14ac:dyDescent="0.25">
      <c r="H8174" s="200"/>
    </row>
    <row r="8175" spans="8:8" x14ac:dyDescent="0.25">
      <c r="H8175" s="200"/>
    </row>
    <row r="8176" spans="8:8" x14ac:dyDescent="0.25">
      <c r="H8176" s="200"/>
    </row>
    <row r="8177" spans="8:8" x14ac:dyDescent="0.25">
      <c r="H8177" s="200"/>
    </row>
    <row r="8178" spans="8:8" x14ac:dyDescent="0.25">
      <c r="H8178" s="200"/>
    </row>
    <row r="8179" spans="8:8" x14ac:dyDescent="0.25">
      <c r="H8179" s="200"/>
    </row>
    <row r="8180" spans="8:8" x14ac:dyDescent="0.25">
      <c r="H8180" s="200"/>
    </row>
    <row r="8181" spans="8:8" x14ac:dyDescent="0.25">
      <c r="H8181" s="200"/>
    </row>
    <row r="8182" spans="8:8" x14ac:dyDescent="0.25">
      <c r="H8182" s="200"/>
    </row>
    <row r="8183" spans="8:8" x14ac:dyDescent="0.25">
      <c r="H8183" s="200"/>
    </row>
    <row r="8184" spans="8:8" x14ac:dyDescent="0.25">
      <c r="H8184" s="200"/>
    </row>
    <row r="8185" spans="8:8" x14ac:dyDescent="0.25">
      <c r="H8185" s="200"/>
    </row>
    <row r="8186" spans="8:8" x14ac:dyDescent="0.25">
      <c r="H8186" s="200"/>
    </row>
    <row r="8187" spans="8:8" x14ac:dyDescent="0.25">
      <c r="H8187" s="200"/>
    </row>
    <row r="8188" spans="8:8" x14ac:dyDescent="0.25">
      <c r="H8188" s="200"/>
    </row>
    <row r="8189" spans="8:8" x14ac:dyDescent="0.25">
      <c r="H8189" s="200"/>
    </row>
    <row r="8190" spans="8:8" x14ac:dyDescent="0.25">
      <c r="H8190" s="200"/>
    </row>
    <row r="8191" spans="8:8" x14ac:dyDescent="0.25">
      <c r="H8191" s="200"/>
    </row>
    <row r="8192" spans="8:8" x14ac:dyDescent="0.25">
      <c r="H8192" s="200"/>
    </row>
    <row r="8193" spans="8:8" x14ac:dyDescent="0.25">
      <c r="H8193" s="200"/>
    </row>
    <row r="8194" spans="8:8" x14ac:dyDescent="0.25">
      <c r="H8194" s="200"/>
    </row>
    <row r="8195" spans="8:8" x14ac:dyDescent="0.25">
      <c r="H8195" s="200"/>
    </row>
    <row r="8196" spans="8:8" x14ac:dyDescent="0.25">
      <c r="H8196" s="200"/>
    </row>
    <row r="8197" spans="8:8" x14ac:dyDescent="0.25">
      <c r="H8197" s="200"/>
    </row>
    <row r="8198" spans="8:8" x14ac:dyDescent="0.25">
      <c r="H8198" s="200"/>
    </row>
    <row r="8199" spans="8:8" x14ac:dyDescent="0.25">
      <c r="H8199" s="200"/>
    </row>
    <row r="8200" spans="8:8" x14ac:dyDescent="0.25">
      <c r="H8200" s="200"/>
    </row>
    <row r="8201" spans="8:8" x14ac:dyDescent="0.25">
      <c r="H8201" s="200"/>
    </row>
    <row r="8202" spans="8:8" x14ac:dyDescent="0.25">
      <c r="H8202" s="200"/>
    </row>
    <row r="8203" spans="8:8" x14ac:dyDescent="0.25">
      <c r="H8203" s="200"/>
    </row>
    <row r="8204" spans="8:8" x14ac:dyDescent="0.25">
      <c r="H8204" s="200"/>
    </row>
    <row r="8205" spans="8:8" x14ac:dyDescent="0.25">
      <c r="H8205" s="200"/>
    </row>
    <row r="8206" spans="8:8" x14ac:dyDescent="0.25">
      <c r="H8206" s="200"/>
    </row>
    <row r="8207" spans="8:8" x14ac:dyDescent="0.25">
      <c r="H8207" s="200"/>
    </row>
    <row r="8208" spans="8:8" x14ac:dyDescent="0.25">
      <c r="H8208" s="200"/>
    </row>
    <row r="8209" spans="8:8" x14ac:dyDescent="0.25">
      <c r="H8209" s="200"/>
    </row>
    <row r="8210" spans="8:8" x14ac:dyDescent="0.25">
      <c r="H8210" s="200"/>
    </row>
    <row r="8211" spans="8:8" x14ac:dyDescent="0.25">
      <c r="H8211" s="200"/>
    </row>
    <row r="8212" spans="8:8" x14ac:dyDescent="0.25">
      <c r="H8212" s="200"/>
    </row>
    <row r="8213" spans="8:8" x14ac:dyDescent="0.25">
      <c r="H8213" s="200"/>
    </row>
    <row r="8214" spans="8:8" x14ac:dyDescent="0.25">
      <c r="H8214" s="200"/>
    </row>
    <row r="8215" spans="8:8" x14ac:dyDescent="0.25">
      <c r="H8215" s="200"/>
    </row>
    <row r="8216" spans="8:8" x14ac:dyDescent="0.25">
      <c r="H8216" s="200"/>
    </row>
    <row r="8217" spans="8:8" x14ac:dyDescent="0.25">
      <c r="H8217" s="200"/>
    </row>
    <row r="8218" spans="8:8" x14ac:dyDescent="0.25">
      <c r="H8218" s="200"/>
    </row>
    <row r="8219" spans="8:8" x14ac:dyDescent="0.25">
      <c r="H8219" s="200"/>
    </row>
    <row r="8220" spans="8:8" x14ac:dyDescent="0.25">
      <c r="H8220" s="200"/>
    </row>
    <row r="8221" spans="8:8" x14ac:dyDescent="0.25">
      <c r="H8221" s="200"/>
    </row>
    <row r="8222" spans="8:8" x14ac:dyDescent="0.25">
      <c r="H8222" s="200"/>
    </row>
    <row r="8223" spans="8:8" x14ac:dyDescent="0.25">
      <c r="H8223" s="200"/>
    </row>
    <row r="8224" spans="8:8" x14ac:dyDescent="0.25">
      <c r="H8224" s="200"/>
    </row>
    <row r="8225" spans="8:8" x14ac:dyDescent="0.25">
      <c r="H8225" s="200"/>
    </row>
    <row r="8226" spans="8:8" x14ac:dyDescent="0.25">
      <c r="H8226" s="200"/>
    </row>
    <row r="8227" spans="8:8" x14ac:dyDescent="0.25">
      <c r="H8227" s="200"/>
    </row>
    <row r="8228" spans="8:8" x14ac:dyDescent="0.25">
      <c r="H8228" s="200"/>
    </row>
    <row r="8229" spans="8:8" x14ac:dyDescent="0.25">
      <c r="H8229" s="200"/>
    </row>
    <row r="8230" spans="8:8" x14ac:dyDescent="0.25">
      <c r="H8230" s="200"/>
    </row>
    <row r="8231" spans="8:8" x14ac:dyDescent="0.25">
      <c r="H8231" s="200"/>
    </row>
    <row r="8232" spans="8:8" x14ac:dyDescent="0.25">
      <c r="H8232" s="200"/>
    </row>
    <row r="8233" spans="8:8" x14ac:dyDescent="0.25">
      <c r="H8233" s="200"/>
    </row>
    <row r="8234" spans="8:8" x14ac:dyDescent="0.25">
      <c r="H8234" s="200"/>
    </row>
    <row r="8235" spans="8:8" x14ac:dyDescent="0.25">
      <c r="H8235" s="200"/>
    </row>
    <row r="8236" spans="8:8" x14ac:dyDescent="0.25">
      <c r="H8236" s="200"/>
    </row>
    <row r="8237" spans="8:8" x14ac:dyDescent="0.25">
      <c r="H8237" s="200"/>
    </row>
    <row r="8238" spans="8:8" x14ac:dyDescent="0.25">
      <c r="H8238" s="200"/>
    </row>
    <row r="8239" spans="8:8" x14ac:dyDescent="0.25">
      <c r="H8239" s="200"/>
    </row>
    <row r="8240" spans="8:8" x14ac:dyDescent="0.25">
      <c r="H8240" s="200"/>
    </row>
    <row r="8241" spans="8:8" x14ac:dyDescent="0.25">
      <c r="H8241" s="200"/>
    </row>
    <row r="8242" spans="8:8" x14ac:dyDescent="0.25">
      <c r="H8242" s="200"/>
    </row>
    <row r="8243" spans="8:8" x14ac:dyDescent="0.25">
      <c r="H8243" s="200"/>
    </row>
    <row r="8244" spans="8:8" x14ac:dyDescent="0.25">
      <c r="H8244" s="200"/>
    </row>
    <row r="8245" spans="8:8" x14ac:dyDescent="0.25">
      <c r="H8245" s="200"/>
    </row>
    <row r="8246" spans="8:8" x14ac:dyDescent="0.25">
      <c r="H8246" s="200"/>
    </row>
    <row r="8247" spans="8:8" x14ac:dyDescent="0.25">
      <c r="H8247" s="200"/>
    </row>
    <row r="8248" spans="8:8" x14ac:dyDescent="0.25">
      <c r="H8248" s="200"/>
    </row>
    <row r="8249" spans="8:8" x14ac:dyDescent="0.25">
      <c r="H8249" s="200"/>
    </row>
    <row r="8250" spans="8:8" x14ac:dyDescent="0.25">
      <c r="H8250" s="200"/>
    </row>
    <row r="8251" spans="8:8" x14ac:dyDescent="0.25">
      <c r="H8251" s="200"/>
    </row>
    <row r="8252" spans="8:8" x14ac:dyDescent="0.25">
      <c r="H8252" s="200"/>
    </row>
    <row r="8253" spans="8:8" x14ac:dyDescent="0.25">
      <c r="H8253" s="200"/>
    </row>
    <row r="8254" spans="8:8" x14ac:dyDescent="0.25">
      <c r="H8254" s="200"/>
    </row>
    <row r="8255" spans="8:8" x14ac:dyDescent="0.25">
      <c r="H8255" s="200"/>
    </row>
    <row r="8256" spans="8:8" x14ac:dyDescent="0.25">
      <c r="H8256" s="200"/>
    </row>
    <row r="8257" spans="8:8" x14ac:dyDescent="0.25">
      <c r="H8257" s="200"/>
    </row>
    <row r="8258" spans="8:8" x14ac:dyDescent="0.25">
      <c r="H8258" s="200"/>
    </row>
    <row r="8259" spans="8:8" x14ac:dyDescent="0.25">
      <c r="H8259" s="200"/>
    </row>
    <row r="8260" spans="8:8" x14ac:dyDescent="0.25">
      <c r="H8260" s="200"/>
    </row>
    <row r="8261" spans="8:8" x14ac:dyDescent="0.25">
      <c r="H8261" s="200"/>
    </row>
    <row r="8262" spans="8:8" x14ac:dyDescent="0.25">
      <c r="H8262" s="200"/>
    </row>
    <row r="8263" spans="8:8" x14ac:dyDescent="0.25">
      <c r="H8263" s="200"/>
    </row>
    <row r="8264" spans="8:8" x14ac:dyDescent="0.25">
      <c r="H8264" s="200"/>
    </row>
    <row r="8265" spans="8:8" x14ac:dyDescent="0.25">
      <c r="H8265" s="200"/>
    </row>
    <row r="8266" spans="8:8" x14ac:dyDescent="0.25">
      <c r="H8266" s="200"/>
    </row>
    <row r="8267" spans="8:8" x14ac:dyDescent="0.25">
      <c r="H8267" s="200"/>
    </row>
    <row r="8268" spans="8:8" x14ac:dyDescent="0.25">
      <c r="H8268" s="200"/>
    </row>
    <row r="8269" spans="8:8" x14ac:dyDescent="0.25">
      <c r="H8269" s="200"/>
    </row>
    <row r="8270" spans="8:8" x14ac:dyDescent="0.25">
      <c r="H8270" s="200"/>
    </row>
    <row r="8271" spans="8:8" x14ac:dyDescent="0.25">
      <c r="H8271" s="200"/>
    </row>
    <row r="8272" spans="8:8" x14ac:dyDescent="0.25">
      <c r="H8272" s="200"/>
    </row>
    <row r="8273" spans="8:8" x14ac:dyDescent="0.25">
      <c r="H8273" s="200"/>
    </row>
    <row r="8274" spans="8:8" x14ac:dyDescent="0.25">
      <c r="H8274" s="200"/>
    </row>
    <row r="8275" spans="8:8" x14ac:dyDescent="0.25">
      <c r="H8275" s="200"/>
    </row>
    <row r="8276" spans="8:8" x14ac:dyDescent="0.25">
      <c r="H8276" s="200"/>
    </row>
    <row r="8277" spans="8:8" x14ac:dyDescent="0.25">
      <c r="H8277" s="200"/>
    </row>
    <row r="8278" spans="8:8" x14ac:dyDescent="0.25">
      <c r="H8278" s="200"/>
    </row>
    <row r="8279" spans="8:8" x14ac:dyDescent="0.25">
      <c r="H8279" s="200"/>
    </row>
    <row r="8280" spans="8:8" x14ac:dyDescent="0.25">
      <c r="H8280" s="200"/>
    </row>
    <row r="8281" spans="8:8" x14ac:dyDescent="0.25">
      <c r="H8281" s="200"/>
    </row>
    <row r="8282" spans="8:8" x14ac:dyDescent="0.25">
      <c r="H8282" s="200"/>
    </row>
    <row r="8283" spans="8:8" x14ac:dyDescent="0.25">
      <c r="H8283" s="200"/>
    </row>
    <row r="8284" spans="8:8" x14ac:dyDescent="0.25">
      <c r="H8284" s="200"/>
    </row>
    <row r="8285" spans="8:8" x14ac:dyDescent="0.25">
      <c r="H8285" s="200"/>
    </row>
    <row r="8286" spans="8:8" x14ac:dyDescent="0.25">
      <c r="H8286" s="200"/>
    </row>
    <row r="8287" spans="8:8" x14ac:dyDescent="0.25">
      <c r="H8287" s="200"/>
    </row>
    <row r="8288" spans="8:8" x14ac:dyDescent="0.25">
      <c r="H8288" s="200"/>
    </row>
    <row r="8289" spans="8:8" x14ac:dyDescent="0.25">
      <c r="H8289" s="200"/>
    </row>
    <row r="8290" spans="8:8" x14ac:dyDescent="0.25">
      <c r="H8290" s="200"/>
    </row>
    <row r="8291" spans="8:8" x14ac:dyDescent="0.25">
      <c r="H8291" s="200"/>
    </row>
    <row r="8292" spans="8:8" x14ac:dyDescent="0.25">
      <c r="H8292" s="200"/>
    </row>
    <row r="8293" spans="8:8" x14ac:dyDescent="0.25">
      <c r="H8293" s="200"/>
    </row>
    <row r="8294" spans="8:8" x14ac:dyDescent="0.25">
      <c r="H8294" s="200"/>
    </row>
    <row r="8295" spans="8:8" x14ac:dyDescent="0.25">
      <c r="H8295" s="200"/>
    </row>
    <row r="8296" spans="8:8" x14ac:dyDescent="0.25">
      <c r="H8296" s="200"/>
    </row>
    <row r="8297" spans="8:8" x14ac:dyDescent="0.25">
      <c r="H8297" s="200"/>
    </row>
    <row r="8298" spans="8:8" x14ac:dyDescent="0.25">
      <c r="H8298" s="200"/>
    </row>
    <row r="8299" spans="8:8" x14ac:dyDescent="0.25">
      <c r="H8299" s="200"/>
    </row>
    <row r="8300" spans="8:8" x14ac:dyDescent="0.25">
      <c r="H8300" s="200"/>
    </row>
    <row r="8301" spans="8:8" x14ac:dyDescent="0.25">
      <c r="H8301" s="200"/>
    </row>
    <row r="8302" spans="8:8" x14ac:dyDescent="0.25">
      <c r="H8302" s="200"/>
    </row>
    <row r="8303" spans="8:8" x14ac:dyDescent="0.25">
      <c r="H8303" s="200"/>
    </row>
    <row r="8304" spans="8:8" x14ac:dyDescent="0.25">
      <c r="H8304" s="200"/>
    </row>
    <row r="8305" spans="8:8" x14ac:dyDescent="0.25">
      <c r="H8305" s="200"/>
    </row>
    <row r="8306" spans="8:8" x14ac:dyDescent="0.25">
      <c r="H8306" s="200"/>
    </row>
    <row r="8307" spans="8:8" x14ac:dyDescent="0.25">
      <c r="H8307" s="200"/>
    </row>
    <row r="8308" spans="8:8" x14ac:dyDescent="0.25">
      <c r="H8308" s="200"/>
    </row>
    <row r="8309" spans="8:8" x14ac:dyDescent="0.25">
      <c r="H8309" s="200"/>
    </row>
    <row r="8310" spans="8:8" x14ac:dyDescent="0.25">
      <c r="H8310" s="200"/>
    </row>
    <row r="8311" spans="8:8" x14ac:dyDescent="0.25">
      <c r="H8311" s="200"/>
    </row>
    <row r="8312" spans="8:8" x14ac:dyDescent="0.25">
      <c r="H8312" s="200"/>
    </row>
    <row r="8313" spans="8:8" x14ac:dyDescent="0.25">
      <c r="H8313" s="200"/>
    </row>
    <row r="8314" spans="8:8" x14ac:dyDescent="0.25">
      <c r="H8314" s="200"/>
    </row>
    <row r="8315" spans="8:8" x14ac:dyDescent="0.25">
      <c r="H8315" s="200"/>
    </row>
    <row r="8316" spans="8:8" x14ac:dyDescent="0.25">
      <c r="H8316" s="200"/>
    </row>
    <row r="8317" spans="8:8" x14ac:dyDescent="0.25">
      <c r="H8317" s="200"/>
    </row>
    <row r="8318" spans="8:8" x14ac:dyDescent="0.25">
      <c r="H8318" s="200"/>
    </row>
    <row r="8319" spans="8:8" x14ac:dyDescent="0.25">
      <c r="H8319" s="200"/>
    </row>
    <row r="8320" spans="8:8" x14ac:dyDescent="0.25">
      <c r="H8320" s="200"/>
    </row>
    <row r="8321" spans="8:8" x14ac:dyDescent="0.25">
      <c r="H8321" s="200"/>
    </row>
    <row r="8322" spans="8:8" x14ac:dyDescent="0.25">
      <c r="H8322" s="200"/>
    </row>
    <row r="8323" spans="8:8" x14ac:dyDescent="0.25">
      <c r="H8323" s="200"/>
    </row>
    <row r="8324" spans="8:8" x14ac:dyDescent="0.25">
      <c r="H8324" s="200"/>
    </row>
    <row r="8325" spans="8:8" x14ac:dyDescent="0.25">
      <c r="H8325" s="200"/>
    </row>
    <row r="8326" spans="8:8" x14ac:dyDescent="0.25">
      <c r="H8326" s="200"/>
    </row>
    <row r="8327" spans="8:8" x14ac:dyDescent="0.25">
      <c r="H8327" s="200"/>
    </row>
    <row r="8328" spans="8:8" x14ac:dyDescent="0.25">
      <c r="H8328" s="200"/>
    </row>
    <row r="8329" spans="8:8" x14ac:dyDescent="0.25">
      <c r="H8329" s="200"/>
    </row>
    <row r="8330" spans="8:8" x14ac:dyDescent="0.25">
      <c r="H8330" s="200"/>
    </row>
    <row r="8331" spans="8:8" x14ac:dyDescent="0.25">
      <c r="H8331" s="200"/>
    </row>
    <row r="8332" spans="8:8" x14ac:dyDescent="0.25">
      <c r="H8332" s="200"/>
    </row>
    <row r="8333" spans="8:8" x14ac:dyDescent="0.25">
      <c r="H8333" s="200"/>
    </row>
    <row r="8334" spans="8:8" x14ac:dyDescent="0.25">
      <c r="H8334" s="200"/>
    </row>
    <row r="8335" spans="8:8" x14ac:dyDescent="0.25">
      <c r="H8335" s="200"/>
    </row>
    <row r="8336" spans="8:8" x14ac:dyDescent="0.25">
      <c r="H8336" s="200"/>
    </row>
    <row r="8337" spans="8:8" x14ac:dyDescent="0.25">
      <c r="H8337" s="200"/>
    </row>
    <row r="8338" spans="8:8" x14ac:dyDescent="0.25">
      <c r="H8338" s="200"/>
    </row>
    <row r="8339" spans="8:8" x14ac:dyDescent="0.25">
      <c r="H8339" s="200"/>
    </row>
    <row r="8340" spans="8:8" x14ac:dyDescent="0.25">
      <c r="H8340" s="200"/>
    </row>
    <row r="8341" spans="8:8" x14ac:dyDescent="0.25">
      <c r="H8341" s="200"/>
    </row>
    <row r="8342" spans="8:8" x14ac:dyDescent="0.25">
      <c r="H8342" s="200"/>
    </row>
    <row r="8343" spans="8:8" x14ac:dyDescent="0.25">
      <c r="H8343" s="200"/>
    </row>
    <row r="8344" spans="8:8" x14ac:dyDescent="0.25">
      <c r="H8344" s="200"/>
    </row>
    <row r="8345" spans="8:8" x14ac:dyDescent="0.25">
      <c r="H8345" s="200"/>
    </row>
    <row r="8346" spans="8:8" x14ac:dyDescent="0.25">
      <c r="H8346" s="200"/>
    </row>
    <row r="8347" spans="8:8" x14ac:dyDescent="0.25">
      <c r="H8347" s="200"/>
    </row>
    <row r="8348" spans="8:8" x14ac:dyDescent="0.25">
      <c r="H8348" s="200"/>
    </row>
    <row r="8349" spans="8:8" x14ac:dyDescent="0.25">
      <c r="H8349" s="200"/>
    </row>
    <row r="8350" spans="8:8" x14ac:dyDescent="0.25">
      <c r="H8350" s="200"/>
    </row>
    <row r="8351" spans="8:8" x14ac:dyDescent="0.25">
      <c r="H8351" s="200"/>
    </row>
    <row r="8352" spans="8:8" x14ac:dyDescent="0.25">
      <c r="H8352" s="200"/>
    </row>
    <row r="8353" spans="8:8" x14ac:dyDescent="0.25">
      <c r="H8353" s="200"/>
    </row>
    <row r="8354" spans="8:8" x14ac:dyDescent="0.25">
      <c r="H8354" s="200"/>
    </row>
    <row r="8355" spans="8:8" x14ac:dyDescent="0.25">
      <c r="H8355" s="200"/>
    </row>
    <row r="8356" spans="8:8" x14ac:dyDescent="0.25">
      <c r="H8356" s="200"/>
    </row>
    <row r="8357" spans="8:8" x14ac:dyDescent="0.25">
      <c r="H8357" s="200"/>
    </row>
    <row r="8358" spans="8:8" x14ac:dyDescent="0.25">
      <c r="H8358" s="200"/>
    </row>
    <row r="8359" spans="8:8" x14ac:dyDescent="0.25">
      <c r="H8359" s="200"/>
    </row>
    <row r="8360" spans="8:8" x14ac:dyDescent="0.25">
      <c r="H8360" s="200"/>
    </row>
    <row r="8361" spans="8:8" x14ac:dyDescent="0.25">
      <c r="H8361" s="200"/>
    </row>
    <row r="8362" spans="8:8" x14ac:dyDescent="0.25">
      <c r="H8362" s="200"/>
    </row>
    <row r="8363" spans="8:8" x14ac:dyDescent="0.25">
      <c r="H8363" s="200"/>
    </row>
    <row r="8364" spans="8:8" x14ac:dyDescent="0.25">
      <c r="H8364" s="200"/>
    </row>
    <row r="8365" spans="8:8" x14ac:dyDescent="0.25">
      <c r="H8365" s="200"/>
    </row>
    <row r="8366" spans="8:8" x14ac:dyDescent="0.25">
      <c r="H8366" s="200"/>
    </row>
    <row r="8367" spans="8:8" x14ac:dyDescent="0.25">
      <c r="H8367" s="200"/>
    </row>
    <row r="8368" spans="8:8" x14ac:dyDescent="0.25">
      <c r="H8368" s="200"/>
    </row>
    <row r="8369" spans="8:8" x14ac:dyDescent="0.25">
      <c r="H8369" s="200"/>
    </row>
    <row r="8370" spans="8:8" x14ac:dyDescent="0.25">
      <c r="H8370" s="200"/>
    </row>
    <row r="8371" spans="8:8" x14ac:dyDescent="0.25">
      <c r="H8371" s="200"/>
    </row>
    <row r="8372" spans="8:8" x14ac:dyDescent="0.25">
      <c r="H8372" s="200"/>
    </row>
    <row r="8373" spans="8:8" x14ac:dyDescent="0.25">
      <c r="H8373" s="200"/>
    </row>
    <row r="8374" spans="8:8" x14ac:dyDescent="0.25">
      <c r="H8374" s="200"/>
    </row>
    <row r="8375" spans="8:8" x14ac:dyDescent="0.25">
      <c r="H8375" s="200"/>
    </row>
    <row r="8376" spans="8:8" x14ac:dyDescent="0.25">
      <c r="H8376" s="200"/>
    </row>
    <row r="8377" spans="8:8" x14ac:dyDescent="0.25">
      <c r="H8377" s="200"/>
    </row>
    <row r="8378" spans="8:8" x14ac:dyDescent="0.25">
      <c r="H8378" s="200"/>
    </row>
    <row r="8379" spans="8:8" x14ac:dyDescent="0.25">
      <c r="H8379" s="200"/>
    </row>
    <row r="8380" spans="8:8" x14ac:dyDescent="0.25">
      <c r="H8380" s="200"/>
    </row>
    <row r="8381" spans="8:8" x14ac:dyDescent="0.25">
      <c r="H8381" s="200"/>
    </row>
    <row r="8382" spans="8:8" x14ac:dyDescent="0.25">
      <c r="H8382" s="200"/>
    </row>
    <row r="8383" spans="8:8" x14ac:dyDescent="0.25">
      <c r="H8383" s="200"/>
    </row>
    <row r="8384" spans="8:8" x14ac:dyDescent="0.25">
      <c r="H8384" s="200"/>
    </row>
    <row r="8385" spans="8:8" x14ac:dyDescent="0.25">
      <c r="H8385" s="200"/>
    </row>
    <row r="8386" spans="8:8" x14ac:dyDescent="0.25">
      <c r="H8386" s="200"/>
    </row>
    <row r="8387" spans="8:8" x14ac:dyDescent="0.25">
      <c r="H8387" s="200"/>
    </row>
    <row r="8388" spans="8:8" x14ac:dyDescent="0.25">
      <c r="H8388" s="200"/>
    </row>
    <row r="8389" spans="8:8" x14ac:dyDescent="0.25">
      <c r="H8389" s="200"/>
    </row>
    <row r="8390" spans="8:8" x14ac:dyDescent="0.25">
      <c r="H8390" s="200"/>
    </row>
    <row r="8391" spans="8:8" x14ac:dyDescent="0.25">
      <c r="H8391" s="200"/>
    </row>
    <row r="8392" spans="8:8" x14ac:dyDescent="0.25">
      <c r="H8392" s="200"/>
    </row>
    <row r="8393" spans="8:8" x14ac:dyDescent="0.25">
      <c r="H8393" s="200"/>
    </row>
    <row r="8394" spans="8:8" x14ac:dyDescent="0.25">
      <c r="H8394" s="200"/>
    </row>
    <row r="8395" spans="8:8" x14ac:dyDescent="0.25">
      <c r="H8395" s="200"/>
    </row>
    <row r="8396" spans="8:8" x14ac:dyDescent="0.25">
      <c r="H8396" s="200"/>
    </row>
    <row r="8397" spans="8:8" x14ac:dyDescent="0.25">
      <c r="H8397" s="200"/>
    </row>
    <row r="8398" spans="8:8" x14ac:dyDescent="0.25">
      <c r="H8398" s="200"/>
    </row>
    <row r="8399" spans="8:8" x14ac:dyDescent="0.25">
      <c r="H8399" s="200"/>
    </row>
    <row r="8400" spans="8:8" x14ac:dyDescent="0.25">
      <c r="H8400" s="200"/>
    </row>
    <row r="8401" spans="8:8" x14ac:dyDescent="0.25">
      <c r="H8401" s="200"/>
    </row>
    <row r="8402" spans="8:8" x14ac:dyDescent="0.25">
      <c r="H8402" s="200"/>
    </row>
    <row r="8403" spans="8:8" x14ac:dyDescent="0.25">
      <c r="H8403" s="200"/>
    </row>
    <row r="8404" spans="8:8" x14ac:dyDescent="0.25">
      <c r="H8404" s="200"/>
    </row>
    <row r="8405" spans="8:8" x14ac:dyDescent="0.25">
      <c r="H8405" s="200"/>
    </row>
    <row r="8406" spans="8:8" x14ac:dyDescent="0.25">
      <c r="H8406" s="200"/>
    </row>
    <row r="8407" spans="8:8" x14ac:dyDescent="0.25">
      <c r="H8407" s="200"/>
    </row>
    <row r="8408" spans="8:8" x14ac:dyDescent="0.25">
      <c r="H8408" s="200"/>
    </row>
    <row r="8409" spans="8:8" x14ac:dyDescent="0.25">
      <c r="H8409" s="200"/>
    </row>
    <row r="8410" spans="8:8" x14ac:dyDescent="0.25">
      <c r="H8410" s="200"/>
    </row>
    <row r="8411" spans="8:8" x14ac:dyDescent="0.25">
      <c r="H8411" s="200"/>
    </row>
    <row r="8412" spans="8:8" x14ac:dyDescent="0.25">
      <c r="H8412" s="200"/>
    </row>
    <row r="8413" spans="8:8" x14ac:dyDescent="0.25">
      <c r="H8413" s="200"/>
    </row>
    <row r="8414" spans="8:8" x14ac:dyDescent="0.25">
      <c r="H8414" s="200"/>
    </row>
    <row r="8415" spans="8:8" x14ac:dyDescent="0.25">
      <c r="H8415" s="200"/>
    </row>
    <row r="8416" spans="8:8" x14ac:dyDescent="0.25">
      <c r="H8416" s="200"/>
    </row>
    <row r="8417" spans="8:8" x14ac:dyDescent="0.25">
      <c r="H8417" s="200"/>
    </row>
    <row r="8418" spans="8:8" x14ac:dyDescent="0.25">
      <c r="H8418" s="200"/>
    </row>
    <row r="8419" spans="8:8" x14ac:dyDescent="0.25">
      <c r="H8419" s="200"/>
    </row>
    <row r="8420" spans="8:8" x14ac:dyDescent="0.25">
      <c r="H8420" s="200"/>
    </row>
    <row r="8421" spans="8:8" x14ac:dyDescent="0.25">
      <c r="H8421" s="200"/>
    </row>
    <row r="8422" spans="8:8" x14ac:dyDescent="0.25">
      <c r="H8422" s="200"/>
    </row>
    <row r="8423" spans="8:8" x14ac:dyDescent="0.25">
      <c r="H8423" s="200"/>
    </row>
    <row r="8424" spans="8:8" x14ac:dyDescent="0.25">
      <c r="H8424" s="200"/>
    </row>
    <row r="8425" spans="8:8" x14ac:dyDescent="0.25">
      <c r="H8425" s="200"/>
    </row>
    <row r="8426" spans="8:8" x14ac:dyDescent="0.25">
      <c r="H8426" s="200"/>
    </row>
    <row r="8427" spans="8:8" x14ac:dyDescent="0.25">
      <c r="H8427" s="200"/>
    </row>
    <row r="8428" spans="8:8" x14ac:dyDescent="0.25">
      <c r="H8428" s="200"/>
    </row>
    <row r="8429" spans="8:8" x14ac:dyDescent="0.25">
      <c r="H8429" s="200"/>
    </row>
    <row r="8430" spans="8:8" x14ac:dyDescent="0.25">
      <c r="H8430" s="200"/>
    </row>
    <row r="8431" spans="8:8" x14ac:dyDescent="0.25">
      <c r="H8431" s="200"/>
    </row>
    <row r="8432" spans="8:8" x14ac:dyDescent="0.25">
      <c r="H8432" s="200"/>
    </row>
    <row r="8433" spans="8:8" x14ac:dyDescent="0.25">
      <c r="H8433" s="200"/>
    </row>
    <row r="8434" spans="8:8" x14ac:dyDescent="0.25">
      <c r="H8434" s="200"/>
    </row>
    <row r="8435" spans="8:8" x14ac:dyDescent="0.25">
      <c r="H8435" s="200"/>
    </row>
    <row r="8436" spans="8:8" x14ac:dyDescent="0.25">
      <c r="H8436" s="200"/>
    </row>
    <row r="8437" spans="8:8" x14ac:dyDescent="0.25">
      <c r="H8437" s="200"/>
    </row>
    <row r="8438" spans="8:8" x14ac:dyDescent="0.25">
      <c r="H8438" s="200"/>
    </row>
    <row r="8439" spans="8:8" x14ac:dyDescent="0.25">
      <c r="H8439" s="200"/>
    </row>
    <row r="8440" spans="8:8" x14ac:dyDescent="0.25">
      <c r="H8440" s="200"/>
    </row>
    <row r="8441" spans="8:8" x14ac:dyDescent="0.25">
      <c r="H8441" s="200"/>
    </row>
    <row r="8442" spans="8:8" x14ac:dyDescent="0.25">
      <c r="H8442" s="200"/>
    </row>
    <row r="8443" spans="8:8" x14ac:dyDescent="0.25">
      <c r="H8443" s="200"/>
    </row>
    <row r="8444" spans="8:8" x14ac:dyDescent="0.25">
      <c r="H8444" s="200"/>
    </row>
    <row r="8445" spans="8:8" x14ac:dyDescent="0.25">
      <c r="H8445" s="200"/>
    </row>
    <row r="8446" spans="8:8" x14ac:dyDescent="0.25">
      <c r="H8446" s="200"/>
    </row>
    <row r="8447" spans="8:8" x14ac:dyDescent="0.25">
      <c r="H8447" s="200"/>
    </row>
    <row r="8448" spans="8:8" x14ac:dyDescent="0.25">
      <c r="H8448" s="200"/>
    </row>
    <row r="8449" spans="8:8" x14ac:dyDescent="0.25">
      <c r="H8449" s="200"/>
    </row>
    <row r="8450" spans="8:8" x14ac:dyDescent="0.25">
      <c r="H8450" s="200"/>
    </row>
    <row r="8451" spans="8:8" x14ac:dyDescent="0.25">
      <c r="H8451" s="200"/>
    </row>
    <row r="8452" spans="8:8" x14ac:dyDescent="0.25">
      <c r="H8452" s="200"/>
    </row>
    <row r="8453" spans="8:8" x14ac:dyDescent="0.25">
      <c r="H8453" s="200"/>
    </row>
    <row r="8454" spans="8:8" x14ac:dyDescent="0.25">
      <c r="H8454" s="200"/>
    </row>
    <row r="8455" spans="8:8" x14ac:dyDescent="0.25">
      <c r="H8455" s="200"/>
    </row>
    <row r="8456" spans="8:8" x14ac:dyDescent="0.25">
      <c r="H8456" s="200"/>
    </row>
    <row r="8457" spans="8:8" x14ac:dyDescent="0.25">
      <c r="H8457" s="200"/>
    </row>
    <row r="8458" spans="8:8" x14ac:dyDescent="0.25">
      <c r="H8458" s="200"/>
    </row>
    <row r="8459" spans="8:8" x14ac:dyDescent="0.25">
      <c r="H8459" s="200"/>
    </row>
    <row r="8460" spans="8:8" x14ac:dyDescent="0.25">
      <c r="H8460" s="200"/>
    </row>
    <row r="8461" spans="8:8" x14ac:dyDescent="0.25">
      <c r="H8461" s="200"/>
    </row>
    <row r="8462" spans="8:8" x14ac:dyDescent="0.25">
      <c r="H8462" s="200"/>
    </row>
    <row r="8463" spans="8:8" x14ac:dyDescent="0.25">
      <c r="H8463" s="200"/>
    </row>
    <row r="8464" spans="8:8" x14ac:dyDescent="0.25">
      <c r="H8464" s="200"/>
    </row>
    <row r="8465" spans="8:8" x14ac:dyDescent="0.25">
      <c r="H8465" s="200"/>
    </row>
    <row r="8466" spans="8:8" x14ac:dyDescent="0.25">
      <c r="H8466" s="200"/>
    </row>
    <row r="8467" spans="8:8" x14ac:dyDescent="0.25">
      <c r="H8467" s="200"/>
    </row>
    <row r="8468" spans="8:8" x14ac:dyDescent="0.25">
      <c r="H8468" s="200"/>
    </row>
    <row r="8469" spans="8:8" x14ac:dyDescent="0.25">
      <c r="H8469" s="200"/>
    </row>
    <row r="8470" spans="8:8" x14ac:dyDescent="0.25">
      <c r="H8470" s="200"/>
    </row>
    <row r="8471" spans="8:8" x14ac:dyDescent="0.25">
      <c r="H8471" s="200"/>
    </row>
    <row r="8472" spans="8:8" x14ac:dyDescent="0.25">
      <c r="H8472" s="200"/>
    </row>
    <row r="8473" spans="8:8" x14ac:dyDescent="0.25">
      <c r="H8473" s="200"/>
    </row>
    <row r="8474" spans="8:8" x14ac:dyDescent="0.25">
      <c r="H8474" s="200"/>
    </row>
    <row r="8475" spans="8:8" x14ac:dyDescent="0.25">
      <c r="H8475" s="200"/>
    </row>
    <row r="8476" spans="8:8" x14ac:dyDescent="0.25">
      <c r="H8476" s="200"/>
    </row>
    <row r="8477" spans="8:8" x14ac:dyDescent="0.25">
      <c r="H8477" s="200"/>
    </row>
    <row r="8478" spans="8:8" x14ac:dyDescent="0.25">
      <c r="H8478" s="200"/>
    </row>
    <row r="8479" spans="8:8" x14ac:dyDescent="0.25">
      <c r="H8479" s="200"/>
    </row>
    <row r="8480" spans="8:8" x14ac:dyDescent="0.25">
      <c r="H8480" s="200"/>
    </row>
    <row r="8481" spans="8:8" x14ac:dyDescent="0.25">
      <c r="H8481" s="200"/>
    </row>
    <row r="8482" spans="8:8" x14ac:dyDescent="0.25">
      <c r="H8482" s="200"/>
    </row>
    <row r="8483" spans="8:8" x14ac:dyDescent="0.25">
      <c r="H8483" s="200"/>
    </row>
    <row r="8484" spans="8:8" x14ac:dyDescent="0.25">
      <c r="H8484" s="200"/>
    </row>
    <row r="8485" spans="8:8" x14ac:dyDescent="0.25">
      <c r="H8485" s="200"/>
    </row>
    <row r="8486" spans="8:8" x14ac:dyDescent="0.25">
      <c r="H8486" s="200"/>
    </row>
    <row r="8487" spans="8:8" x14ac:dyDescent="0.25">
      <c r="H8487" s="200"/>
    </row>
    <row r="8488" spans="8:8" x14ac:dyDescent="0.25">
      <c r="H8488" s="200"/>
    </row>
    <row r="8489" spans="8:8" x14ac:dyDescent="0.25">
      <c r="H8489" s="200"/>
    </row>
    <row r="8490" spans="8:8" x14ac:dyDescent="0.25">
      <c r="H8490" s="200"/>
    </row>
    <row r="8491" spans="8:8" x14ac:dyDescent="0.25">
      <c r="H8491" s="200"/>
    </row>
    <row r="8492" spans="8:8" x14ac:dyDescent="0.25">
      <c r="H8492" s="200"/>
    </row>
    <row r="8493" spans="8:8" x14ac:dyDescent="0.25">
      <c r="H8493" s="200"/>
    </row>
    <row r="8494" spans="8:8" x14ac:dyDescent="0.25">
      <c r="H8494" s="200"/>
    </row>
    <row r="8495" spans="8:8" x14ac:dyDescent="0.25">
      <c r="H8495" s="200"/>
    </row>
    <row r="8496" spans="8:8" x14ac:dyDescent="0.25">
      <c r="H8496" s="200"/>
    </row>
    <row r="8497" spans="8:8" x14ac:dyDescent="0.25">
      <c r="H8497" s="200"/>
    </row>
    <row r="8498" spans="8:8" x14ac:dyDescent="0.25">
      <c r="H8498" s="200"/>
    </row>
    <row r="8499" spans="8:8" x14ac:dyDescent="0.25">
      <c r="H8499" s="200"/>
    </row>
    <row r="8500" spans="8:8" x14ac:dyDescent="0.25">
      <c r="H8500" s="200"/>
    </row>
    <row r="8501" spans="8:8" x14ac:dyDescent="0.25">
      <c r="H8501" s="200"/>
    </row>
    <row r="8502" spans="8:8" x14ac:dyDescent="0.25">
      <c r="H8502" s="200"/>
    </row>
    <row r="8503" spans="8:8" x14ac:dyDescent="0.25">
      <c r="H8503" s="200"/>
    </row>
    <row r="8504" spans="8:8" x14ac:dyDescent="0.25">
      <c r="H8504" s="200"/>
    </row>
    <row r="8505" spans="8:8" x14ac:dyDescent="0.25">
      <c r="H8505" s="200"/>
    </row>
    <row r="8506" spans="8:8" x14ac:dyDescent="0.25">
      <c r="H8506" s="200"/>
    </row>
    <row r="8507" spans="8:8" x14ac:dyDescent="0.25">
      <c r="H8507" s="200"/>
    </row>
    <row r="8508" spans="8:8" x14ac:dyDescent="0.25">
      <c r="H8508" s="200"/>
    </row>
    <row r="8509" spans="8:8" x14ac:dyDescent="0.25">
      <c r="H8509" s="200"/>
    </row>
    <row r="8510" spans="8:8" x14ac:dyDescent="0.25">
      <c r="H8510" s="200"/>
    </row>
    <row r="8511" spans="8:8" x14ac:dyDescent="0.25">
      <c r="H8511" s="200"/>
    </row>
    <row r="8512" spans="8:8" x14ac:dyDescent="0.25">
      <c r="H8512" s="200"/>
    </row>
    <row r="8513" spans="8:8" x14ac:dyDescent="0.25">
      <c r="H8513" s="200"/>
    </row>
    <row r="8514" spans="8:8" x14ac:dyDescent="0.25">
      <c r="H8514" s="200"/>
    </row>
    <row r="8515" spans="8:8" x14ac:dyDescent="0.25">
      <c r="H8515" s="200"/>
    </row>
    <row r="8516" spans="8:8" x14ac:dyDescent="0.25">
      <c r="H8516" s="200"/>
    </row>
    <row r="8517" spans="8:8" x14ac:dyDescent="0.25">
      <c r="H8517" s="200"/>
    </row>
    <row r="8518" spans="8:8" x14ac:dyDescent="0.25">
      <c r="H8518" s="200"/>
    </row>
    <row r="8519" spans="8:8" x14ac:dyDescent="0.25">
      <c r="H8519" s="200"/>
    </row>
    <row r="8520" spans="8:8" x14ac:dyDescent="0.25">
      <c r="H8520" s="200"/>
    </row>
    <row r="8521" spans="8:8" x14ac:dyDescent="0.25">
      <c r="H8521" s="200"/>
    </row>
    <row r="8522" spans="8:8" x14ac:dyDescent="0.25">
      <c r="H8522" s="200"/>
    </row>
    <row r="8523" spans="8:8" x14ac:dyDescent="0.25">
      <c r="H8523" s="200"/>
    </row>
    <row r="8524" spans="8:8" x14ac:dyDescent="0.25">
      <c r="H8524" s="200"/>
    </row>
    <row r="8525" spans="8:8" x14ac:dyDescent="0.25">
      <c r="H8525" s="200"/>
    </row>
    <row r="8526" spans="8:8" x14ac:dyDescent="0.25">
      <c r="H8526" s="200"/>
    </row>
    <row r="8527" spans="8:8" x14ac:dyDescent="0.25">
      <c r="H8527" s="200"/>
    </row>
    <row r="8528" spans="8:8" x14ac:dyDescent="0.25">
      <c r="H8528" s="200"/>
    </row>
    <row r="8529" spans="8:8" x14ac:dyDescent="0.25">
      <c r="H8529" s="200"/>
    </row>
    <row r="8530" spans="8:8" x14ac:dyDescent="0.25">
      <c r="H8530" s="200"/>
    </row>
    <row r="8531" spans="8:8" x14ac:dyDescent="0.25">
      <c r="H8531" s="200"/>
    </row>
    <row r="8532" spans="8:8" x14ac:dyDescent="0.25">
      <c r="H8532" s="200"/>
    </row>
    <row r="8533" spans="8:8" x14ac:dyDescent="0.25">
      <c r="H8533" s="200"/>
    </row>
    <row r="8534" spans="8:8" x14ac:dyDescent="0.25">
      <c r="H8534" s="200"/>
    </row>
    <row r="8535" spans="8:8" x14ac:dyDescent="0.25">
      <c r="H8535" s="200"/>
    </row>
    <row r="8536" spans="8:8" x14ac:dyDescent="0.25">
      <c r="H8536" s="200"/>
    </row>
    <row r="8537" spans="8:8" x14ac:dyDescent="0.25">
      <c r="H8537" s="200"/>
    </row>
    <row r="8538" spans="8:8" x14ac:dyDescent="0.25">
      <c r="H8538" s="200"/>
    </row>
    <row r="8539" spans="8:8" x14ac:dyDescent="0.25">
      <c r="H8539" s="200"/>
    </row>
    <row r="8540" spans="8:8" x14ac:dyDescent="0.25">
      <c r="H8540" s="200"/>
    </row>
    <row r="8541" spans="8:8" x14ac:dyDescent="0.25">
      <c r="H8541" s="200"/>
    </row>
    <row r="8542" spans="8:8" x14ac:dyDescent="0.25">
      <c r="H8542" s="200"/>
    </row>
    <row r="8543" spans="8:8" x14ac:dyDescent="0.25">
      <c r="H8543" s="200"/>
    </row>
    <row r="8544" spans="8:8" x14ac:dyDescent="0.25">
      <c r="H8544" s="200"/>
    </row>
    <row r="8545" spans="8:8" x14ac:dyDescent="0.25">
      <c r="H8545" s="200"/>
    </row>
    <row r="8546" spans="8:8" x14ac:dyDescent="0.25">
      <c r="H8546" s="200"/>
    </row>
    <row r="8547" spans="8:8" x14ac:dyDescent="0.25">
      <c r="H8547" s="200"/>
    </row>
    <row r="8548" spans="8:8" x14ac:dyDescent="0.25">
      <c r="H8548" s="200"/>
    </row>
    <row r="8549" spans="8:8" x14ac:dyDescent="0.25">
      <c r="H8549" s="200"/>
    </row>
    <row r="8550" spans="8:8" x14ac:dyDescent="0.25">
      <c r="H8550" s="200"/>
    </row>
    <row r="8551" spans="8:8" x14ac:dyDescent="0.25">
      <c r="H8551" s="200"/>
    </row>
    <row r="8552" spans="8:8" x14ac:dyDescent="0.25">
      <c r="H8552" s="200"/>
    </row>
    <row r="8553" spans="8:8" x14ac:dyDescent="0.25">
      <c r="H8553" s="200"/>
    </row>
    <row r="8554" spans="8:8" x14ac:dyDescent="0.25">
      <c r="H8554" s="200"/>
    </row>
    <row r="8555" spans="8:8" x14ac:dyDescent="0.25">
      <c r="H8555" s="200"/>
    </row>
    <row r="8556" spans="8:8" x14ac:dyDescent="0.25">
      <c r="H8556" s="200"/>
    </row>
    <row r="8557" spans="8:8" x14ac:dyDescent="0.25">
      <c r="H8557" s="200"/>
    </row>
    <row r="8558" spans="8:8" x14ac:dyDescent="0.25">
      <c r="H8558" s="200"/>
    </row>
    <row r="8559" spans="8:8" x14ac:dyDescent="0.25">
      <c r="H8559" s="200"/>
    </row>
    <row r="8560" spans="8:8" x14ac:dyDescent="0.25">
      <c r="H8560" s="200"/>
    </row>
    <row r="8561" spans="8:8" x14ac:dyDescent="0.25">
      <c r="H8561" s="200"/>
    </row>
    <row r="8562" spans="8:8" x14ac:dyDescent="0.25">
      <c r="H8562" s="200"/>
    </row>
    <row r="8563" spans="8:8" x14ac:dyDescent="0.25">
      <c r="H8563" s="200"/>
    </row>
    <row r="8564" spans="8:8" x14ac:dyDescent="0.25">
      <c r="H8564" s="200"/>
    </row>
    <row r="8565" spans="8:8" x14ac:dyDescent="0.25">
      <c r="H8565" s="200"/>
    </row>
    <row r="8566" spans="8:8" x14ac:dyDescent="0.25">
      <c r="H8566" s="200"/>
    </row>
    <row r="8567" spans="8:8" x14ac:dyDescent="0.25">
      <c r="H8567" s="200"/>
    </row>
    <row r="8568" spans="8:8" x14ac:dyDescent="0.25">
      <c r="H8568" s="200"/>
    </row>
    <row r="8569" spans="8:8" x14ac:dyDescent="0.25">
      <c r="H8569" s="200"/>
    </row>
    <row r="8570" spans="8:8" x14ac:dyDescent="0.25">
      <c r="H8570" s="200"/>
    </row>
    <row r="8571" spans="8:8" x14ac:dyDescent="0.25">
      <c r="H8571" s="200"/>
    </row>
    <row r="8572" spans="8:8" x14ac:dyDescent="0.25">
      <c r="H8572" s="200"/>
    </row>
    <row r="8573" spans="8:8" x14ac:dyDescent="0.25">
      <c r="H8573" s="200"/>
    </row>
    <row r="8574" spans="8:8" x14ac:dyDescent="0.25">
      <c r="H8574" s="200"/>
    </row>
    <row r="8575" spans="8:8" x14ac:dyDescent="0.25">
      <c r="H8575" s="200"/>
    </row>
    <row r="8576" spans="8:8" x14ac:dyDescent="0.25">
      <c r="H8576" s="200"/>
    </row>
    <row r="8577" spans="8:8" x14ac:dyDescent="0.25">
      <c r="H8577" s="200"/>
    </row>
    <row r="8578" spans="8:8" x14ac:dyDescent="0.25">
      <c r="H8578" s="200"/>
    </row>
    <row r="8579" spans="8:8" x14ac:dyDescent="0.25">
      <c r="H8579" s="200"/>
    </row>
    <row r="8580" spans="8:8" x14ac:dyDescent="0.25">
      <c r="H8580" s="200"/>
    </row>
    <row r="8581" spans="8:8" x14ac:dyDescent="0.25">
      <c r="H8581" s="200"/>
    </row>
    <row r="8582" spans="8:8" x14ac:dyDescent="0.25">
      <c r="H8582" s="200"/>
    </row>
    <row r="8583" spans="8:8" x14ac:dyDescent="0.25">
      <c r="H8583" s="200"/>
    </row>
    <row r="8584" spans="8:8" x14ac:dyDescent="0.25">
      <c r="H8584" s="200"/>
    </row>
    <row r="8585" spans="8:8" x14ac:dyDescent="0.25">
      <c r="H8585" s="200"/>
    </row>
    <row r="8586" spans="8:8" x14ac:dyDescent="0.25">
      <c r="H8586" s="200"/>
    </row>
    <row r="8587" spans="8:8" x14ac:dyDescent="0.25">
      <c r="H8587" s="200"/>
    </row>
    <row r="8588" spans="8:8" x14ac:dyDescent="0.25">
      <c r="H8588" s="200"/>
    </row>
    <row r="8589" spans="8:8" x14ac:dyDescent="0.25">
      <c r="H8589" s="200"/>
    </row>
    <row r="8590" spans="8:8" x14ac:dyDescent="0.25">
      <c r="H8590" s="200"/>
    </row>
    <row r="8591" spans="8:8" x14ac:dyDescent="0.25">
      <c r="H8591" s="200"/>
    </row>
    <row r="8592" spans="8:8" x14ac:dyDescent="0.25">
      <c r="H8592" s="200"/>
    </row>
    <row r="8593" spans="8:8" x14ac:dyDescent="0.25">
      <c r="H8593" s="200"/>
    </row>
    <row r="8594" spans="8:8" x14ac:dyDescent="0.25">
      <c r="H8594" s="200"/>
    </row>
    <row r="8595" spans="8:8" x14ac:dyDescent="0.25">
      <c r="H8595" s="200"/>
    </row>
    <row r="8596" spans="8:8" x14ac:dyDescent="0.25">
      <c r="H8596" s="200"/>
    </row>
    <row r="8597" spans="8:8" x14ac:dyDescent="0.25">
      <c r="H8597" s="200"/>
    </row>
    <row r="8598" spans="8:8" x14ac:dyDescent="0.25">
      <c r="H8598" s="200"/>
    </row>
    <row r="8599" spans="8:8" x14ac:dyDescent="0.25">
      <c r="H8599" s="200"/>
    </row>
    <row r="8600" spans="8:8" x14ac:dyDescent="0.25">
      <c r="H8600" s="200"/>
    </row>
    <row r="8601" spans="8:8" x14ac:dyDescent="0.25">
      <c r="H8601" s="200"/>
    </row>
    <row r="8602" spans="8:8" x14ac:dyDescent="0.25">
      <c r="H8602" s="200"/>
    </row>
    <row r="8603" spans="8:8" x14ac:dyDescent="0.25">
      <c r="H8603" s="200"/>
    </row>
    <row r="8604" spans="8:8" x14ac:dyDescent="0.25">
      <c r="H8604" s="200"/>
    </row>
    <row r="8605" spans="8:8" x14ac:dyDescent="0.25">
      <c r="H8605" s="200"/>
    </row>
    <row r="8606" spans="8:8" x14ac:dyDescent="0.25">
      <c r="H8606" s="200"/>
    </row>
    <row r="8607" spans="8:8" x14ac:dyDescent="0.25">
      <c r="H8607" s="200"/>
    </row>
    <row r="8608" spans="8:8" x14ac:dyDescent="0.25">
      <c r="H8608" s="200"/>
    </row>
    <row r="8609" spans="8:8" x14ac:dyDescent="0.25">
      <c r="H8609" s="200"/>
    </row>
    <row r="8610" spans="8:8" x14ac:dyDescent="0.25">
      <c r="H8610" s="200"/>
    </row>
    <row r="8611" spans="8:8" x14ac:dyDescent="0.25">
      <c r="H8611" s="200"/>
    </row>
    <row r="8612" spans="8:8" x14ac:dyDescent="0.25">
      <c r="H8612" s="200"/>
    </row>
    <row r="8613" spans="8:8" x14ac:dyDescent="0.25">
      <c r="H8613" s="200"/>
    </row>
    <row r="8614" spans="8:8" x14ac:dyDescent="0.25">
      <c r="H8614" s="200"/>
    </row>
    <row r="8615" spans="8:8" x14ac:dyDescent="0.25">
      <c r="H8615" s="200"/>
    </row>
    <row r="8616" spans="8:8" x14ac:dyDescent="0.25">
      <c r="H8616" s="200"/>
    </row>
    <row r="8617" spans="8:8" x14ac:dyDescent="0.25">
      <c r="H8617" s="200"/>
    </row>
    <row r="8618" spans="8:8" x14ac:dyDescent="0.25">
      <c r="H8618" s="200"/>
    </row>
    <row r="8619" spans="8:8" x14ac:dyDescent="0.25">
      <c r="H8619" s="200"/>
    </row>
    <row r="8620" spans="8:8" x14ac:dyDescent="0.25">
      <c r="H8620" s="200"/>
    </row>
    <row r="8621" spans="8:8" x14ac:dyDescent="0.25">
      <c r="H8621" s="200"/>
    </row>
    <row r="8622" spans="8:8" x14ac:dyDescent="0.25">
      <c r="H8622" s="200"/>
    </row>
    <row r="8623" spans="8:8" x14ac:dyDescent="0.25">
      <c r="H8623" s="200"/>
    </row>
    <row r="8624" spans="8:8" x14ac:dyDescent="0.25">
      <c r="H8624" s="200"/>
    </row>
    <row r="8625" spans="8:8" x14ac:dyDescent="0.25">
      <c r="H8625" s="200"/>
    </row>
    <row r="8626" spans="8:8" x14ac:dyDescent="0.25">
      <c r="H8626" s="200"/>
    </row>
    <row r="8627" spans="8:8" x14ac:dyDescent="0.25">
      <c r="H8627" s="200"/>
    </row>
    <row r="8628" spans="8:8" x14ac:dyDescent="0.25">
      <c r="H8628" s="200"/>
    </row>
    <row r="8629" spans="8:8" x14ac:dyDescent="0.25">
      <c r="H8629" s="200"/>
    </row>
    <row r="8630" spans="8:8" x14ac:dyDescent="0.25">
      <c r="H8630" s="200"/>
    </row>
    <row r="8631" spans="8:8" x14ac:dyDescent="0.25">
      <c r="H8631" s="200"/>
    </row>
    <row r="8632" spans="8:8" x14ac:dyDescent="0.25">
      <c r="H8632" s="200"/>
    </row>
    <row r="8633" spans="8:8" x14ac:dyDescent="0.25">
      <c r="H8633" s="200"/>
    </row>
    <row r="8634" spans="8:8" x14ac:dyDescent="0.25">
      <c r="H8634" s="200"/>
    </row>
    <row r="8635" spans="8:8" x14ac:dyDescent="0.25">
      <c r="H8635" s="200"/>
    </row>
    <row r="8636" spans="8:8" x14ac:dyDescent="0.25">
      <c r="H8636" s="200"/>
    </row>
    <row r="8637" spans="8:8" x14ac:dyDescent="0.25">
      <c r="H8637" s="200"/>
    </row>
    <row r="8638" spans="8:8" x14ac:dyDescent="0.25">
      <c r="H8638" s="200"/>
    </row>
    <row r="8639" spans="8:8" x14ac:dyDescent="0.25">
      <c r="H8639" s="200"/>
    </row>
    <row r="8640" spans="8:8" x14ac:dyDescent="0.25">
      <c r="H8640" s="200"/>
    </row>
    <row r="8641" spans="8:8" x14ac:dyDescent="0.25">
      <c r="H8641" s="200"/>
    </row>
    <row r="8642" spans="8:8" x14ac:dyDescent="0.25">
      <c r="H8642" s="200"/>
    </row>
    <row r="8643" spans="8:8" x14ac:dyDescent="0.25">
      <c r="H8643" s="200"/>
    </row>
    <row r="8644" spans="8:8" x14ac:dyDescent="0.25">
      <c r="H8644" s="200"/>
    </row>
    <row r="8645" spans="8:8" x14ac:dyDescent="0.25">
      <c r="H8645" s="200"/>
    </row>
    <row r="8646" spans="8:8" x14ac:dyDescent="0.25">
      <c r="H8646" s="200"/>
    </row>
    <row r="8647" spans="8:8" x14ac:dyDescent="0.25">
      <c r="H8647" s="200"/>
    </row>
    <row r="8648" spans="8:8" x14ac:dyDescent="0.25">
      <c r="H8648" s="200"/>
    </row>
    <row r="8649" spans="8:8" x14ac:dyDescent="0.25">
      <c r="H8649" s="200"/>
    </row>
    <row r="8650" spans="8:8" x14ac:dyDescent="0.25">
      <c r="H8650" s="200"/>
    </row>
    <row r="8651" spans="8:8" x14ac:dyDescent="0.25">
      <c r="H8651" s="200"/>
    </row>
    <row r="8652" spans="8:8" x14ac:dyDescent="0.25">
      <c r="H8652" s="200"/>
    </row>
    <row r="8653" spans="8:8" x14ac:dyDescent="0.25">
      <c r="H8653" s="200"/>
    </row>
    <row r="8654" spans="8:8" x14ac:dyDescent="0.25">
      <c r="H8654" s="200"/>
    </row>
    <row r="8655" spans="8:8" x14ac:dyDescent="0.25">
      <c r="H8655" s="200"/>
    </row>
    <row r="8656" spans="8:8" x14ac:dyDescent="0.25">
      <c r="H8656" s="200"/>
    </row>
    <row r="8657" spans="8:8" x14ac:dyDescent="0.25">
      <c r="H8657" s="200"/>
    </row>
    <row r="8658" spans="8:8" x14ac:dyDescent="0.25">
      <c r="H8658" s="200"/>
    </row>
    <row r="8659" spans="8:8" x14ac:dyDescent="0.25">
      <c r="H8659" s="200"/>
    </row>
    <row r="8660" spans="8:8" x14ac:dyDescent="0.25">
      <c r="H8660" s="200"/>
    </row>
    <row r="8661" spans="8:8" x14ac:dyDescent="0.25">
      <c r="H8661" s="200"/>
    </row>
    <row r="8662" spans="8:8" x14ac:dyDescent="0.25">
      <c r="H8662" s="200"/>
    </row>
    <row r="8663" spans="8:8" x14ac:dyDescent="0.25">
      <c r="H8663" s="200"/>
    </row>
    <row r="8664" spans="8:8" x14ac:dyDescent="0.25">
      <c r="H8664" s="200"/>
    </row>
    <row r="8665" spans="8:8" x14ac:dyDescent="0.25">
      <c r="H8665" s="200"/>
    </row>
    <row r="8666" spans="8:8" x14ac:dyDescent="0.25">
      <c r="H8666" s="200"/>
    </row>
    <row r="8667" spans="8:8" x14ac:dyDescent="0.25">
      <c r="H8667" s="200"/>
    </row>
    <row r="8668" spans="8:8" x14ac:dyDescent="0.25">
      <c r="H8668" s="200"/>
    </row>
    <row r="8669" spans="8:8" x14ac:dyDescent="0.25">
      <c r="H8669" s="200"/>
    </row>
    <row r="8670" spans="8:8" x14ac:dyDescent="0.25">
      <c r="H8670" s="200"/>
    </row>
    <row r="8671" spans="8:8" x14ac:dyDescent="0.25">
      <c r="H8671" s="200"/>
    </row>
    <row r="8672" spans="8:8" x14ac:dyDescent="0.25">
      <c r="H8672" s="200"/>
    </row>
    <row r="8673" spans="8:8" x14ac:dyDescent="0.25">
      <c r="H8673" s="200"/>
    </row>
    <row r="8674" spans="8:8" x14ac:dyDescent="0.25">
      <c r="H8674" s="200"/>
    </row>
    <row r="8675" spans="8:8" x14ac:dyDescent="0.25">
      <c r="H8675" s="200"/>
    </row>
    <row r="8676" spans="8:8" x14ac:dyDescent="0.25">
      <c r="H8676" s="200"/>
    </row>
    <row r="8677" spans="8:8" x14ac:dyDescent="0.25">
      <c r="H8677" s="200"/>
    </row>
    <row r="8678" spans="8:8" x14ac:dyDescent="0.25">
      <c r="H8678" s="200"/>
    </row>
    <row r="8679" spans="8:8" x14ac:dyDescent="0.25">
      <c r="H8679" s="200"/>
    </row>
    <row r="8680" spans="8:8" x14ac:dyDescent="0.25">
      <c r="H8680" s="200"/>
    </row>
    <row r="8681" spans="8:8" x14ac:dyDescent="0.25">
      <c r="H8681" s="200"/>
    </row>
    <row r="8682" spans="8:8" x14ac:dyDescent="0.25">
      <c r="H8682" s="200"/>
    </row>
    <row r="8683" spans="8:8" x14ac:dyDescent="0.25">
      <c r="H8683" s="200"/>
    </row>
    <row r="8684" spans="8:8" x14ac:dyDescent="0.25">
      <c r="H8684" s="200"/>
    </row>
    <row r="8685" spans="8:8" x14ac:dyDescent="0.25">
      <c r="H8685" s="200"/>
    </row>
    <row r="8686" spans="8:8" x14ac:dyDescent="0.25">
      <c r="H8686" s="200"/>
    </row>
    <row r="8687" spans="8:8" x14ac:dyDescent="0.25">
      <c r="H8687" s="200"/>
    </row>
    <row r="8688" spans="8:8" x14ac:dyDescent="0.25">
      <c r="H8688" s="200"/>
    </row>
    <row r="8689" spans="8:8" x14ac:dyDescent="0.25">
      <c r="H8689" s="200"/>
    </row>
    <row r="8690" spans="8:8" x14ac:dyDescent="0.25">
      <c r="H8690" s="200"/>
    </row>
    <row r="8691" spans="8:8" x14ac:dyDescent="0.25">
      <c r="H8691" s="200"/>
    </row>
    <row r="8692" spans="8:8" x14ac:dyDescent="0.25">
      <c r="H8692" s="200"/>
    </row>
    <row r="8693" spans="8:8" x14ac:dyDescent="0.25">
      <c r="H8693" s="200"/>
    </row>
    <row r="8694" spans="8:8" x14ac:dyDescent="0.25">
      <c r="H8694" s="200"/>
    </row>
    <row r="8695" spans="8:8" x14ac:dyDescent="0.25">
      <c r="H8695" s="200"/>
    </row>
    <row r="8696" spans="8:8" x14ac:dyDescent="0.25">
      <c r="H8696" s="200"/>
    </row>
    <row r="8697" spans="8:8" x14ac:dyDescent="0.25">
      <c r="H8697" s="200"/>
    </row>
    <row r="8698" spans="8:8" x14ac:dyDescent="0.25">
      <c r="H8698" s="200"/>
    </row>
    <row r="8699" spans="8:8" x14ac:dyDescent="0.25">
      <c r="H8699" s="200"/>
    </row>
    <row r="8700" spans="8:8" x14ac:dyDescent="0.25">
      <c r="H8700" s="200"/>
    </row>
    <row r="8701" spans="8:8" x14ac:dyDescent="0.25">
      <c r="H8701" s="200"/>
    </row>
    <row r="8702" spans="8:8" x14ac:dyDescent="0.25">
      <c r="H8702" s="200"/>
    </row>
    <row r="8703" spans="8:8" x14ac:dyDescent="0.25">
      <c r="H8703" s="200"/>
    </row>
    <row r="8704" spans="8:8" x14ac:dyDescent="0.25">
      <c r="H8704" s="200"/>
    </row>
    <row r="8705" spans="8:8" x14ac:dyDescent="0.25">
      <c r="H8705" s="200"/>
    </row>
    <row r="8706" spans="8:8" x14ac:dyDescent="0.25">
      <c r="H8706" s="200"/>
    </row>
    <row r="8707" spans="8:8" x14ac:dyDescent="0.25">
      <c r="H8707" s="200"/>
    </row>
    <row r="8708" spans="8:8" x14ac:dyDescent="0.25">
      <c r="H8708" s="200"/>
    </row>
    <row r="8709" spans="8:8" x14ac:dyDescent="0.25">
      <c r="H8709" s="200"/>
    </row>
    <row r="8710" spans="8:8" x14ac:dyDescent="0.25">
      <c r="H8710" s="200"/>
    </row>
    <row r="8711" spans="8:8" x14ac:dyDescent="0.25">
      <c r="H8711" s="200"/>
    </row>
    <row r="8712" spans="8:8" x14ac:dyDescent="0.25">
      <c r="H8712" s="200"/>
    </row>
    <row r="8713" spans="8:8" x14ac:dyDescent="0.25">
      <c r="H8713" s="200"/>
    </row>
    <row r="8714" spans="8:8" x14ac:dyDescent="0.25">
      <c r="H8714" s="200"/>
    </row>
    <row r="8715" spans="8:8" x14ac:dyDescent="0.25">
      <c r="H8715" s="200"/>
    </row>
    <row r="8716" spans="8:8" x14ac:dyDescent="0.25">
      <c r="H8716" s="200"/>
    </row>
    <row r="8717" spans="8:8" x14ac:dyDescent="0.25">
      <c r="H8717" s="200"/>
    </row>
    <row r="8718" spans="8:8" x14ac:dyDescent="0.25">
      <c r="H8718" s="200"/>
    </row>
    <row r="8719" spans="8:8" x14ac:dyDescent="0.25">
      <c r="H8719" s="200"/>
    </row>
    <row r="8720" spans="8:8" x14ac:dyDescent="0.25">
      <c r="H8720" s="200"/>
    </row>
    <row r="8721" spans="8:8" x14ac:dyDescent="0.25">
      <c r="H8721" s="200"/>
    </row>
    <row r="8722" spans="8:8" x14ac:dyDescent="0.25">
      <c r="H8722" s="200"/>
    </row>
    <row r="8723" spans="8:8" x14ac:dyDescent="0.25">
      <c r="H8723" s="200"/>
    </row>
    <row r="8724" spans="8:8" x14ac:dyDescent="0.25">
      <c r="H8724" s="200"/>
    </row>
    <row r="8725" spans="8:8" x14ac:dyDescent="0.25">
      <c r="H8725" s="200"/>
    </row>
    <row r="8726" spans="8:8" x14ac:dyDescent="0.25">
      <c r="H8726" s="200"/>
    </row>
    <row r="8727" spans="8:8" x14ac:dyDescent="0.25">
      <c r="H8727" s="200"/>
    </row>
    <row r="8728" spans="8:8" x14ac:dyDescent="0.25">
      <c r="H8728" s="200"/>
    </row>
    <row r="8729" spans="8:8" x14ac:dyDescent="0.25">
      <c r="H8729" s="200"/>
    </row>
    <row r="8730" spans="8:8" x14ac:dyDescent="0.25">
      <c r="H8730" s="200"/>
    </row>
    <row r="8731" spans="8:8" x14ac:dyDescent="0.25">
      <c r="H8731" s="200"/>
    </row>
    <row r="8732" spans="8:8" x14ac:dyDescent="0.25">
      <c r="H8732" s="200"/>
    </row>
    <row r="8733" spans="8:8" x14ac:dyDescent="0.25">
      <c r="H8733" s="200"/>
    </row>
    <row r="8734" spans="8:8" x14ac:dyDescent="0.25">
      <c r="H8734" s="200"/>
    </row>
    <row r="8735" spans="8:8" x14ac:dyDescent="0.25">
      <c r="H8735" s="200"/>
    </row>
    <row r="8736" spans="8:8" x14ac:dyDescent="0.25">
      <c r="H8736" s="200"/>
    </row>
    <row r="8737" spans="8:8" x14ac:dyDescent="0.25">
      <c r="H8737" s="200"/>
    </row>
    <row r="8738" spans="8:8" x14ac:dyDescent="0.25">
      <c r="H8738" s="200"/>
    </row>
    <row r="8739" spans="8:8" x14ac:dyDescent="0.25">
      <c r="H8739" s="200"/>
    </row>
    <row r="8740" spans="8:8" x14ac:dyDescent="0.25">
      <c r="H8740" s="200"/>
    </row>
    <row r="8741" spans="8:8" x14ac:dyDescent="0.25">
      <c r="H8741" s="200"/>
    </row>
    <row r="8742" spans="8:8" x14ac:dyDescent="0.25">
      <c r="H8742" s="200"/>
    </row>
    <row r="8743" spans="8:8" x14ac:dyDescent="0.25">
      <c r="H8743" s="200"/>
    </row>
    <row r="8744" spans="8:8" x14ac:dyDescent="0.25">
      <c r="H8744" s="200"/>
    </row>
    <row r="8745" spans="8:8" x14ac:dyDescent="0.25">
      <c r="H8745" s="200"/>
    </row>
    <row r="8746" spans="8:8" x14ac:dyDescent="0.25">
      <c r="H8746" s="200"/>
    </row>
    <row r="8747" spans="8:8" x14ac:dyDescent="0.25">
      <c r="H8747" s="200"/>
    </row>
    <row r="8748" spans="8:8" x14ac:dyDescent="0.25">
      <c r="H8748" s="200"/>
    </row>
    <row r="8749" spans="8:8" x14ac:dyDescent="0.25">
      <c r="H8749" s="200"/>
    </row>
    <row r="8750" spans="8:8" x14ac:dyDescent="0.25">
      <c r="H8750" s="200"/>
    </row>
    <row r="8751" spans="8:8" x14ac:dyDescent="0.25">
      <c r="H8751" s="200"/>
    </row>
    <row r="8752" spans="8:8" x14ac:dyDescent="0.25">
      <c r="H8752" s="200"/>
    </row>
    <row r="8753" spans="8:8" x14ac:dyDescent="0.25">
      <c r="H8753" s="200"/>
    </row>
    <row r="8754" spans="8:8" x14ac:dyDescent="0.25">
      <c r="H8754" s="200"/>
    </row>
    <row r="8755" spans="8:8" x14ac:dyDescent="0.25">
      <c r="H8755" s="200"/>
    </row>
    <row r="8756" spans="8:8" x14ac:dyDescent="0.25">
      <c r="H8756" s="200"/>
    </row>
    <row r="8757" spans="8:8" x14ac:dyDescent="0.25">
      <c r="H8757" s="200"/>
    </row>
    <row r="8758" spans="8:8" x14ac:dyDescent="0.25">
      <c r="H8758" s="200"/>
    </row>
    <row r="8759" spans="8:8" x14ac:dyDescent="0.25">
      <c r="H8759" s="200"/>
    </row>
    <row r="8760" spans="8:8" x14ac:dyDescent="0.25">
      <c r="H8760" s="200"/>
    </row>
    <row r="8761" spans="8:8" x14ac:dyDescent="0.25">
      <c r="H8761" s="200"/>
    </row>
    <row r="8762" spans="8:8" x14ac:dyDescent="0.25">
      <c r="H8762" s="200"/>
    </row>
    <row r="8763" spans="8:8" x14ac:dyDescent="0.25">
      <c r="H8763" s="200"/>
    </row>
    <row r="8764" spans="8:8" x14ac:dyDescent="0.25">
      <c r="H8764" s="200"/>
    </row>
    <row r="8765" spans="8:8" x14ac:dyDescent="0.25">
      <c r="H8765" s="200"/>
    </row>
    <row r="8766" spans="8:8" x14ac:dyDescent="0.25">
      <c r="H8766" s="200"/>
    </row>
    <row r="8767" spans="8:8" x14ac:dyDescent="0.25">
      <c r="H8767" s="200"/>
    </row>
    <row r="8768" spans="8:8" x14ac:dyDescent="0.25">
      <c r="H8768" s="200"/>
    </row>
    <row r="8769" spans="8:8" x14ac:dyDescent="0.25">
      <c r="H8769" s="200"/>
    </row>
    <row r="8770" spans="8:8" x14ac:dyDescent="0.25">
      <c r="H8770" s="200"/>
    </row>
    <row r="8771" spans="8:8" x14ac:dyDescent="0.25">
      <c r="H8771" s="200"/>
    </row>
    <row r="8772" spans="8:8" x14ac:dyDescent="0.25">
      <c r="H8772" s="200"/>
    </row>
    <row r="8773" spans="8:8" x14ac:dyDescent="0.25">
      <c r="H8773" s="200"/>
    </row>
    <row r="8774" spans="8:8" x14ac:dyDescent="0.25">
      <c r="H8774" s="200"/>
    </row>
    <row r="8775" spans="8:8" x14ac:dyDescent="0.25">
      <c r="H8775" s="200"/>
    </row>
    <row r="8776" spans="8:8" x14ac:dyDescent="0.25">
      <c r="H8776" s="200"/>
    </row>
    <row r="8777" spans="8:8" x14ac:dyDescent="0.25">
      <c r="H8777" s="200"/>
    </row>
    <row r="8778" spans="8:8" x14ac:dyDescent="0.25">
      <c r="H8778" s="200"/>
    </row>
    <row r="8779" spans="8:8" x14ac:dyDescent="0.25">
      <c r="H8779" s="200"/>
    </row>
    <row r="8780" spans="8:8" x14ac:dyDescent="0.25">
      <c r="H8780" s="200"/>
    </row>
    <row r="8781" spans="8:8" x14ac:dyDescent="0.25">
      <c r="H8781" s="200"/>
    </row>
    <row r="8782" spans="8:8" x14ac:dyDescent="0.25">
      <c r="H8782" s="200"/>
    </row>
    <row r="8783" spans="8:8" x14ac:dyDescent="0.25">
      <c r="H8783" s="200"/>
    </row>
    <row r="8784" spans="8:8" x14ac:dyDescent="0.25">
      <c r="H8784" s="200"/>
    </row>
    <row r="8785" spans="8:8" x14ac:dyDescent="0.25">
      <c r="H8785" s="200"/>
    </row>
    <row r="8786" spans="8:8" x14ac:dyDescent="0.25">
      <c r="H8786" s="200"/>
    </row>
    <row r="8787" spans="8:8" x14ac:dyDescent="0.25">
      <c r="H8787" s="200"/>
    </row>
    <row r="8788" spans="8:8" x14ac:dyDescent="0.25">
      <c r="H8788" s="200"/>
    </row>
    <row r="8789" spans="8:8" x14ac:dyDescent="0.25">
      <c r="H8789" s="200"/>
    </row>
    <row r="8790" spans="8:8" x14ac:dyDescent="0.25">
      <c r="H8790" s="200"/>
    </row>
    <row r="8791" spans="8:8" x14ac:dyDescent="0.25">
      <c r="H8791" s="200"/>
    </row>
    <row r="8792" spans="8:8" x14ac:dyDescent="0.25">
      <c r="H8792" s="200"/>
    </row>
    <row r="8793" spans="8:8" x14ac:dyDescent="0.25">
      <c r="H8793" s="200"/>
    </row>
    <row r="8794" spans="8:8" x14ac:dyDescent="0.25">
      <c r="H8794" s="200"/>
    </row>
    <row r="8795" spans="8:8" x14ac:dyDescent="0.25">
      <c r="H8795" s="200"/>
    </row>
    <row r="8796" spans="8:8" x14ac:dyDescent="0.25">
      <c r="H8796" s="200"/>
    </row>
    <row r="8797" spans="8:8" x14ac:dyDescent="0.25">
      <c r="H8797" s="200"/>
    </row>
    <row r="8798" spans="8:8" x14ac:dyDescent="0.25">
      <c r="H8798" s="200"/>
    </row>
    <row r="8799" spans="8:8" x14ac:dyDescent="0.25">
      <c r="H8799" s="200"/>
    </row>
    <row r="8800" spans="8:8" x14ac:dyDescent="0.25">
      <c r="H8800" s="200"/>
    </row>
    <row r="8801" spans="8:8" x14ac:dyDescent="0.25">
      <c r="H8801" s="200"/>
    </row>
    <row r="8802" spans="8:8" x14ac:dyDescent="0.25">
      <c r="H8802" s="200"/>
    </row>
    <row r="8803" spans="8:8" x14ac:dyDescent="0.25">
      <c r="H8803" s="200"/>
    </row>
    <row r="8804" spans="8:8" x14ac:dyDescent="0.25">
      <c r="H8804" s="200"/>
    </row>
    <row r="8805" spans="8:8" x14ac:dyDescent="0.25">
      <c r="H8805" s="200"/>
    </row>
    <row r="8806" spans="8:8" x14ac:dyDescent="0.25">
      <c r="H8806" s="200"/>
    </row>
    <row r="8807" spans="8:8" x14ac:dyDescent="0.25">
      <c r="H8807" s="200"/>
    </row>
    <row r="8808" spans="8:8" x14ac:dyDescent="0.25">
      <c r="H8808" s="200"/>
    </row>
    <row r="8809" spans="8:8" x14ac:dyDescent="0.25">
      <c r="H8809" s="200"/>
    </row>
    <row r="8810" spans="8:8" x14ac:dyDescent="0.25">
      <c r="H8810" s="200"/>
    </row>
    <row r="8811" spans="8:8" x14ac:dyDescent="0.25">
      <c r="H8811" s="200"/>
    </row>
    <row r="8812" spans="8:8" x14ac:dyDescent="0.25">
      <c r="H8812" s="200"/>
    </row>
    <row r="8813" spans="8:8" x14ac:dyDescent="0.25">
      <c r="H8813" s="200"/>
    </row>
    <row r="8814" spans="8:8" x14ac:dyDescent="0.25">
      <c r="H8814" s="200"/>
    </row>
    <row r="8815" spans="8:8" x14ac:dyDescent="0.25">
      <c r="H8815" s="200"/>
    </row>
    <row r="8816" spans="8:8" x14ac:dyDescent="0.25">
      <c r="H8816" s="200"/>
    </row>
    <row r="8817" spans="8:8" x14ac:dyDescent="0.25">
      <c r="H8817" s="200"/>
    </row>
    <row r="8818" spans="8:8" x14ac:dyDescent="0.25">
      <c r="H8818" s="200"/>
    </row>
    <row r="8819" spans="8:8" x14ac:dyDescent="0.25">
      <c r="H8819" s="200"/>
    </row>
    <row r="8820" spans="8:8" x14ac:dyDescent="0.25">
      <c r="H8820" s="200"/>
    </row>
    <row r="8821" spans="8:8" x14ac:dyDescent="0.25">
      <c r="H8821" s="200"/>
    </row>
    <row r="8822" spans="8:8" x14ac:dyDescent="0.25">
      <c r="H8822" s="200"/>
    </row>
    <row r="8823" spans="8:8" x14ac:dyDescent="0.25">
      <c r="H8823" s="200"/>
    </row>
    <row r="8824" spans="8:8" x14ac:dyDescent="0.25">
      <c r="H8824" s="200"/>
    </row>
    <row r="8825" spans="8:8" x14ac:dyDescent="0.25">
      <c r="H8825" s="200"/>
    </row>
    <row r="8826" spans="8:8" x14ac:dyDescent="0.25">
      <c r="H8826" s="200"/>
    </row>
    <row r="8827" spans="8:8" x14ac:dyDescent="0.25">
      <c r="H8827" s="200"/>
    </row>
    <row r="8828" spans="8:8" x14ac:dyDescent="0.25">
      <c r="H8828" s="200"/>
    </row>
    <row r="8829" spans="8:8" x14ac:dyDescent="0.25">
      <c r="H8829" s="200"/>
    </row>
    <row r="8830" spans="8:8" x14ac:dyDescent="0.25">
      <c r="H8830" s="200"/>
    </row>
    <row r="8831" spans="8:8" x14ac:dyDescent="0.25">
      <c r="H8831" s="200"/>
    </row>
    <row r="8832" spans="8:8" x14ac:dyDescent="0.25">
      <c r="H8832" s="200"/>
    </row>
    <row r="8833" spans="8:8" x14ac:dyDescent="0.25">
      <c r="H8833" s="200"/>
    </row>
    <row r="8834" spans="8:8" x14ac:dyDescent="0.25">
      <c r="H8834" s="200"/>
    </row>
    <row r="8835" spans="8:8" x14ac:dyDescent="0.25">
      <c r="H8835" s="200"/>
    </row>
    <row r="8836" spans="8:8" x14ac:dyDescent="0.25">
      <c r="H8836" s="200"/>
    </row>
    <row r="8837" spans="8:8" x14ac:dyDescent="0.25">
      <c r="H8837" s="200"/>
    </row>
    <row r="8838" spans="8:8" x14ac:dyDescent="0.25">
      <c r="H8838" s="200"/>
    </row>
    <row r="8839" spans="8:8" x14ac:dyDescent="0.25">
      <c r="H8839" s="200"/>
    </row>
    <row r="8840" spans="8:8" x14ac:dyDescent="0.25">
      <c r="H8840" s="200"/>
    </row>
    <row r="8841" spans="8:8" x14ac:dyDescent="0.25">
      <c r="H8841" s="200"/>
    </row>
    <row r="8842" spans="8:8" x14ac:dyDescent="0.25">
      <c r="H8842" s="200"/>
    </row>
    <row r="8843" spans="8:8" x14ac:dyDescent="0.25">
      <c r="H8843" s="200"/>
    </row>
    <row r="8844" spans="8:8" x14ac:dyDescent="0.25">
      <c r="H8844" s="200"/>
    </row>
    <row r="8845" spans="8:8" x14ac:dyDescent="0.25">
      <c r="H8845" s="200"/>
    </row>
    <row r="8846" spans="8:8" x14ac:dyDescent="0.25">
      <c r="H8846" s="200"/>
    </row>
    <row r="8847" spans="8:8" x14ac:dyDescent="0.25">
      <c r="H8847" s="200"/>
    </row>
    <row r="8848" spans="8:8" x14ac:dyDescent="0.25">
      <c r="H8848" s="200"/>
    </row>
    <row r="8849" spans="8:8" x14ac:dyDescent="0.25">
      <c r="H8849" s="200"/>
    </row>
    <row r="8850" spans="8:8" x14ac:dyDescent="0.25">
      <c r="H8850" s="200"/>
    </row>
    <row r="8851" spans="8:8" x14ac:dyDescent="0.25">
      <c r="H8851" s="200"/>
    </row>
    <row r="8852" spans="8:8" x14ac:dyDescent="0.25">
      <c r="H8852" s="200"/>
    </row>
    <row r="8853" spans="8:8" x14ac:dyDescent="0.25">
      <c r="H8853" s="200"/>
    </row>
    <row r="8854" spans="8:8" x14ac:dyDescent="0.25">
      <c r="H8854" s="200"/>
    </row>
    <row r="8855" spans="8:8" x14ac:dyDescent="0.25">
      <c r="H8855" s="200"/>
    </row>
    <row r="8856" spans="8:8" x14ac:dyDescent="0.25">
      <c r="H8856" s="200"/>
    </row>
    <row r="8857" spans="8:8" x14ac:dyDescent="0.25">
      <c r="H8857" s="200"/>
    </row>
    <row r="8858" spans="8:8" x14ac:dyDescent="0.25">
      <c r="H8858" s="200"/>
    </row>
    <row r="8859" spans="8:8" x14ac:dyDescent="0.25">
      <c r="H8859" s="200"/>
    </row>
    <row r="8860" spans="8:8" x14ac:dyDescent="0.25">
      <c r="H8860" s="200"/>
    </row>
    <row r="8861" spans="8:8" x14ac:dyDescent="0.25">
      <c r="H8861" s="200"/>
    </row>
    <row r="8862" spans="8:8" x14ac:dyDescent="0.25">
      <c r="H8862" s="200"/>
    </row>
    <row r="8863" spans="8:8" x14ac:dyDescent="0.25">
      <c r="H8863" s="200"/>
    </row>
    <row r="8864" spans="8:8" x14ac:dyDescent="0.25">
      <c r="H8864" s="200"/>
    </row>
    <row r="8865" spans="8:8" x14ac:dyDescent="0.25">
      <c r="H8865" s="200"/>
    </row>
    <row r="8866" spans="8:8" x14ac:dyDescent="0.25">
      <c r="H8866" s="200"/>
    </row>
    <row r="8867" spans="8:8" x14ac:dyDescent="0.25">
      <c r="H8867" s="200"/>
    </row>
    <row r="8868" spans="8:8" x14ac:dyDescent="0.25">
      <c r="H8868" s="200"/>
    </row>
    <row r="8869" spans="8:8" x14ac:dyDescent="0.25">
      <c r="H8869" s="200"/>
    </row>
    <row r="8870" spans="8:8" x14ac:dyDescent="0.25">
      <c r="H8870" s="200"/>
    </row>
    <row r="8871" spans="8:8" x14ac:dyDescent="0.25">
      <c r="H8871" s="200"/>
    </row>
    <row r="8872" spans="8:8" x14ac:dyDescent="0.25">
      <c r="H8872" s="200"/>
    </row>
    <row r="8873" spans="8:8" x14ac:dyDescent="0.25">
      <c r="H8873" s="200"/>
    </row>
    <row r="8874" spans="8:8" x14ac:dyDescent="0.25">
      <c r="H8874" s="200"/>
    </row>
    <row r="8875" spans="8:8" x14ac:dyDescent="0.25">
      <c r="H8875" s="200"/>
    </row>
    <row r="8876" spans="8:8" x14ac:dyDescent="0.25">
      <c r="H8876" s="200"/>
    </row>
    <row r="8877" spans="8:8" x14ac:dyDescent="0.25">
      <c r="H8877" s="200"/>
    </row>
    <row r="8878" spans="8:8" x14ac:dyDescent="0.25">
      <c r="H8878" s="200"/>
    </row>
    <row r="8879" spans="8:8" x14ac:dyDescent="0.25">
      <c r="H8879" s="200"/>
    </row>
    <row r="8880" spans="8:8" x14ac:dyDescent="0.25">
      <c r="H8880" s="200"/>
    </row>
    <row r="8881" spans="8:8" x14ac:dyDescent="0.25">
      <c r="H8881" s="200"/>
    </row>
    <row r="8882" spans="8:8" x14ac:dyDescent="0.25">
      <c r="H8882" s="200"/>
    </row>
    <row r="8883" spans="8:8" x14ac:dyDescent="0.25">
      <c r="H8883" s="200"/>
    </row>
    <row r="8884" spans="8:8" x14ac:dyDescent="0.25">
      <c r="H8884" s="200"/>
    </row>
    <row r="8885" spans="8:8" x14ac:dyDescent="0.25">
      <c r="H8885" s="200"/>
    </row>
    <row r="8886" spans="8:8" x14ac:dyDescent="0.25">
      <c r="H8886" s="200"/>
    </row>
    <row r="8887" spans="8:8" x14ac:dyDescent="0.25">
      <c r="H8887" s="200"/>
    </row>
    <row r="8888" spans="8:8" x14ac:dyDescent="0.25">
      <c r="H8888" s="200"/>
    </row>
    <row r="8889" spans="8:8" x14ac:dyDescent="0.25">
      <c r="H8889" s="200"/>
    </row>
    <row r="8890" spans="8:8" x14ac:dyDescent="0.25">
      <c r="H8890" s="200"/>
    </row>
    <row r="8891" spans="8:8" x14ac:dyDescent="0.25">
      <c r="H8891" s="200"/>
    </row>
    <row r="8892" spans="8:8" x14ac:dyDescent="0.25">
      <c r="H8892" s="200"/>
    </row>
    <row r="8893" spans="8:8" x14ac:dyDescent="0.25">
      <c r="H8893" s="200"/>
    </row>
    <row r="8894" spans="8:8" x14ac:dyDescent="0.25">
      <c r="H8894" s="200"/>
    </row>
    <row r="8895" spans="8:8" x14ac:dyDescent="0.25">
      <c r="H8895" s="200"/>
    </row>
    <row r="8896" spans="8:8" x14ac:dyDescent="0.25">
      <c r="H8896" s="200"/>
    </row>
    <row r="8897" spans="8:8" x14ac:dyDescent="0.25">
      <c r="H8897" s="200"/>
    </row>
    <row r="8898" spans="8:8" x14ac:dyDescent="0.25">
      <c r="H8898" s="200"/>
    </row>
    <row r="8899" spans="8:8" x14ac:dyDescent="0.25">
      <c r="H8899" s="200"/>
    </row>
    <row r="8900" spans="8:8" x14ac:dyDescent="0.25">
      <c r="H8900" s="200"/>
    </row>
    <row r="8901" spans="8:8" x14ac:dyDescent="0.25">
      <c r="H8901" s="200"/>
    </row>
    <row r="8902" spans="8:8" x14ac:dyDescent="0.25">
      <c r="H8902" s="200"/>
    </row>
    <row r="8903" spans="8:8" x14ac:dyDescent="0.25">
      <c r="H8903" s="200"/>
    </row>
    <row r="8904" spans="8:8" x14ac:dyDescent="0.25">
      <c r="H8904" s="200"/>
    </row>
    <row r="8905" spans="8:8" x14ac:dyDescent="0.25">
      <c r="H8905" s="200"/>
    </row>
    <row r="8906" spans="8:8" x14ac:dyDescent="0.25">
      <c r="H8906" s="200"/>
    </row>
    <row r="8907" spans="8:8" x14ac:dyDescent="0.25">
      <c r="H8907" s="200"/>
    </row>
    <row r="8908" spans="8:8" x14ac:dyDescent="0.25">
      <c r="H8908" s="200"/>
    </row>
    <row r="8909" spans="8:8" x14ac:dyDescent="0.25">
      <c r="H8909" s="200"/>
    </row>
    <row r="8910" spans="8:8" x14ac:dyDescent="0.25">
      <c r="H8910" s="200"/>
    </row>
    <row r="8911" spans="8:8" x14ac:dyDescent="0.25">
      <c r="H8911" s="200"/>
    </row>
    <row r="8912" spans="8:8" x14ac:dyDescent="0.25">
      <c r="H8912" s="200"/>
    </row>
    <row r="8913" spans="8:8" x14ac:dyDescent="0.25">
      <c r="H8913" s="200"/>
    </row>
    <row r="8914" spans="8:8" x14ac:dyDescent="0.25">
      <c r="H8914" s="200"/>
    </row>
    <row r="8915" spans="8:8" x14ac:dyDescent="0.25">
      <c r="H8915" s="200"/>
    </row>
    <row r="8916" spans="8:8" x14ac:dyDescent="0.25">
      <c r="H8916" s="200"/>
    </row>
    <row r="8917" spans="8:8" x14ac:dyDescent="0.25">
      <c r="H8917" s="200"/>
    </row>
    <row r="8918" spans="8:8" x14ac:dyDescent="0.25">
      <c r="H8918" s="200"/>
    </row>
    <row r="8919" spans="8:8" x14ac:dyDescent="0.25">
      <c r="H8919" s="200"/>
    </row>
    <row r="8920" spans="8:8" x14ac:dyDescent="0.25">
      <c r="H8920" s="200"/>
    </row>
    <row r="8921" spans="8:8" x14ac:dyDescent="0.25">
      <c r="H8921" s="200"/>
    </row>
    <row r="8922" spans="8:8" x14ac:dyDescent="0.25">
      <c r="H8922" s="200"/>
    </row>
    <row r="8923" spans="8:8" x14ac:dyDescent="0.25">
      <c r="H8923" s="200"/>
    </row>
    <row r="8924" spans="8:8" x14ac:dyDescent="0.25">
      <c r="H8924" s="200"/>
    </row>
    <row r="8925" spans="8:8" x14ac:dyDescent="0.25">
      <c r="H8925" s="200"/>
    </row>
    <row r="8926" spans="8:8" x14ac:dyDescent="0.25">
      <c r="H8926" s="200"/>
    </row>
    <row r="8927" spans="8:8" x14ac:dyDescent="0.25">
      <c r="H8927" s="200"/>
    </row>
    <row r="8928" spans="8:8" x14ac:dyDescent="0.25">
      <c r="H8928" s="200"/>
    </row>
    <row r="8929" spans="8:8" x14ac:dyDescent="0.25">
      <c r="H8929" s="200"/>
    </row>
    <row r="8930" spans="8:8" x14ac:dyDescent="0.25">
      <c r="H8930" s="200"/>
    </row>
    <row r="8931" spans="8:8" x14ac:dyDescent="0.25">
      <c r="H8931" s="200"/>
    </row>
    <row r="8932" spans="8:8" x14ac:dyDescent="0.25">
      <c r="H8932" s="200"/>
    </row>
    <row r="8933" spans="8:8" x14ac:dyDescent="0.25">
      <c r="H8933" s="200"/>
    </row>
    <row r="8934" spans="8:8" x14ac:dyDescent="0.25">
      <c r="H8934" s="200"/>
    </row>
    <row r="8935" spans="8:8" x14ac:dyDescent="0.25">
      <c r="H8935" s="200"/>
    </row>
    <row r="8936" spans="8:8" x14ac:dyDescent="0.25">
      <c r="H8936" s="200"/>
    </row>
    <row r="8937" spans="8:8" x14ac:dyDescent="0.25">
      <c r="H8937" s="200"/>
    </row>
    <row r="8938" spans="8:8" x14ac:dyDescent="0.25">
      <c r="H8938" s="200"/>
    </row>
    <row r="8939" spans="8:8" x14ac:dyDescent="0.25">
      <c r="H8939" s="200"/>
    </row>
    <row r="8940" spans="8:8" x14ac:dyDescent="0.25">
      <c r="H8940" s="200"/>
    </row>
    <row r="8941" spans="8:8" x14ac:dyDescent="0.25">
      <c r="H8941" s="200"/>
    </row>
    <row r="8942" spans="8:8" x14ac:dyDescent="0.25">
      <c r="H8942" s="200"/>
    </row>
    <row r="8943" spans="8:8" x14ac:dyDescent="0.25">
      <c r="H8943" s="200"/>
    </row>
    <row r="8944" spans="8:8" x14ac:dyDescent="0.25">
      <c r="H8944" s="200"/>
    </row>
    <row r="8945" spans="8:8" x14ac:dyDescent="0.25">
      <c r="H8945" s="200"/>
    </row>
    <row r="8946" spans="8:8" x14ac:dyDescent="0.25">
      <c r="H8946" s="200"/>
    </row>
    <row r="8947" spans="8:8" x14ac:dyDescent="0.25">
      <c r="H8947" s="200"/>
    </row>
    <row r="8948" spans="8:8" x14ac:dyDescent="0.25">
      <c r="H8948" s="200"/>
    </row>
    <row r="8949" spans="8:8" x14ac:dyDescent="0.25">
      <c r="H8949" s="200"/>
    </row>
    <row r="8950" spans="8:8" x14ac:dyDescent="0.25">
      <c r="H8950" s="200"/>
    </row>
    <row r="8951" spans="8:8" x14ac:dyDescent="0.25">
      <c r="H8951" s="200"/>
    </row>
    <row r="8952" spans="8:8" x14ac:dyDescent="0.25">
      <c r="H8952" s="200"/>
    </row>
    <row r="8953" spans="8:8" x14ac:dyDescent="0.25">
      <c r="H8953" s="200"/>
    </row>
    <row r="8954" spans="8:8" x14ac:dyDescent="0.25">
      <c r="H8954" s="200"/>
    </row>
    <row r="8955" spans="8:8" x14ac:dyDescent="0.25">
      <c r="H8955" s="200"/>
    </row>
    <row r="8956" spans="8:8" x14ac:dyDescent="0.25">
      <c r="H8956" s="200"/>
    </row>
    <row r="8957" spans="8:8" x14ac:dyDescent="0.25">
      <c r="H8957" s="200"/>
    </row>
    <row r="8958" spans="8:8" x14ac:dyDescent="0.25">
      <c r="H8958" s="200"/>
    </row>
    <row r="8959" spans="8:8" x14ac:dyDescent="0.25">
      <c r="H8959" s="200"/>
    </row>
    <row r="8960" spans="8:8" x14ac:dyDescent="0.25">
      <c r="H8960" s="200"/>
    </row>
    <row r="8961" spans="8:8" x14ac:dyDescent="0.25">
      <c r="H8961" s="200"/>
    </row>
    <row r="8962" spans="8:8" x14ac:dyDescent="0.25">
      <c r="H8962" s="200"/>
    </row>
    <row r="8963" spans="8:8" x14ac:dyDescent="0.25">
      <c r="H8963" s="200"/>
    </row>
    <row r="8964" spans="8:8" x14ac:dyDescent="0.25">
      <c r="H8964" s="200"/>
    </row>
    <row r="8965" spans="8:8" x14ac:dyDescent="0.25">
      <c r="H8965" s="200"/>
    </row>
    <row r="8966" spans="8:8" x14ac:dyDescent="0.25">
      <c r="H8966" s="200"/>
    </row>
    <row r="8967" spans="8:8" x14ac:dyDescent="0.25">
      <c r="H8967" s="200"/>
    </row>
    <row r="8968" spans="8:8" x14ac:dyDescent="0.25">
      <c r="H8968" s="200"/>
    </row>
    <row r="8969" spans="8:8" x14ac:dyDescent="0.25">
      <c r="H8969" s="200"/>
    </row>
    <row r="8970" spans="8:8" x14ac:dyDescent="0.25">
      <c r="H8970" s="200"/>
    </row>
    <row r="8971" spans="8:8" x14ac:dyDescent="0.25">
      <c r="H8971" s="200"/>
    </row>
    <row r="8972" spans="8:8" x14ac:dyDescent="0.25">
      <c r="H8972" s="200"/>
    </row>
    <row r="8973" spans="8:8" x14ac:dyDescent="0.25">
      <c r="H8973" s="200"/>
    </row>
    <row r="8974" spans="8:8" x14ac:dyDescent="0.25">
      <c r="H8974" s="200"/>
    </row>
    <row r="8975" spans="8:8" x14ac:dyDescent="0.25">
      <c r="H8975" s="200"/>
    </row>
    <row r="8976" spans="8:8" x14ac:dyDescent="0.25">
      <c r="H8976" s="200"/>
    </row>
    <row r="8977" spans="8:8" x14ac:dyDescent="0.25">
      <c r="H8977" s="200"/>
    </row>
    <row r="8978" spans="8:8" x14ac:dyDescent="0.25">
      <c r="H8978" s="200"/>
    </row>
    <row r="8979" spans="8:8" x14ac:dyDescent="0.25">
      <c r="H8979" s="200"/>
    </row>
    <row r="8980" spans="8:8" x14ac:dyDescent="0.25">
      <c r="H8980" s="200"/>
    </row>
    <row r="8981" spans="8:8" x14ac:dyDescent="0.25">
      <c r="H8981" s="200"/>
    </row>
    <row r="8982" spans="8:8" x14ac:dyDescent="0.25">
      <c r="H8982" s="200"/>
    </row>
    <row r="8983" spans="8:8" x14ac:dyDescent="0.25">
      <c r="H8983" s="200"/>
    </row>
    <row r="8984" spans="8:8" x14ac:dyDescent="0.25">
      <c r="H8984" s="200"/>
    </row>
    <row r="8985" spans="8:8" x14ac:dyDescent="0.25">
      <c r="H8985" s="200"/>
    </row>
    <row r="8986" spans="8:8" x14ac:dyDescent="0.25">
      <c r="H8986" s="200"/>
    </row>
    <row r="8987" spans="8:8" x14ac:dyDescent="0.25">
      <c r="H8987" s="200"/>
    </row>
    <row r="8988" spans="8:8" x14ac:dyDescent="0.25">
      <c r="H8988" s="200"/>
    </row>
    <row r="8989" spans="8:8" x14ac:dyDescent="0.25">
      <c r="H8989" s="200"/>
    </row>
    <row r="8990" spans="8:8" x14ac:dyDescent="0.25">
      <c r="H8990" s="200"/>
    </row>
    <row r="8991" spans="8:8" x14ac:dyDescent="0.25">
      <c r="H8991" s="200"/>
    </row>
    <row r="8992" spans="8:8" x14ac:dyDescent="0.25">
      <c r="H8992" s="200"/>
    </row>
    <row r="8993" spans="8:8" x14ac:dyDescent="0.25">
      <c r="H8993" s="200"/>
    </row>
    <row r="8994" spans="8:8" x14ac:dyDescent="0.25">
      <c r="H8994" s="200"/>
    </row>
    <row r="8995" spans="8:8" x14ac:dyDescent="0.25">
      <c r="H8995" s="200"/>
    </row>
    <row r="8996" spans="8:8" x14ac:dyDescent="0.25">
      <c r="H8996" s="200"/>
    </row>
    <row r="8997" spans="8:8" x14ac:dyDescent="0.25">
      <c r="H8997" s="200"/>
    </row>
    <row r="8998" spans="8:8" x14ac:dyDescent="0.25">
      <c r="H8998" s="200"/>
    </row>
    <row r="8999" spans="8:8" x14ac:dyDescent="0.25">
      <c r="H8999" s="200"/>
    </row>
    <row r="9000" spans="8:8" x14ac:dyDescent="0.25">
      <c r="H9000" s="200"/>
    </row>
    <row r="9001" spans="8:8" x14ac:dyDescent="0.25">
      <c r="H9001" s="200"/>
    </row>
    <row r="9002" spans="8:8" x14ac:dyDescent="0.25">
      <c r="H9002" s="200"/>
    </row>
    <row r="9003" spans="8:8" x14ac:dyDescent="0.25">
      <c r="H9003" s="200"/>
    </row>
    <row r="9004" spans="8:8" x14ac:dyDescent="0.25">
      <c r="H9004" s="200"/>
    </row>
    <row r="9005" spans="8:8" x14ac:dyDescent="0.25">
      <c r="H9005" s="200"/>
    </row>
    <row r="9006" spans="8:8" x14ac:dyDescent="0.25">
      <c r="H9006" s="200"/>
    </row>
    <row r="9007" spans="8:8" x14ac:dyDescent="0.25">
      <c r="H9007" s="200"/>
    </row>
    <row r="9008" spans="8:8" x14ac:dyDescent="0.25">
      <c r="H9008" s="200"/>
    </row>
    <row r="9009" spans="8:8" x14ac:dyDescent="0.25">
      <c r="H9009" s="200"/>
    </row>
    <row r="9010" spans="8:8" x14ac:dyDescent="0.25">
      <c r="H9010" s="200"/>
    </row>
    <row r="9011" spans="8:8" x14ac:dyDescent="0.25">
      <c r="H9011" s="200"/>
    </row>
    <row r="9012" spans="8:8" x14ac:dyDescent="0.25">
      <c r="H9012" s="200"/>
    </row>
    <row r="9013" spans="8:8" x14ac:dyDescent="0.25">
      <c r="H9013" s="200"/>
    </row>
    <row r="9014" spans="8:8" x14ac:dyDescent="0.25">
      <c r="H9014" s="200"/>
    </row>
    <row r="9015" spans="8:8" x14ac:dyDescent="0.25">
      <c r="H9015" s="200"/>
    </row>
    <row r="9016" spans="8:8" x14ac:dyDescent="0.25">
      <c r="H9016" s="200"/>
    </row>
    <row r="9017" spans="8:8" x14ac:dyDescent="0.25">
      <c r="H9017" s="200"/>
    </row>
    <row r="9018" spans="8:8" x14ac:dyDescent="0.25">
      <c r="H9018" s="200"/>
    </row>
    <row r="9019" spans="8:8" x14ac:dyDescent="0.25">
      <c r="H9019" s="200"/>
    </row>
    <row r="9020" spans="8:8" x14ac:dyDescent="0.25">
      <c r="H9020" s="200"/>
    </row>
    <row r="9021" spans="8:8" x14ac:dyDescent="0.25">
      <c r="H9021" s="200"/>
    </row>
    <row r="9022" spans="8:8" x14ac:dyDescent="0.25">
      <c r="H9022" s="200"/>
    </row>
    <row r="9023" spans="8:8" x14ac:dyDescent="0.25">
      <c r="H9023" s="200"/>
    </row>
    <row r="9024" spans="8:8" x14ac:dyDescent="0.25">
      <c r="H9024" s="200"/>
    </row>
    <row r="9025" spans="8:8" x14ac:dyDescent="0.25">
      <c r="H9025" s="200"/>
    </row>
    <row r="9026" spans="8:8" x14ac:dyDescent="0.25">
      <c r="H9026" s="200"/>
    </row>
    <row r="9027" spans="8:8" x14ac:dyDescent="0.25">
      <c r="H9027" s="200"/>
    </row>
    <row r="9028" spans="8:8" x14ac:dyDescent="0.25">
      <c r="H9028" s="200"/>
    </row>
    <row r="9029" spans="8:8" x14ac:dyDescent="0.25">
      <c r="H9029" s="200"/>
    </row>
    <row r="9030" spans="8:8" x14ac:dyDescent="0.25">
      <c r="H9030" s="200"/>
    </row>
    <row r="9031" spans="8:8" x14ac:dyDescent="0.25">
      <c r="H9031" s="200"/>
    </row>
    <row r="9032" spans="8:8" x14ac:dyDescent="0.25">
      <c r="H9032" s="200"/>
    </row>
    <row r="9033" spans="8:8" x14ac:dyDescent="0.25">
      <c r="H9033" s="200"/>
    </row>
    <row r="9034" spans="8:8" x14ac:dyDescent="0.25">
      <c r="H9034" s="200"/>
    </row>
    <row r="9035" spans="8:8" x14ac:dyDescent="0.25">
      <c r="H9035" s="200"/>
    </row>
    <row r="9036" spans="8:8" x14ac:dyDescent="0.25">
      <c r="H9036" s="200"/>
    </row>
    <row r="9037" spans="8:8" x14ac:dyDescent="0.25">
      <c r="H9037" s="200"/>
    </row>
    <row r="9038" spans="8:8" x14ac:dyDescent="0.25">
      <c r="H9038" s="200"/>
    </row>
    <row r="9039" spans="8:8" x14ac:dyDescent="0.25">
      <c r="H9039" s="200"/>
    </row>
    <row r="9040" spans="8:8" x14ac:dyDescent="0.25">
      <c r="H9040" s="200"/>
    </row>
    <row r="9041" spans="8:8" x14ac:dyDescent="0.25">
      <c r="H9041" s="200"/>
    </row>
    <row r="9042" spans="8:8" x14ac:dyDescent="0.25">
      <c r="H9042" s="200"/>
    </row>
    <row r="9043" spans="8:8" x14ac:dyDescent="0.25">
      <c r="H9043" s="200"/>
    </row>
    <row r="9044" spans="8:8" x14ac:dyDescent="0.25">
      <c r="H9044" s="200"/>
    </row>
    <row r="9045" spans="8:8" x14ac:dyDescent="0.25">
      <c r="H9045" s="200"/>
    </row>
    <row r="9046" spans="8:8" x14ac:dyDescent="0.25">
      <c r="H9046" s="200"/>
    </row>
    <row r="9047" spans="8:8" x14ac:dyDescent="0.25">
      <c r="H9047" s="200"/>
    </row>
    <row r="9048" spans="8:8" x14ac:dyDescent="0.25">
      <c r="H9048" s="200"/>
    </row>
    <row r="9049" spans="8:8" x14ac:dyDescent="0.25">
      <c r="H9049" s="200"/>
    </row>
    <row r="9050" spans="8:8" x14ac:dyDescent="0.25">
      <c r="H9050" s="200"/>
    </row>
    <row r="9051" spans="8:8" x14ac:dyDescent="0.25">
      <c r="H9051" s="200"/>
    </row>
    <row r="9052" spans="8:8" x14ac:dyDescent="0.25">
      <c r="H9052" s="200"/>
    </row>
    <row r="9053" spans="8:8" x14ac:dyDescent="0.25">
      <c r="H9053" s="200"/>
    </row>
    <row r="9054" spans="8:8" x14ac:dyDescent="0.25">
      <c r="H9054" s="200"/>
    </row>
    <row r="9055" spans="8:8" x14ac:dyDescent="0.25">
      <c r="H9055" s="200"/>
    </row>
    <row r="9056" spans="8:8" x14ac:dyDescent="0.25">
      <c r="H9056" s="200"/>
    </row>
    <row r="9057" spans="8:8" x14ac:dyDescent="0.25">
      <c r="H9057" s="200"/>
    </row>
    <row r="9058" spans="8:8" x14ac:dyDescent="0.25">
      <c r="H9058" s="200"/>
    </row>
    <row r="9059" spans="8:8" x14ac:dyDescent="0.25">
      <c r="H9059" s="200"/>
    </row>
    <row r="9060" spans="8:8" x14ac:dyDescent="0.25">
      <c r="H9060" s="200"/>
    </row>
    <row r="9061" spans="8:8" x14ac:dyDescent="0.25">
      <c r="H9061" s="200"/>
    </row>
    <row r="9062" spans="8:8" x14ac:dyDescent="0.25">
      <c r="H9062" s="200"/>
    </row>
    <row r="9063" spans="8:8" x14ac:dyDescent="0.25">
      <c r="H9063" s="200"/>
    </row>
    <row r="9064" spans="8:8" x14ac:dyDescent="0.25">
      <c r="H9064" s="200"/>
    </row>
    <row r="9065" spans="8:8" x14ac:dyDescent="0.25">
      <c r="H9065" s="200"/>
    </row>
    <row r="9066" spans="8:8" x14ac:dyDescent="0.25">
      <c r="H9066" s="200"/>
    </row>
    <row r="9067" spans="8:8" x14ac:dyDescent="0.25">
      <c r="H9067" s="200"/>
    </row>
    <row r="9068" spans="8:8" x14ac:dyDescent="0.25">
      <c r="H9068" s="200"/>
    </row>
    <row r="9069" spans="8:8" x14ac:dyDescent="0.25">
      <c r="H9069" s="200"/>
    </row>
    <row r="9070" spans="8:8" x14ac:dyDescent="0.25">
      <c r="H9070" s="200"/>
    </row>
    <row r="9071" spans="8:8" x14ac:dyDescent="0.25">
      <c r="H9071" s="200"/>
    </row>
    <row r="9072" spans="8:8" x14ac:dyDescent="0.25">
      <c r="H9072" s="200"/>
    </row>
    <row r="9073" spans="8:8" x14ac:dyDescent="0.25">
      <c r="H9073" s="200"/>
    </row>
    <row r="9074" spans="8:8" x14ac:dyDescent="0.25">
      <c r="H9074" s="200"/>
    </row>
    <row r="9075" spans="8:8" x14ac:dyDescent="0.25">
      <c r="H9075" s="200"/>
    </row>
    <row r="9076" spans="8:8" x14ac:dyDescent="0.25">
      <c r="H9076" s="200"/>
    </row>
    <row r="9077" spans="8:8" x14ac:dyDescent="0.25">
      <c r="H9077" s="200"/>
    </row>
    <row r="9078" spans="8:8" x14ac:dyDescent="0.25">
      <c r="H9078" s="200"/>
    </row>
    <row r="9079" spans="8:8" x14ac:dyDescent="0.25">
      <c r="H9079" s="200"/>
    </row>
    <row r="9080" spans="8:8" x14ac:dyDescent="0.25">
      <c r="H9080" s="200"/>
    </row>
    <row r="9081" spans="8:8" x14ac:dyDescent="0.25">
      <c r="H9081" s="200"/>
    </row>
    <row r="9082" spans="8:8" x14ac:dyDescent="0.25">
      <c r="H9082" s="200"/>
    </row>
    <row r="9083" spans="8:8" x14ac:dyDescent="0.25">
      <c r="H9083" s="200"/>
    </row>
    <row r="9084" spans="8:8" x14ac:dyDescent="0.25">
      <c r="H9084" s="200"/>
    </row>
    <row r="9085" spans="8:8" x14ac:dyDescent="0.25">
      <c r="H9085" s="200"/>
    </row>
    <row r="9086" spans="8:8" x14ac:dyDescent="0.25">
      <c r="H9086" s="200"/>
    </row>
    <row r="9087" spans="8:8" x14ac:dyDescent="0.25">
      <c r="H9087" s="200"/>
    </row>
    <row r="9088" spans="8:8" x14ac:dyDescent="0.25">
      <c r="H9088" s="200"/>
    </row>
    <row r="9089" spans="8:8" x14ac:dyDescent="0.25">
      <c r="H9089" s="200"/>
    </row>
    <row r="9090" spans="8:8" x14ac:dyDescent="0.25">
      <c r="H9090" s="200"/>
    </row>
    <row r="9091" spans="8:8" x14ac:dyDescent="0.25">
      <c r="H9091" s="200"/>
    </row>
    <row r="9092" spans="8:8" x14ac:dyDescent="0.25">
      <c r="H9092" s="200"/>
    </row>
    <row r="9093" spans="8:8" x14ac:dyDescent="0.25">
      <c r="H9093" s="200"/>
    </row>
    <row r="9094" spans="8:8" x14ac:dyDescent="0.25">
      <c r="H9094" s="200"/>
    </row>
    <row r="9095" spans="8:8" x14ac:dyDescent="0.25">
      <c r="H9095" s="200"/>
    </row>
    <row r="9096" spans="8:8" x14ac:dyDescent="0.25">
      <c r="H9096" s="200"/>
    </row>
    <row r="9097" spans="8:8" x14ac:dyDescent="0.25">
      <c r="H9097" s="200"/>
    </row>
    <row r="9098" spans="8:8" x14ac:dyDescent="0.25">
      <c r="H9098" s="200"/>
    </row>
    <row r="9099" spans="8:8" x14ac:dyDescent="0.25">
      <c r="H9099" s="200"/>
    </row>
    <row r="9100" spans="8:8" x14ac:dyDescent="0.25">
      <c r="H9100" s="200"/>
    </row>
    <row r="9101" spans="8:8" x14ac:dyDescent="0.25">
      <c r="H9101" s="200"/>
    </row>
    <row r="9102" spans="8:8" x14ac:dyDescent="0.25">
      <c r="H9102" s="200"/>
    </row>
    <row r="9103" spans="8:8" x14ac:dyDescent="0.25">
      <c r="H9103" s="200"/>
    </row>
    <row r="9104" spans="8:8" x14ac:dyDescent="0.25">
      <c r="H9104" s="200"/>
    </row>
    <row r="9105" spans="8:8" x14ac:dyDescent="0.25">
      <c r="H9105" s="200"/>
    </row>
    <row r="9106" spans="8:8" x14ac:dyDescent="0.25">
      <c r="H9106" s="200"/>
    </row>
    <row r="9107" spans="8:8" x14ac:dyDescent="0.25">
      <c r="H9107" s="200"/>
    </row>
    <row r="9108" spans="8:8" x14ac:dyDescent="0.25">
      <c r="H9108" s="200"/>
    </row>
    <row r="9109" spans="8:8" x14ac:dyDescent="0.25">
      <c r="H9109" s="200"/>
    </row>
    <row r="9110" spans="8:8" x14ac:dyDescent="0.25">
      <c r="H9110" s="200"/>
    </row>
    <row r="9111" spans="8:8" x14ac:dyDescent="0.25">
      <c r="H9111" s="200"/>
    </row>
    <row r="9112" spans="8:8" x14ac:dyDescent="0.25">
      <c r="H9112" s="200"/>
    </row>
    <row r="9113" spans="8:8" x14ac:dyDescent="0.25">
      <c r="H9113" s="200"/>
    </row>
    <row r="9114" spans="8:8" x14ac:dyDescent="0.25">
      <c r="H9114" s="200"/>
    </row>
    <row r="9115" spans="8:8" x14ac:dyDescent="0.25">
      <c r="H9115" s="200"/>
    </row>
    <row r="9116" spans="8:8" x14ac:dyDescent="0.25">
      <c r="H9116" s="200"/>
    </row>
    <row r="9117" spans="8:8" x14ac:dyDescent="0.25">
      <c r="H9117" s="200"/>
    </row>
    <row r="9118" spans="8:8" x14ac:dyDescent="0.25">
      <c r="H9118" s="200"/>
    </row>
    <row r="9119" spans="8:8" x14ac:dyDescent="0.25">
      <c r="H9119" s="200"/>
    </row>
    <row r="9120" spans="8:8" x14ac:dyDescent="0.25">
      <c r="H9120" s="200"/>
    </row>
    <row r="9121" spans="8:8" x14ac:dyDescent="0.25">
      <c r="H9121" s="200"/>
    </row>
    <row r="9122" spans="8:8" x14ac:dyDescent="0.25">
      <c r="H9122" s="200"/>
    </row>
    <row r="9123" spans="8:8" x14ac:dyDescent="0.25">
      <c r="H9123" s="200"/>
    </row>
    <row r="9124" spans="8:8" x14ac:dyDescent="0.25">
      <c r="H9124" s="200"/>
    </row>
    <row r="9125" spans="8:8" x14ac:dyDescent="0.25">
      <c r="H9125" s="200"/>
    </row>
    <row r="9126" spans="8:8" x14ac:dyDescent="0.25">
      <c r="H9126" s="200"/>
    </row>
    <row r="9127" spans="8:8" x14ac:dyDescent="0.25">
      <c r="H9127" s="200"/>
    </row>
    <row r="9128" spans="8:8" x14ac:dyDescent="0.25">
      <c r="H9128" s="200"/>
    </row>
    <row r="9129" spans="8:8" x14ac:dyDescent="0.25">
      <c r="H9129" s="200"/>
    </row>
    <row r="9130" spans="8:8" x14ac:dyDescent="0.25">
      <c r="H9130" s="200"/>
    </row>
    <row r="9131" spans="8:8" x14ac:dyDescent="0.25">
      <c r="H9131" s="200"/>
    </row>
    <row r="9132" spans="8:8" x14ac:dyDescent="0.25">
      <c r="H9132" s="200"/>
    </row>
    <row r="9133" spans="8:8" x14ac:dyDescent="0.25">
      <c r="H9133" s="200"/>
    </row>
    <row r="9134" spans="8:8" x14ac:dyDescent="0.25">
      <c r="H9134" s="200"/>
    </row>
    <row r="9135" spans="8:8" x14ac:dyDescent="0.25">
      <c r="H9135" s="200"/>
    </row>
    <row r="9136" spans="8:8" x14ac:dyDescent="0.25">
      <c r="H9136" s="200"/>
    </row>
    <row r="9137" spans="8:8" x14ac:dyDescent="0.25">
      <c r="H9137" s="200"/>
    </row>
    <row r="9138" spans="8:8" x14ac:dyDescent="0.25">
      <c r="H9138" s="200"/>
    </row>
    <row r="9139" spans="8:8" x14ac:dyDescent="0.25">
      <c r="H9139" s="200"/>
    </row>
    <row r="9140" spans="8:8" x14ac:dyDescent="0.25">
      <c r="H9140" s="200"/>
    </row>
    <row r="9141" spans="8:8" x14ac:dyDescent="0.25">
      <c r="H9141" s="200"/>
    </row>
    <row r="9142" spans="8:8" x14ac:dyDescent="0.25">
      <c r="H9142" s="200"/>
    </row>
    <row r="9143" spans="8:8" x14ac:dyDescent="0.25">
      <c r="H9143" s="200"/>
    </row>
    <row r="9144" spans="8:8" x14ac:dyDescent="0.25">
      <c r="H9144" s="200"/>
    </row>
    <row r="9145" spans="8:8" x14ac:dyDescent="0.25">
      <c r="H9145" s="200"/>
    </row>
    <row r="9146" spans="8:8" x14ac:dyDescent="0.25">
      <c r="H9146" s="200"/>
    </row>
    <row r="9147" spans="8:8" x14ac:dyDescent="0.25">
      <c r="H9147" s="200"/>
    </row>
    <row r="9148" spans="8:8" x14ac:dyDescent="0.25">
      <c r="H9148" s="200"/>
    </row>
    <row r="9149" spans="8:8" x14ac:dyDescent="0.25">
      <c r="H9149" s="200"/>
    </row>
    <row r="9150" spans="8:8" x14ac:dyDescent="0.25">
      <c r="H9150" s="200"/>
    </row>
    <row r="9151" spans="8:8" x14ac:dyDescent="0.25">
      <c r="H9151" s="200"/>
    </row>
    <row r="9152" spans="8:8" x14ac:dyDescent="0.25">
      <c r="H9152" s="200"/>
    </row>
    <row r="9153" spans="8:8" x14ac:dyDescent="0.25">
      <c r="H9153" s="200"/>
    </row>
    <row r="9154" spans="8:8" x14ac:dyDescent="0.25">
      <c r="H9154" s="200"/>
    </row>
    <row r="9155" spans="8:8" x14ac:dyDescent="0.25">
      <c r="H9155" s="200"/>
    </row>
    <row r="9156" spans="8:8" x14ac:dyDescent="0.25">
      <c r="H9156" s="200"/>
    </row>
    <row r="9157" spans="8:8" x14ac:dyDescent="0.25">
      <c r="H9157" s="200"/>
    </row>
    <row r="9158" spans="8:8" x14ac:dyDescent="0.25">
      <c r="H9158" s="200"/>
    </row>
    <row r="9159" spans="8:8" x14ac:dyDescent="0.25">
      <c r="H9159" s="200"/>
    </row>
    <row r="9160" spans="8:8" x14ac:dyDescent="0.25">
      <c r="H9160" s="200"/>
    </row>
    <row r="9161" spans="8:8" x14ac:dyDescent="0.25">
      <c r="H9161" s="200"/>
    </row>
    <row r="9162" spans="8:8" x14ac:dyDescent="0.25">
      <c r="H9162" s="200"/>
    </row>
    <row r="9163" spans="8:8" x14ac:dyDescent="0.25">
      <c r="H9163" s="200"/>
    </row>
    <row r="9164" spans="8:8" x14ac:dyDescent="0.25">
      <c r="H9164" s="200"/>
    </row>
    <row r="9165" spans="8:8" x14ac:dyDescent="0.25">
      <c r="H9165" s="200"/>
    </row>
    <row r="9166" spans="8:8" x14ac:dyDescent="0.25">
      <c r="H9166" s="200"/>
    </row>
    <row r="9167" spans="8:8" x14ac:dyDescent="0.25">
      <c r="H9167" s="200"/>
    </row>
    <row r="9168" spans="8:8" x14ac:dyDescent="0.25">
      <c r="H9168" s="200"/>
    </row>
    <row r="9169" spans="8:8" x14ac:dyDescent="0.25">
      <c r="H9169" s="200"/>
    </row>
    <row r="9170" spans="8:8" x14ac:dyDescent="0.25">
      <c r="H9170" s="200"/>
    </row>
    <row r="9171" spans="8:8" x14ac:dyDescent="0.25">
      <c r="H9171" s="200"/>
    </row>
    <row r="9172" spans="8:8" x14ac:dyDescent="0.25">
      <c r="H9172" s="200"/>
    </row>
    <row r="9173" spans="8:8" x14ac:dyDescent="0.25">
      <c r="H9173" s="200"/>
    </row>
    <row r="9174" spans="8:8" x14ac:dyDescent="0.25">
      <c r="H9174" s="200"/>
    </row>
    <row r="9175" spans="8:8" x14ac:dyDescent="0.25">
      <c r="H9175" s="200"/>
    </row>
    <row r="9176" spans="8:8" x14ac:dyDescent="0.25">
      <c r="H9176" s="200"/>
    </row>
    <row r="9177" spans="8:8" x14ac:dyDescent="0.25">
      <c r="H9177" s="200"/>
    </row>
    <row r="9178" spans="8:8" x14ac:dyDescent="0.25">
      <c r="H9178" s="200"/>
    </row>
    <row r="9179" spans="8:8" x14ac:dyDescent="0.25">
      <c r="H9179" s="200"/>
    </row>
    <row r="9180" spans="8:8" x14ac:dyDescent="0.25">
      <c r="H9180" s="200"/>
    </row>
    <row r="9181" spans="8:8" x14ac:dyDescent="0.25">
      <c r="H9181" s="200"/>
    </row>
    <row r="9182" spans="8:8" x14ac:dyDescent="0.25">
      <c r="H9182" s="200"/>
    </row>
    <row r="9183" spans="8:8" x14ac:dyDescent="0.25">
      <c r="H9183" s="200"/>
    </row>
    <row r="9184" spans="8:8" x14ac:dyDescent="0.25">
      <c r="H9184" s="200"/>
    </row>
    <row r="9185" spans="8:8" x14ac:dyDescent="0.25">
      <c r="H9185" s="200"/>
    </row>
    <row r="9186" spans="8:8" x14ac:dyDescent="0.25">
      <c r="H9186" s="200"/>
    </row>
    <row r="9187" spans="8:8" x14ac:dyDescent="0.25">
      <c r="H9187" s="200"/>
    </row>
    <row r="9188" spans="8:8" x14ac:dyDescent="0.25">
      <c r="H9188" s="200"/>
    </row>
    <row r="9189" spans="8:8" x14ac:dyDescent="0.25">
      <c r="H9189" s="200"/>
    </row>
    <row r="9190" spans="8:8" x14ac:dyDescent="0.25">
      <c r="H9190" s="200"/>
    </row>
    <row r="9191" spans="8:8" x14ac:dyDescent="0.25">
      <c r="H9191" s="200"/>
    </row>
    <row r="9192" spans="8:8" x14ac:dyDescent="0.25">
      <c r="H9192" s="200"/>
    </row>
    <row r="9193" spans="8:8" x14ac:dyDescent="0.25">
      <c r="H9193" s="200"/>
    </row>
    <row r="9194" spans="8:8" x14ac:dyDescent="0.25">
      <c r="H9194" s="200"/>
    </row>
    <row r="9195" spans="8:8" x14ac:dyDescent="0.25">
      <c r="H9195" s="200"/>
    </row>
    <row r="9196" spans="8:8" x14ac:dyDescent="0.25">
      <c r="H9196" s="200"/>
    </row>
    <row r="9197" spans="8:8" x14ac:dyDescent="0.25">
      <c r="H9197" s="200"/>
    </row>
    <row r="9198" spans="8:8" x14ac:dyDescent="0.25">
      <c r="H9198" s="200"/>
    </row>
    <row r="9199" spans="8:8" x14ac:dyDescent="0.25">
      <c r="H9199" s="200"/>
    </row>
    <row r="9200" spans="8:8" x14ac:dyDescent="0.25">
      <c r="H9200" s="200"/>
    </row>
    <row r="9201" spans="8:8" x14ac:dyDescent="0.25">
      <c r="H9201" s="200"/>
    </row>
    <row r="9202" spans="8:8" x14ac:dyDescent="0.25">
      <c r="H9202" s="200"/>
    </row>
    <row r="9203" spans="8:8" x14ac:dyDescent="0.25">
      <c r="H9203" s="200"/>
    </row>
    <row r="9204" spans="8:8" x14ac:dyDescent="0.25">
      <c r="H9204" s="200"/>
    </row>
    <row r="9205" spans="8:8" x14ac:dyDescent="0.25">
      <c r="H9205" s="200"/>
    </row>
    <row r="9206" spans="8:8" x14ac:dyDescent="0.25">
      <c r="H9206" s="200"/>
    </row>
    <row r="9207" spans="8:8" x14ac:dyDescent="0.25">
      <c r="H9207" s="200"/>
    </row>
    <row r="9208" spans="8:8" x14ac:dyDescent="0.25">
      <c r="H9208" s="200"/>
    </row>
    <row r="9209" spans="8:8" x14ac:dyDescent="0.25">
      <c r="H9209" s="200"/>
    </row>
    <row r="9210" spans="8:8" x14ac:dyDescent="0.25">
      <c r="H9210" s="200"/>
    </row>
    <row r="9211" spans="8:8" x14ac:dyDescent="0.25">
      <c r="H9211" s="200"/>
    </row>
    <row r="9212" spans="8:8" x14ac:dyDescent="0.25">
      <c r="H9212" s="200"/>
    </row>
    <row r="9213" spans="8:8" x14ac:dyDescent="0.25">
      <c r="H9213" s="200"/>
    </row>
    <row r="9214" spans="8:8" x14ac:dyDescent="0.25">
      <c r="H9214" s="200"/>
    </row>
    <row r="9215" spans="8:8" x14ac:dyDescent="0.25">
      <c r="H9215" s="200"/>
    </row>
    <row r="9216" spans="8:8" x14ac:dyDescent="0.25">
      <c r="H9216" s="200"/>
    </row>
    <row r="9217" spans="8:8" x14ac:dyDescent="0.25">
      <c r="H9217" s="200"/>
    </row>
    <row r="9218" spans="8:8" x14ac:dyDescent="0.25">
      <c r="H9218" s="200"/>
    </row>
    <row r="9219" spans="8:8" x14ac:dyDescent="0.25">
      <c r="H9219" s="200"/>
    </row>
    <row r="9220" spans="8:8" x14ac:dyDescent="0.25">
      <c r="H9220" s="200"/>
    </row>
    <row r="9221" spans="8:8" x14ac:dyDescent="0.25">
      <c r="H9221" s="200"/>
    </row>
    <row r="9222" spans="8:8" x14ac:dyDescent="0.25">
      <c r="H9222" s="200"/>
    </row>
    <row r="9223" spans="8:8" x14ac:dyDescent="0.25">
      <c r="H9223" s="200"/>
    </row>
    <row r="9224" spans="8:8" x14ac:dyDescent="0.25">
      <c r="H9224" s="200"/>
    </row>
    <row r="9225" spans="8:8" x14ac:dyDescent="0.25">
      <c r="H9225" s="200"/>
    </row>
    <row r="9226" spans="8:8" x14ac:dyDescent="0.25">
      <c r="H9226" s="200"/>
    </row>
    <row r="9227" spans="8:8" x14ac:dyDescent="0.25">
      <c r="H9227" s="200"/>
    </row>
    <row r="9228" spans="8:8" x14ac:dyDescent="0.25">
      <c r="H9228" s="200"/>
    </row>
    <row r="9229" spans="8:8" x14ac:dyDescent="0.25">
      <c r="H9229" s="200"/>
    </row>
    <row r="9230" spans="8:8" x14ac:dyDescent="0.25">
      <c r="H9230" s="200"/>
    </row>
    <row r="9231" spans="8:8" x14ac:dyDescent="0.25">
      <c r="H9231" s="200"/>
    </row>
    <row r="9232" spans="8:8" x14ac:dyDescent="0.25">
      <c r="H9232" s="200"/>
    </row>
    <row r="9233" spans="8:8" x14ac:dyDescent="0.25">
      <c r="H9233" s="200"/>
    </row>
    <row r="9234" spans="8:8" x14ac:dyDescent="0.25">
      <c r="H9234" s="200"/>
    </row>
    <row r="9235" spans="8:8" x14ac:dyDescent="0.25">
      <c r="H9235" s="200"/>
    </row>
    <row r="9236" spans="8:8" x14ac:dyDescent="0.25">
      <c r="H9236" s="200"/>
    </row>
    <row r="9237" spans="8:8" x14ac:dyDescent="0.25">
      <c r="H9237" s="200"/>
    </row>
    <row r="9238" spans="8:8" x14ac:dyDescent="0.25">
      <c r="H9238" s="200"/>
    </row>
    <row r="9239" spans="8:8" x14ac:dyDescent="0.25">
      <c r="H9239" s="200"/>
    </row>
    <row r="9240" spans="8:8" x14ac:dyDescent="0.25">
      <c r="H9240" s="200"/>
    </row>
    <row r="9241" spans="8:8" x14ac:dyDescent="0.25">
      <c r="H9241" s="200"/>
    </row>
    <row r="9242" spans="8:8" x14ac:dyDescent="0.25">
      <c r="H9242" s="200"/>
    </row>
    <row r="9243" spans="8:8" x14ac:dyDescent="0.25">
      <c r="H9243" s="200"/>
    </row>
    <row r="9244" spans="8:8" x14ac:dyDescent="0.25">
      <c r="H9244" s="200"/>
    </row>
    <row r="9245" spans="8:8" x14ac:dyDescent="0.25">
      <c r="H9245" s="200"/>
    </row>
    <row r="9246" spans="8:8" x14ac:dyDescent="0.25">
      <c r="H9246" s="200"/>
    </row>
    <row r="9247" spans="8:8" x14ac:dyDescent="0.25">
      <c r="H9247" s="200"/>
    </row>
    <row r="9248" spans="8:8" x14ac:dyDescent="0.25">
      <c r="H9248" s="200"/>
    </row>
    <row r="9249" spans="8:8" x14ac:dyDescent="0.25">
      <c r="H9249" s="200"/>
    </row>
    <row r="9250" spans="8:8" x14ac:dyDescent="0.25">
      <c r="H9250" s="200"/>
    </row>
    <row r="9251" spans="8:8" x14ac:dyDescent="0.25">
      <c r="H9251" s="200"/>
    </row>
    <row r="9252" spans="8:8" x14ac:dyDescent="0.25">
      <c r="H9252" s="200"/>
    </row>
    <row r="9253" spans="8:8" x14ac:dyDescent="0.25">
      <c r="H9253" s="200"/>
    </row>
    <row r="9254" spans="8:8" x14ac:dyDescent="0.25">
      <c r="H9254" s="200"/>
    </row>
    <row r="9255" spans="8:8" x14ac:dyDescent="0.25">
      <c r="H9255" s="200"/>
    </row>
    <row r="9256" spans="8:8" x14ac:dyDescent="0.25">
      <c r="H9256" s="200"/>
    </row>
    <row r="9257" spans="8:8" x14ac:dyDescent="0.25">
      <c r="H9257" s="200"/>
    </row>
    <row r="9258" spans="8:8" x14ac:dyDescent="0.25">
      <c r="H9258" s="200"/>
    </row>
    <row r="9259" spans="8:8" x14ac:dyDescent="0.25">
      <c r="H9259" s="200"/>
    </row>
    <row r="9260" spans="8:8" x14ac:dyDescent="0.25">
      <c r="H9260" s="200"/>
    </row>
    <row r="9261" spans="8:8" x14ac:dyDescent="0.25">
      <c r="H9261" s="200"/>
    </row>
    <row r="9262" spans="8:8" x14ac:dyDescent="0.25">
      <c r="H9262" s="200"/>
    </row>
    <row r="9263" spans="8:8" x14ac:dyDescent="0.25">
      <c r="H9263" s="200"/>
    </row>
    <row r="9264" spans="8:8" x14ac:dyDescent="0.25">
      <c r="H9264" s="200"/>
    </row>
    <row r="9265" spans="8:8" x14ac:dyDescent="0.25">
      <c r="H9265" s="200"/>
    </row>
    <row r="9266" spans="8:8" x14ac:dyDescent="0.25">
      <c r="H9266" s="200"/>
    </row>
    <row r="9267" spans="8:8" x14ac:dyDescent="0.25">
      <c r="H9267" s="200"/>
    </row>
    <row r="9268" spans="8:8" x14ac:dyDescent="0.25">
      <c r="H9268" s="200"/>
    </row>
    <row r="9269" spans="8:8" x14ac:dyDescent="0.25">
      <c r="H9269" s="200"/>
    </row>
    <row r="9270" spans="8:8" x14ac:dyDescent="0.25">
      <c r="H9270" s="200"/>
    </row>
    <row r="9271" spans="8:8" x14ac:dyDescent="0.25">
      <c r="H9271" s="200"/>
    </row>
    <row r="9272" spans="8:8" x14ac:dyDescent="0.25">
      <c r="H9272" s="200"/>
    </row>
    <row r="9273" spans="8:8" x14ac:dyDescent="0.25">
      <c r="H9273" s="200"/>
    </row>
    <row r="9274" spans="8:8" x14ac:dyDescent="0.25">
      <c r="H9274" s="200"/>
    </row>
    <row r="9275" spans="8:8" x14ac:dyDescent="0.25">
      <c r="H9275" s="200"/>
    </row>
    <row r="9276" spans="8:8" x14ac:dyDescent="0.25">
      <c r="H9276" s="200"/>
    </row>
    <row r="9277" spans="8:8" x14ac:dyDescent="0.25">
      <c r="H9277" s="200"/>
    </row>
    <row r="9278" spans="8:8" x14ac:dyDescent="0.25">
      <c r="H9278" s="200"/>
    </row>
    <row r="9279" spans="8:8" x14ac:dyDescent="0.25">
      <c r="H9279" s="200"/>
    </row>
    <row r="9280" spans="8:8" x14ac:dyDescent="0.25">
      <c r="H9280" s="200"/>
    </row>
    <row r="9281" spans="8:8" x14ac:dyDescent="0.25">
      <c r="H9281" s="200"/>
    </row>
    <row r="9282" spans="8:8" x14ac:dyDescent="0.25">
      <c r="H9282" s="200"/>
    </row>
    <row r="9283" spans="8:8" x14ac:dyDescent="0.25">
      <c r="H9283" s="200"/>
    </row>
    <row r="9284" spans="8:8" x14ac:dyDescent="0.25">
      <c r="H9284" s="200"/>
    </row>
    <row r="9285" spans="8:8" x14ac:dyDescent="0.25">
      <c r="H9285" s="200"/>
    </row>
    <row r="9286" spans="8:8" x14ac:dyDescent="0.25">
      <c r="H9286" s="200"/>
    </row>
    <row r="9287" spans="8:8" x14ac:dyDescent="0.25">
      <c r="H9287" s="200"/>
    </row>
    <row r="9288" spans="8:8" x14ac:dyDescent="0.25">
      <c r="H9288" s="200"/>
    </row>
    <row r="9289" spans="8:8" x14ac:dyDescent="0.25">
      <c r="H9289" s="200"/>
    </row>
    <row r="9290" spans="8:8" x14ac:dyDescent="0.25">
      <c r="H9290" s="200"/>
    </row>
    <row r="9291" spans="8:8" x14ac:dyDescent="0.25">
      <c r="H9291" s="200"/>
    </row>
    <row r="9292" spans="8:8" x14ac:dyDescent="0.25">
      <c r="H9292" s="200"/>
    </row>
    <row r="9293" spans="8:8" x14ac:dyDescent="0.25">
      <c r="H9293" s="200"/>
    </row>
    <row r="9294" spans="8:8" x14ac:dyDescent="0.25">
      <c r="H9294" s="200"/>
    </row>
    <row r="9295" spans="8:8" x14ac:dyDescent="0.25">
      <c r="H9295" s="200"/>
    </row>
    <row r="9296" spans="8:8" x14ac:dyDescent="0.25">
      <c r="H9296" s="200"/>
    </row>
    <row r="9297" spans="8:8" x14ac:dyDescent="0.25">
      <c r="H9297" s="200"/>
    </row>
    <row r="9298" spans="8:8" x14ac:dyDescent="0.25">
      <c r="H9298" s="200"/>
    </row>
    <row r="9299" spans="8:8" x14ac:dyDescent="0.25">
      <c r="H9299" s="200"/>
    </row>
    <row r="9300" spans="8:8" x14ac:dyDescent="0.25">
      <c r="H9300" s="200"/>
    </row>
    <row r="9301" spans="8:8" x14ac:dyDescent="0.25">
      <c r="H9301" s="200"/>
    </row>
    <row r="9302" spans="8:8" x14ac:dyDescent="0.25">
      <c r="H9302" s="200"/>
    </row>
    <row r="9303" spans="8:8" x14ac:dyDescent="0.25">
      <c r="H9303" s="200"/>
    </row>
    <row r="9304" spans="8:8" x14ac:dyDescent="0.25">
      <c r="H9304" s="200"/>
    </row>
    <row r="9305" spans="8:8" x14ac:dyDescent="0.25">
      <c r="H9305" s="200"/>
    </row>
    <row r="9306" spans="8:8" x14ac:dyDescent="0.25">
      <c r="H9306" s="200"/>
    </row>
    <row r="9307" spans="8:8" x14ac:dyDescent="0.25">
      <c r="H9307" s="200"/>
    </row>
    <row r="9308" spans="8:8" x14ac:dyDescent="0.25">
      <c r="H9308" s="200"/>
    </row>
    <row r="9309" spans="8:8" x14ac:dyDescent="0.25">
      <c r="H9309" s="200"/>
    </row>
    <row r="9310" spans="8:8" x14ac:dyDescent="0.25">
      <c r="H9310" s="200"/>
    </row>
    <row r="9311" spans="8:8" x14ac:dyDescent="0.25">
      <c r="H9311" s="200"/>
    </row>
    <row r="9312" spans="8:8" x14ac:dyDescent="0.25">
      <c r="H9312" s="200"/>
    </row>
    <row r="9313" spans="8:8" x14ac:dyDescent="0.25">
      <c r="H9313" s="200"/>
    </row>
    <row r="9314" spans="8:8" x14ac:dyDescent="0.25">
      <c r="H9314" s="200"/>
    </row>
    <row r="9315" spans="8:8" x14ac:dyDescent="0.25">
      <c r="H9315" s="200"/>
    </row>
    <row r="9316" spans="8:8" x14ac:dyDescent="0.25">
      <c r="H9316" s="200"/>
    </row>
    <row r="9317" spans="8:8" x14ac:dyDescent="0.25">
      <c r="H9317" s="200"/>
    </row>
    <row r="9318" spans="8:8" x14ac:dyDescent="0.25">
      <c r="H9318" s="200"/>
    </row>
    <row r="9319" spans="8:8" x14ac:dyDescent="0.25">
      <c r="H9319" s="200"/>
    </row>
    <row r="9320" spans="8:8" x14ac:dyDescent="0.25">
      <c r="H9320" s="200"/>
    </row>
    <row r="9321" spans="8:8" x14ac:dyDescent="0.25">
      <c r="H9321" s="200"/>
    </row>
    <row r="9322" spans="8:8" x14ac:dyDescent="0.25">
      <c r="H9322" s="200"/>
    </row>
    <row r="9323" spans="8:8" x14ac:dyDescent="0.25">
      <c r="H9323" s="200"/>
    </row>
    <row r="9324" spans="8:8" x14ac:dyDescent="0.25">
      <c r="H9324" s="200"/>
    </row>
    <row r="9325" spans="8:8" x14ac:dyDescent="0.25">
      <c r="H9325" s="200"/>
    </row>
    <row r="9326" spans="8:8" x14ac:dyDescent="0.25">
      <c r="H9326" s="200"/>
    </row>
    <row r="9327" spans="8:8" x14ac:dyDescent="0.25">
      <c r="H9327" s="200"/>
    </row>
    <row r="9328" spans="8:8" x14ac:dyDescent="0.25">
      <c r="H9328" s="200"/>
    </row>
    <row r="9329" spans="8:8" x14ac:dyDescent="0.25">
      <c r="H9329" s="200"/>
    </row>
    <row r="9330" spans="8:8" x14ac:dyDescent="0.25">
      <c r="H9330" s="200"/>
    </row>
    <row r="9331" spans="8:8" x14ac:dyDescent="0.25">
      <c r="H9331" s="200"/>
    </row>
    <row r="9332" spans="8:8" x14ac:dyDescent="0.25">
      <c r="H9332" s="200"/>
    </row>
    <row r="9333" spans="8:8" x14ac:dyDescent="0.25">
      <c r="H9333" s="200"/>
    </row>
    <row r="9334" spans="8:8" x14ac:dyDescent="0.25">
      <c r="H9334" s="200"/>
    </row>
    <row r="9335" spans="8:8" x14ac:dyDescent="0.25">
      <c r="H9335" s="200"/>
    </row>
    <row r="9336" spans="8:8" x14ac:dyDescent="0.25">
      <c r="H9336" s="200"/>
    </row>
    <row r="9337" spans="8:8" x14ac:dyDescent="0.25">
      <c r="H9337" s="200"/>
    </row>
    <row r="9338" spans="8:8" x14ac:dyDescent="0.25">
      <c r="H9338" s="200"/>
    </row>
    <row r="9339" spans="8:8" x14ac:dyDescent="0.25">
      <c r="H9339" s="200"/>
    </row>
    <row r="9340" spans="8:8" x14ac:dyDescent="0.25">
      <c r="H9340" s="200"/>
    </row>
    <row r="9341" spans="8:8" x14ac:dyDescent="0.25">
      <c r="H9341" s="200"/>
    </row>
    <row r="9342" spans="8:8" x14ac:dyDescent="0.25">
      <c r="H9342" s="200"/>
    </row>
    <row r="9343" spans="8:8" x14ac:dyDescent="0.25">
      <c r="H9343" s="200"/>
    </row>
    <row r="9344" spans="8:8" x14ac:dyDescent="0.25">
      <c r="H9344" s="200"/>
    </row>
    <row r="9345" spans="8:8" x14ac:dyDescent="0.25">
      <c r="H9345" s="200"/>
    </row>
    <row r="9346" spans="8:8" x14ac:dyDescent="0.25">
      <c r="H9346" s="200"/>
    </row>
    <row r="9347" spans="8:8" x14ac:dyDescent="0.25">
      <c r="H9347" s="200"/>
    </row>
    <row r="9348" spans="8:8" x14ac:dyDescent="0.25">
      <c r="H9348" s="200"/>
    </row>
    <row r="9349" spans="8:8" x14ac:dyDescent="0.25">
      <c r="H9349" s="200"/>
    </row>
    <row r="9350" spans="8:8" x14ac:dyDescent="0.25">
      <c r="H9350" s="200"/>
    </row>
    <row r="9351" spans="8:8" x14ac:dyDescent="0.25">
      <c r="H9351" s="200"/>
    </row>
    <row r="9352" spans="8:8" x14ac:dyDescent="0.25">
      <c r="H9352" s="200"/>
    </row>
    <row r="9353" spans="8:8" x14ac:dyDescent="0.25">
      <c r="H9353" s="200"/>
    </row>
    <row r="9354" spans="8:8" x14ac:dyDescent="0.25">
      <c r="H9354" s="200"/>
    </row>
    <row r="9355" spans="8:8" x14ac:dyDescent="0.25">
      <c r="H9355" s="200"/>
    </row>
    <row r="9356" spans="8:8" x14ac:dyDescent="0.25">
      <c r="H9356" s="200"/>
    </row>
    <row r="9357" spans="8:8" x14ac:dyDescent="0.25">
      <c r="H9357" s="200"/>
    </row>
    <row r="9358" spans="8:8" x14ac:dyDescent="0.25">
      <c r="H9358" s="200"/>
    </row>
    <row r="9359" spans="8:8" x14ac:dyDescent="0.25">
      <c r="H9359" s="200"/>
    </row>
    <row r="9360" spans="8:8" x14ac:dyDescent="0.25">
      <c r="H9360" s="200"/>
    </row>
    <row r="9361" spans="8:8" x14ac:dyDescent="0.25">
      <c r="H9361" s="200"/>
    </row>
    <row r="9362" spans="8:8" x14ac:dyDescent="0.25">
      <c r="H9362" s="200"/>
    </row>
    <row r="9363" spans="8:8" x14ac:dyDescent="0.25">
      <c r="H9363" s="200"/>
    </row>
    <row r="9364" spans="8:8" x14ac:dyDescent="0.25">
      <c r="H9364" s="200"/>
    </row>
    <row r="9365" spans="8:8" x14ac:dyDescent="0.25">
      <c r="H9365" s="200"/>
    </row>
    <row r="9366" spans="8:8" x14ac:dyDescent="0.25">
      <c r="H9366" s="200"/>
    </row>
    <row r="9367" spans="8:8" x14ac:dyDescent="0.25">
      <c r="H9367" s="200"/>
    </row>
    <row r="9368" spans="8:8" x14ac:dyDescent="0.25">
      <c r="H9368" s="200"/>
    </row>
    <row r="9369" spans="8:8" x14ac:dyDescent="0.25">
      <c r="H9369" s="200"/>
    </row>
    <row r="9370" spans="8:8" x14ac:dyDescent="0.25">
      <c r="H9370" s="200"/>
    </row>
    <row r="9371" spans="8:8" x14ac:dyDescent="0.25">
      <c r="H9371" s="200"/>
    </row>
    <row r="9372" spans="8:8" x14ac:dyDescent="0.25">
      <c r="H9372" s="200"/>
    </row>
    <row r="9373" spans="8:8" x14ac:dyDescent="0.25">
      <c r="H9373" s="200"/>
    </row>
    <row r="9374" spans="8:8" x14ac:dyDescent="0.25">
      <c r="H9374" s="200"/>
    </row>
    <row r="9375" spans="8:8" x14ac:dyDescent="0.25">
      <c r="H9375" s="200"/>
    </row>
    <row r="9376" spans="8:8" x14ac:dyDescent="0.25">
      <c r="H9376" s="200"/>
    </row>
    <row r="9377" spans="8:8" x14ac:dyDescent="0.25">
      <c r="H9377" s="200"/>
    </row>
    <row r="9378" spans="8:8" x14ac:dyDescent="0.25">
      <c r="H9378" s="200"/>
    </row>
    <row r="9379" spans="8:8" x14ac:dyDescent="0.25">
      <c r="H9379" s="200"/>
    </row>
    <row r="9380" spans="8:8" x14ac:dyDescent="0.25">
      <c r="H9380" s="200"/>
    </row>
    <row r="9381" spans="8:8" x14ac:dyDescent="0.25">
      <c r="H9381" s="200"/>
    </row>
    <row r="9382" spans="8:8" x14ac:dyDescent="0.25">
      <c r="H9382" s="200"/>
    </row>
    <row r="9383" spans="8:8" x14ac:dyDescent="0.25">
      <c r="H9383" s="200"/>
    </row>
    <row r="9384" spans="8:8" x14ac:dyDescent="0.25">
      <c r="H9384" s="200"/>
    </row>
    <row r="9385" spans="8:8" x14ac:dyDescent="0.25">
      <c r="H9385" s="200"/>
    </row>
    <row r="9386" spans="8:8" x14ac:dyDescent="0.25">
      <c r="H9386" s="200"/>
    </row>
    <row r="9387" spans="8:8" x14ac:dyDescent="0.25">
      <c r="H9387" s="200"/>
    </row>
    <row r="9388" spans="8:8" x14ac:dyDescent="0.25">
      <c r="H9388" s="200"/>
    </row>
    <row r="9389" spans="8:8" x14ac:dyDescent="0.25">
      <c r="H9389" s="200"/>
    </row>
    <row r="9390" spans="8:8" x14ac:dyDescent="0.25">
      <c r="H9390" s="200"/>
    </row>
    <row r="9391" spans="8:8" x14ac:dyDescent="0.25">
      <c r="H9391" s="200"/>
    </row>
    <row r="9392" spans="8:8" x14ac:dyDescent="0.25">
      <c r="H9392" s="200"/>
    </row>
    <row r="9393" spans="8:8" x14ac:dyDescent="0.25">
      <c r="H9393" s="200"/>
    </row>
    <row r="9394" spans="8:8" x14ac:dyDescent="0.25">
      <c r="H9394" s="200"/>
    </row>
    <row r="9395" spans="8:8" x14ac:dyDescent="0.25">
      <c r="H9395" s="200"/>
    </row>
    <row r="9396" spans="8:8" x14ac:dyDescent="0.25">
      <c r="H9396" s="200"/>
    </row>
    <row r="9397" spans="8:8" x14ac:dyDescent="0.25">
      <c r="H9397" s="200"/>
    </row>
    <row r="9398" spans="8:8" x14ac:dyDescent="0.25">
      <c r="H9398" s="200"/>
    </row>
    <row r="9399" spans="8:8" x14ac:dyDescent="0.25">
      <c r="H9399" s="200"/>
    </row>
    <row r="9400" spans="8:8" x14ac:dyDescent="0.25">
      <c r="H9400" s="200"/>
    </row>
    <row r="9401" spans="8:8" x14ac:dyDescent="0.25">
      <c r="H9401" s="200"/>
    </row>
    <row r="9402" spans="8:8" x14ac:dyDescent="0.25">
      <c r="H9402" s="200"/>
    </row>
    <row r="9403" spans="8:8" x14ac:dyDescent="0.25">
      <c r="H9403" s="200"/>
    </row>
    <row r="9404" spans="8:8" x14ac:dyDescent="0.25">
      <c r="H9404" s="200"/>
    </row>
    <row r="9405" spans="8:8" x14ac:dyDescent="0.25">
      <c r="H9405" s="200"/>
    </row>
    <row r="9406" spans="8:8" x14ac:dyDescent="0.25">
      <c r="H9406" s="200"/>
    </row>
    <row r="9407" spans="8:8" x14ac:dyDescent="0.25">
      <c r="H9407" s="200"/>
    </row>
    <row r="9408" spans="8:8" x14ac:dyDescent="0.25">
      <c r="H9408" s="200"/>
    </row>
    <row r="9409" spans="8:8" x14ac:dyDescent="0.25">
      <c r="H9409" s="200"/>
    </row>
    <row r="9410" spans="8:8" x14ac:dyDescent="0.25">
      <c r="H9410" s="200"/>
    </row>
    <row r="9411" spans="8:8" x14ac:dyDescent="0.25">
      <c r="H9411" s="200"/>
    </row>
    <row r="9412" spans="8:8" x14ac:dyDescent="0.25">
      <c r="H9412" s="200"/>
    </row>
    <row r="9413" spans="8:8" x14ac:dyDescent="0.25">
      <c r="H9413" s="200"/>
    </row>
    <row r="9414" spans="8:8" x14ac:dyDescent="0.25">
      <c r="H9414" s="200"/>
    </row>
    <row r="9415" spans="8:8" x14ac:dyDescent="0.25">
      <c r="H9415" s="200"/>
    </row>
    <row r="9416" spans="8:8" x14ac:dyDescent="0.25">
      <c r="H9416" s="200"/>
    </row>
    <row r="9417" spans="8:8" x14ac:dyDescent="0.25">
      <c r="H9417" s="200"/>
    </row>
    <row r="9418" spans="8:8" x14ac:dyDescent="0.25">
      <c r="H9418" s="200"/>
    </row>
    <row r="9419" spans="8:8" x14ac:dyDescent="0.25">
      <c r="H9419" s="200"/>
    </row>
    <row r="9420" spans="8:8" x14ac:dyDescent="0.25">
      <c r="H9420" s="200"/>
    </row>
    <row r="9421" spans="8:8" x14ac:dyDescent="0.25">
      <c r="H9421" s="200"/>
    </row>
    <row r="9422" spans="8:8" x14ac:dyDescent="0.25">
      <c r="H9422" s="200"/>
    </row>
    <row r="9423" spans="8:8" x14ac:dyDescent="0.25">
      <c r="H9423" s="200"/>
    </row>
    <row r="9424" spans="8:8" x14ac:dyDescent="0.25">
      <c r="H9424" s="200"/>
    </row>
    <row r="9425" spans="8:8" x14ac:dyDescent="0.25">
      <c r="H9425" s="200"/>
    </row>
    <row r="9426" spans="8:8" x14ac:dyDescent="0.25">
      <c r="H9426" s="200"/>
    </row>
    <row r="9427" spans="8:8" x14ac:dyDescent="0.25">
      <c r="H9427" s="200"/>
    </row>
    <row r="9428" spans="8:8" x14ac:dyDescent="0.25">
      <c r="H9428" s="200"/>
    </row>
    <row r="9429" spans="8:8" x14ac:dyDescent="0.25">
      <c r="H9429" s="200"/>
    </row>
    <row r="9430" spans="8:8" x14ac:dyDescent="0.25">
      <c r="H9430" s="200"/>
    </row>
    <row r="9431" spans="8:8" x14ac:dyDescent="0.25">
      <c r="H9431" s="200"/>
    </row>
    <row r="9432" spans="8:8" x14ac:dyDescent="0.25">
      <c r="H9432" s="200"/>
    </row>
    <row r="9433" spans="8:8" x14ac:dyDescent="0.25">
      <c r="H9433" s="200"/>
    </row>
    <row r="9434" spans="8:8" x14ac:dyDescent="0.25">
      <c r="H9434" s="200"/>
    </row>
    <row r="9435" spans="8:8" x14ac:dyDescent="0.25">
      <c r="H9435" s="200"/>
    </row>
    <row r="9436" spans="8:8" x14ac:dyDescent="0.25">
      <c r="H9436" s="200"/>
    </row>
    <row r="9437" spans="8:8" x14ac:dyDescent="0.25">
      <c r="H9437" s="200"/>
    </row>
    <row r="9438" spans="8:8" x14ac:dyDescent="0.25">
      <c r="H9438" s="200"/>
    </row>
    <row r="9439" spans="8:8" x14ac:dyDescent="0.25">
      <c r="H9439" s="200"/>
    </row>
    <row r="9440" spans="8:8" x14ac:dyDescent="0.25">
      <c r="H9440" s="200"/>
    </row>
    <row r="9441" spans="8:8" x14ac:dyDescent="0.25">
      <c r="H9441" s="200"/>
    </row>
    <row r="9442" spans="8:8" x14ac:dyDescent="0.25">
      <c r="H9442" s="200"/>
    </row>
    <row r="9443" spans="8:8" x14ac:dyDescent="0.25">
      <c r="H9443" s="200"/>
    </row>
    <row r="9444" spans="8:8" x14ac:dyDescent="0.25">
      <c r="H9444" s="200"/>
    </row>
    <row r="9445" spans="8:8" x14ac:dyDescent="0.25">
      <c r="H9445" s="200"/>
    </row>
    <row r="9446" spans="8:8" x14ac:dyDescent="0.25">
      <c r="H9446" s="200"/>
    </row>
    <row r="9447" spans="8:8" x14ac:dyDescent="0.25">
      <c r="H9447" s="200"/>
    </row>
    <row r="9448" spans="8:8" x14ac:dyDescent="0.25">
      <c r="H9448" s="200"/>
    </row>
    <row r="9449" spans="8:8" x14ac:dyDescent="0.25">
      <c r="H9449" s="200"/>
    </row>
    <row r="9450" spans="8:8" x14ac:dyDescent="0.25">
      <c r="H9450" s="200"/>
    </row>
    <row r="9451" spans="8:8" x14ac:dyDescent="0.25">
      <c r="H9451" s="200"/>
    </row>
    <row r="9452" spans="8:8" x14ac:dyDescent="0.25">
      <c r="H9452" s="200"/>
    </row>
    <row r="9453" spans="8:8" x14ac:dyDescent="0.25">
      <c r="H9453" s="200"/>
    </row>
    <row r="9454" spans="8:8" x14ac:dyDescent="0.25">
      <c r="H9454" s="200"/>
    </row>
    <row r="9455" spans="8:8" x14ac:dyDescent="0.25">
      <c r="H9455" s="200"/>
    </row>
    <row r="9456" spans="8:8" x14ac:dyDescent="0.25">
      <c r="H9456" s="200"/>
    </row>
    <row r="9457" spans="8:8" x14ac:dyDescent="0.25">
      <c r="H9457" s="200"/>
    </row>
    <row r="9458" spans="8:8" x14ac:dyDescent="0.25">
      <c r="H9458" s="200"/>
    </row>
    <row r="9459" spans="8:8" x14ac:dyDescent="0.25">
      <c r="H9459" s="200"/>
    </row>
    <row r="9460" spans="8:8" x14ac:dyDescent="0.25">
      <c r="H9460" s="200"/>
    </row>
    <row r="9461" spans="8:8" x14ac:dyDescent="0.25">
      <c r="H9461" s="200"/>
    </row>
    <row r="9462" spans="8:8" x14ac:dyDescent="0.25">
      <c r="H9462" s="200"/>
    </row>
    <row r="9463" spans="8:8" x14ac:dyDescent="0.25">
      <c r="H9463" s="200"/>
    </row>
    <row r="9464" spans="8:8" x14ac:dyDescent="0.25">
      <c r="H9464" s="200"/>
    </row>
    <row r="9465" spans="8:8" x14ac:dyDescent="0.25">
      <c r="H9465" s="200"/>
    </row>
    <row r="9466" spans="8:8" x14ac:dyDescent="0.25">
      <c r="H9466" s="200"/>
    </row>
    <row r="9467" spans="8:8" x14ac:dyDescent="0.25">
      <c r="H9467" s="200"/>
    </row>
    <row r="9468" spans="8:8" x14ac:dyDescent="0.25">
      <c r="H9468" s="200"/>
    </row>
    <row r="9469" spans="8:8" x14ac:dyDescent="0.25">
      <c r="H9469" s="200"/>
    </row>
    <row r="9470" spans="8:8" x14ac:dyDescent="0.25">
      <c r="H9470" s="200"/>
    </row>
    <row r="9471" spans="8:8" x14ac:dyDescent="0.25">
      <c r="H9471" s="200"/>
    </row>
    <row r="9472" spans="8:8" x14ac:dyDescent="0.25">
      <c r="H9472" s="200"/>
    </row>
    <row r="9473" spans="8:8" x14ac:dyDescent="0.25">
      <c r="H9473" s="200"/>
    </row>
    <row r="9474" spans="8:8" x14ac:dyDescent="0.25">
      <c r="H9474" s="200"/>
    </row>
    <row r="9475" spans="8:8" x14ac:dyDescent="0.25">
      <c r="H9475" s="200"/>
    </row>
    <row r="9476" spans="8:8" x14ac:dyDescent="0.25">
      <c r="H9476" s="200"/>
    </row>
    <row r="9477" spans="8:8" x14ac:dyDescent="0.25">
      <c r="H9477" s="200"/>
    </row>
    <row r="9478" spans="8:8" x14ac:dyDescent="0.25">
      <c r="H9478" s="200"/>
    </row>
    <row r="9479" spans="8:8" x14ac:dyDescent="0.25">
      <c r="H9479" s="200"/>
    </row>
    <row r="9480" spans="8:8" x14ac:dyDescent="0.25">
      <c r="H9480" s="200"/>
    </row>
    <row r="9481" spans="8:8" x14ac:dyDescent="0.25">
      <c r="H9481" s="200"/>
    </row>
    <row r="9482" spans="8:8" x14ac:dyDescent="0.25">
      <c r="H9482" s="200"/>
    </row>
    <row r="9483" spans="8:8" x14ac:dyDescent="0.25">
      <c r="H9483" s="200"/>
    </row>
    <row r="9484" spans="8:8" x14ac:dyDescent="0.25">
      <c r="H9484" s="200"/>
    </row>
    <row r="9485" spans="8:8" x14ac:dyDescent="0.25">
      <c r="H9485" s="200"/>
    </row>
    <row r="9486" spans="8:8" x14ac:dyDescent="0.25">
      <c r="H9486" s="200"/>
    </row>
    <row r="9487" spans="8:8" x14ac:dyDescent="0.25">
      <c r="H9487" s="200"/>
    </row>
    <row r="9488" spans="8:8" x14ac:dyDescent="0.25">
      <c r="H9488" s="200"/>
    </row>
    <row r="9489" spans="8:8" x14ac:dyDescent="0.25">
      <c r="H9489" s="200"/>
    </row>
    <row r="9490" spans="8:8" x14ac:dyDescent="0.25">
      <c r="H9490" s="200"/>
    </row>
    <row r="9491" spans="8:8" x14ac:dyDescent="0.25">
      <c r="H9491" s="200"/>
    </row>
    <row r="9492" spans="8:8" x14ac:dyDescent="0.25">
      <c r="H9492" s="200"/>
    </row>
    <row r="9493" spans="8:8" x14ac:dyDescent="0.25">
      <c r="H9493" s="200"/>
    </row>
    <row r="9494" spans="8:8" x14ac:dyDescent="0.25">
      <c r="H9494" s="200"/>
    </row>
    <row r="9495" spans="8:8" x14ac:dyDescent="0.25">
      <c r="H9495" s="200"/>
    </row>
    <row r="9496" spans="8:8" x14ac:dyDescent="0.25">
      <c r="H9496" s="200"/>
    </row>
    <row r="9497" spans="8:8" x14ac:dyDescent="0.25">
      <c r="H9497" s="200"/>
    </row>
    <row r="9498" spans="8:8" x14ac:dyDescent="0.25">
      <c r="H9498" s="200"/>
    </row>
    <row r="9499" spans="8:8" x14ac:dyDescent="0.25">
      <c r="H9499" s="200"/>
    </row>
    <row r="9500" spans="8:8" x14ac:dyDescent="0.25">
      <c r="H9500" s="200"/>
    </row>
    <row r="9501" spans="8:8" x14ac:dyDescent="0.25">
      <c r="H9501" s="200"/>
    </row>
    <row r="9502" spans="8:8" x14ac:dyDescent="0.25">
      <c r="H9502" s="200"/>
    </row>
    <row r="9503" spans="8:8" x14ac:dyDescent="0.25">
      <c r="H9503" s="200"/>
    </row>
    <row r="9504" spans="8:8" x14ac:dyDescent="0.25">
      <c r="H9504" s="200"/>
    </row>
    <row r="9505" spans="8:8" x14ac:dyDescent="0.25">
      <c r="H9505" s="200"/>
    </row>
    <row r="9506" spans="8:8" x14ac:dyDescent="0.25">
      <c r="H9506" s="200"/>
    </row>
    <row r="9507" spans="8:8" x14ac:dyDescent="0.25">
      <c r="H9507" s="200"/>
    </row>
    <row r="9508" spans="8:8" x14ac:dyDescent="0.25">
      <c r="H9508" s="200"/>
    </row>
    <row r="9509" spans="8:8" x14ac:dyDescent="0.25">
      <c r="H9509" s="200"/>
    </row>
    <row r="9510" spans="8:8" x14ac:dyDescent="0.25">
      <c r="H9510" s="200"/>
    </row>
    <row r="9511" spans="8:8" x14ac:dyDescent="0.25">
      <c r="H9511" s="200"/>
    </row>
    <row r="9512" spans="8:8" x14ac:dyDescent="0.25">
      <c r="H9512" s="200"/>
    </row>
    <row r="9513" spans="8:8" x14ac:dyDescent="0.25">
      <c r="H9513" s="200"/>
    </row>
    <row r="9514" spans="8:8" x14ac:dyDescent="0.25">
      <c r="H9514" s="200"/>
    </row>
    <row r="9515" spans="8:8" x14ac:dyDescent="0.25">
      <c r="H9515" s="200"/>
    </row>
    <row r="9516" spans="8:8" x14ac:dyDescent="0.25">
      <c r="H9516" s="200"/>
    </row>
    <row r="9517" spans="8:8" x14ac:dyDescent="0.25">
      <c r="H9517" s="200"/>
    </row>
    <row r="9518" spans="8:8" x14ac:dyDescent="0.25">
      <c r="H9518" s="200"/>
    </row>
    <row r="9519" spans="8:8" x14ac:dyDescent="0.25">
      <c r="H9519" s="200"/>
    </row>
    <row r="9520" spans="8:8" x14ac:dyDescent="0.25">
      <c r="H9520" s="200"/>
    </row>
    <row r="9521" spans="8:8" x14ac:dyDescent="0.25">
      <c r="H9521" s="200"/>
    </row>
    <row r="9522" spans="8:8" x14ac:dyDescent="0.25">
      <c r="H9522" s="200"/>
    </row>
    <row r="9523" spans="8:8" x14ac:dyDescent="0.25">
      <c r="H9523" s="200"/>
    </row>
    <row r="9524" spans="8:8" x14ac:dyDescent="0.25">
      <c r="H9524" s="200"/>
    </row>
    <row r="9525" spans="8:8" x14ac:dyDescent="0.25">
      <c r="H9525" s="200"/>
    </row>
    <row r="9526" spans="8:8" x14ac:dyDescent="0.25">
      <c r="H9526" s="200"/>
    </row>
    <row r="9527" spans="8:8" x14ac:dyDescent="0.25">
      <c r="H9527" s="200"/>
    </row>
    <row r="9528" spans="8:8" x14ac:dyDescent="0.25">
      <c r="H9528" s="200"/>
    </row>
    <row r="9529" spans="8:8" x14ac:dyDescent="0.25">
      <c r="H9529" s="200"/>
    </row>
    <row r="9530" spans="8:8" x14ac:dyDescent="0.25">
      <c r="H9530" s="200"/>
    </row>
    <row r="9531" spans="8:8" x14ac:dyDescent="0.25">
      <c r="H9531" s="200"/>
    </row>
    <row r="9532" spans="8:8" x14ac:dyDescent="0.25">
      <c r="H9532" s="200"/>
    </row>
    <row r="9533" spans="8:8" x14ac:dyDescent="0.25">
      <c r="H9533" s="200"/>
    </row>
    <row r="9534" spans="8:8" x14ac:dyDescent="0.25">
      <c r="H9534" s="200"/>
    </row>
    <row r="9535" spans="8:8" x14ac:dyDescent="0.25">
      <c r="H9535" s="200"/>
    </row>
    <row r="9536" spans="8:8" x14ac:dyDescent="0.25">
      <c r="H9536" s="200"/>
    </row>
    <row r="9537" spans="8:8" x14ac:dyDescent="0.25">
      <c r="H9537" s="200"/>
    </row>
    <row r="9538" spans="8:8" x14ac:dyDescent="0.25">
      <c r="H9538" s="200"/>
    </row>
    <row r="9539" spans="8:8" x14ac:dyDescent="0.25">
      <c r="H9539" s="200"/>
    </row>
    <row r="9540" spans="8:8" x14ac:dyDescent="0.25">
      <c r="H9540" s="200"/>
    </row>
    <row r="9541" spans="8:8" x14ac:dyDescent="0.25">
      <c r="H9541" s="200"/>
    </row>
    <row r="9542" spans="8:8" x14ac:dyDescent="0.25">
      <c r="H9542" s="200"/>
    </row>
    <row r="9543" spans="8:8" x14ac:dyDescent="0.25">
      <c r="H9543" s="200"/>
    </row>
    <row r="9544" spans="8:8" x14ac:dyDescent="0.25">
      <c r="H9544" s="200"/>
    </row>
    <row r="9545" spans="8:8" x14ac:dyDescent="0.25">
      <c r="H9545" s="200"/>
    </row>
    <row r="9546" spans="8:8" x14ac:dyDescent="0.25">
      <c r="H9546" s="200"/>
    </row>
    <row r="9547" spans="8:8" x14ac:dyDescent="0.25">
      <c r="H9547" s="200"/>
    </row>
    <row r="9548" spans="8:8" x14ac:dyDescent="0.25">
      <c r="H9548" s="200"/>
    </row>
    <row r="9549" spans="8:8" x14ac:dyDescent="0.25">
      <c r="H9549" s="200"/>
    </row>
    <row r="9550" spans="8:8" x14ac:dyDescent="0.25">
      <c r="H9550" s="200"/>
    </row>
    <row r="9551" spans="8:8" x14ac:dyDescent="0.25">
      <c r="H9551" s="200"/>
    </row>
    <row r="9552" spans="8:8" x14ac:dyDescent="0.25">
      <c r="H9552" s="200"/>
    </row>
    <row r="9553" spans="8:8" x14ac:dyDescent="0.25">
      <c r="H9553" s="200"/>
    </row>
    <row r="9554" spans="8:8" x14ac:dyDescent="0.25">
      <c r="H9554" s="200"/>
    </row>
    <row r="9555" spans="8:8" x14ac:dyDescent="0.25">
      <c r="H9555" s="200"/>
    </row>
    <row r="9556" spans="8:8" x14ac:dyDescent="0.25">
      <c r="H9556" s="200"/>
    </row>
    <row r="9557" spans="8:8" x14ac:dyDescent="0.25">
      <c r="H9557" s="200"/>
    </row>
    <row r="9558" spans="8:8" x14ac:dyDescent="0.25">
      <c r="H9558" s="200"/>
    </row>
    <row r="9559" spans="8:8" x14ac:dyDescent="0.25">
      <c r="H9559" s="200"/>
    </row>
    <row r="9560" spans="8:8" x14ac:dyDescent="0.25">
      <c r="H9560" s="200"/>
    </row>
    <row r="9561" spans="8:8" x14ac:dyDescent="0.25">
      <c r="H9561" s="200"/>
    </row>
    <row r="9562" spans="8:8" x14ac:dyDescent="0.25">
      <c r="H9562" s="200"/>
    </row>
    <row r="9563" spans="8:8" x14ac:dyDescent="0.25">
      <c r="H9563" s="200"/>
    </row>
    <row r="9564" spans="8:8" x14ac:dyDescent="0.25">
      <c r="H9564" s="200"/>
    </row>
    <row r="9565" spans="8:8" x14ac:dyDescent="0.25">
      <c r="H9565" s="200"/>
    </row>
    <row r="9566" spans="8:8" x14ac:dyDescent="0.25">
      <c r="H9566" s="200"/>
    </row>
    <row r="9567" spans="8:8" x14ac:dyDescent="0.25">
      <c r="H9567" s="200"/>
    </row>
    <row r="9568" spans="8:8" x14ac:dyDescent="0.25">
      <c r="H9568" s="200"/>
    </row>
    <row r="9569" spans="8:8" x14ac:dyDescent="0.25">
      <c r="H9569" s="200"/>
    </row>
    <row r="9570" spans="8:8" x14ac:dyDescent="0.25">
      <c r="H9570" s="200"/>
    </row>
    <row r="9571" spans="8:8" x14ac:dyDescent="0.25">
      <c r="H9571" s="200"/>
    </row>
    <row r="9572" spans="8:8" x14ac:dyDescent="0.25">
      <c r="H9572" s="200"/>
    </row>
    <row r="9573" spans="8:8" x14ac:dyDescent="0.25">
      <c r="H9573" s="200"/>
    </row>
    <row r="9574" spans="8:8" x14ac:dyDescent="0.25">
      <c r="H9574" s="200"/>
    </row>
    <row r="9575" spans="8:8" x14ac:dyDescent="0.25">
      <c r="H9575" s="200"/>
    </row>
    <row r="9576" spans="8:8" x14ac:dyDescent="0.25">
      <c r="H9576" s="200"/>
    </row>
    <row r="9577" spans="8:8" x14ac:dyDescent="0.25">
      <c r="H9577" s="200"/>
    </row>
    <row r="9578" spans="8:8" x14ac:dyDescent="0.25">
      <c r="H9578" s="200"/>
    </row>
    <row r="9579" spans="8:8" x14ac:dyDescent="0.25">
      <c r="H9579" s="200"/>
    </row>
    <row r="9580" spans="8:8" x14ac:dyDescent="0.25">
      <c r="H9580" s="200"/>
    </row>
    <row r="9581" spans="8:8" x14ac:dyDescent="0.25">
      <c r="H9581" s="200"/>
    </row>
    <row r="9582" spans="8:8" x14ac:dyDescent="0.25">
      <c r="H9582" s="200"/>
    </row>
    <row r="9583" spans="8:8" x14ac:dyDescent="0.25">
      <c r="H9583" s="200"/>
    </row>
    <row r="9584" spans="8:8" x14ac:dyDescent="0.25">
      <c r="H9584" s="200"/>
    </row>
    <row r="9585" spans="8:8" x14ac:dyDescent="0.25">
      <c r="H9585" s="200"/>
    </row>
    <row r="9586" spans="8:8" x14ac:dyDescent="0.25">
      <c r="H9586" s="200"/>
    </row>
    <row r="9587" spans="8:8" x14ac:dyDescent="0.25">
      <c r="H9587" s="200"/>
    </row>
    <row r="9588" spans="8:8" x14ac:dyDescent="0.25">
      <c r="H9588" s="200"/>
    </row>
    <row r="9589" spans="8:8" x14ac:dyDescent="0.25">
      <c r="H9589" s="200"/>
    </row>
    <row r="9590" spans="8:8" x14ac:dyDescent="0.25">
      <c r="H9590" s="200"/>
    </row>
    <row r="9591" spans="8:8" x14ac:dyDescent="0.25">
      <c r="H9591" s="200"/>
    </row>
    <row r="9592" spans="8:8" x14ac:dyDescent="0.25">
      <c r="H9592" s="200"/>
    </row>
    <row r="9593" spans="8:8" x14ac:dyDescent="0.25">
      <c r="H9593" s="200"/>
    </row>
    <row r="9594" spans="8:8" x14ac:dyDescent="0.25">
      <c r="H9594" s="200"/>
    </row>
    <row r="9595" spans="8:8" x14ac:dyDescent="0.25">
      <c r="H9595" s="200"/>
    </row>
    <row r="9596" spans="8:8" x14ac:dyDescent="0.25">
      <c r="H9596" s="200"/>
    </row>
    <row r="9597" spans="8:8" x14ac:dyDescent="0.25">
      <c r="H9597" s="200"/>
    </row>
    <row r="9598" spans="8:8" x14ac:dyDescent="0.25">
      <c r="H9598" s="200"/>
    </row>
    <row r="9599" spans="8:8" x14ac:dyDescent="0.25">
      <c r="H9599" s="200"/>
    </row>
    <row r="9600" spans="8:8" x14ac:dyDescent="0.25">
      <c r="H9600" s="200"/>
    </row>
    <row r="9601" spans="8:8" x14ac:dyDescent="0.25">
      <c r="H9601" s="200"/>
    </row>
    <row r="9602" spans="8:8" x14ac:dyDescent="0.25">
      <c r="H9602" s="200"/>
    </row>
    <row r="9603" spans="8:8" x14ac:dyDescent="0.25">
      <c r="H9603" s="200"/>
    </row>
    <row r="9604" spans="8:8" x14ac:dyDescent="0.25">
      <c r="H9604" s="200"/>
    </row>
    <row r="9605" spans="8:8" x14ac:dyDescent="0.25">
      <c r="H9605" s="200"/>
    </row>
    <row r="9606" spans="8:8" x14ac:dyDescent="0.25">
      <c r="H9606" s="200"/>
    </row>
    <row r="9607" spans="8:8" x14ac:dyDescent="0.25">
      <c r="H9607" s="200"/>
    </row>
    <row r="9608" spans="8:8" x14ac:dyDescent="0.25">
      <c r="H9608" s="200"/>
    </row>
    <row r="9609" spans="8:8" x14ac:dyDescent="0.25">
      <c r="H9609" s="200"/>
    </row>
    <row r="9610" spans="8:8" x14ac:dyDescent="0.25">
      <c r="H9610" s="200"/>
    </row>
    <row r="9611" spans="8:8" x14ac:dyDescent="0.25">
      <c r="H9611" s="200"/>
    </row>
    <row r="9612" spans="8:8" x14ac:dyDescent="0.25">
      <c r="H9612" s="200"/>
    </row>
    <row r="9613" spans="8:8" x14ac:dyDescent="0.25">
      <c r="H9613" s="200"/>
    </row>
    <row r="9614" spans="8:8" x14ac:dyDescent="0.25">
      <c r="H9614" s="200"/>
    </row>
    <row r="9615" spans="8:8" x14ac:dyDescent="0.25">
      <c r="H9615" s="200"/>
    </row>
    <row r="9616" spans="8:8" x14ac:dyDescent="0.25">
      <c r="H9616" s="200"/>
    </row>
    <row r="9617" spans="8:8" x14ac:dyDescent="0.25">
      <c r="H9617" s="200"/>
    </row>
    <row r="9618" spans="8:8" x14ac:dyDescent="0.25">
      <c r="H9618" s="200"/>
    </row>
    <row r="9619" spans="8:8" x14ac:dyDescent="0.25">
      <c r="H9619" s="200"/>
    </row>
    <row r="9620" spans="8:8" x14ac:dyDescent="0.25">
      <c r="H9620" s="200"/>
    </row>
    <row r="9621" spans="8:8" x14ac:dyDescent="0.25">
      <c r="H9621" s="200"/>
    </row>
    <row r="9622" spans="8:8" x14ac:dyDescent="0.25">
      <c r="H9622" s="200"/>
    </row>
    <row r="9623" spans="8:8" x14ac:dyDescent="0.25">
      <c r="H9623" s="200"/>
    </row>
    <row r="9624" spans="8:8" x14ac:dyDescent="0.25">
      <c r="H9624" s="200"/>
    </row>
    <row r="9625" spans="8:8" x14ac:dyDescent="0.25">
      <c r="H9625" s="200"/>
    </row>
    <row r="9626" spans="8:8" x14ac:dyDescent="0.25">
      <c r="H9626" s="200"/>
    </row>
    <row r="9627" spans="8:8" x14ac:dyDescent="0.25">
      <c r="H9627" s="200"/>
    </row>
    <row r="9628" spans="8:8" x14ac:dyDescent="0.25">
      <c r="H9628" s="200"/>
    </row>
    <row r="9629" spans="8:8" x14ac:dyDescent="0.25">
      <c r="H9629" s="200"/>
    </row>
    <row r="9630" spans="8:8" x14ac:dyDescent="0.25">
      <c r="H9630" s="200"/>
    </row>
    <row r="9631" spans="8:8" x14ac:dyDescent="0.25">
      <c r="H9631" s="200"/>
    </row>
    <row r="9632" spans="8:8" x14ac:dyDescent="0.25">
      <c r="H9632" s="200"/>
    </row>
    <row r="9633" spans="8:8" x14ac:dyDescent="0.25">
      <c r="H9633" s="200"/>
    </row>
    <row r="9634" spans="8:8" x14ac:dyDescent="0.25">
      <c r="H9634" s="200"/>
    </row>
    <row r="9635" spans="8:8" x14ac:dyDescent="0.25">
      <c r="H9635" s="200"/>
    </row>
    <row r="9636" spans="8:8" x14ac:dyDescent="0.25">
      <c r="H9636" s="200"/>
    </row>
    <row r="9637" spans="8:8" x14ac:dyDescent="0.25">
      <c r="H9637" s="200"/>
    </row>
    <row r="9638" spans="8:8" x14ac:dyDescent="0.25">
      <c r="H9638" s="200"/>
    </row>
    <row r="9639" spans="8:8" x14ac:dyDescent="0.25">
      <c r="H9639" s="200"/>
    </row>
    <row r="9640" spans="8:8" x14ac:dyDescent="0.25">
      <c r="H9640" s="200"/>
    </row>
    <row r="9641" spans="8:8" x14ac:dyDescent="0.25">
      <c r="H9641" s="200"/>
    </row>
    <row r="9642" spans="8:8" x14ac:dyDescent="0.25">
      <c r="H9642" s="200"/>
    </row>
    <row r="9643" spans="8:8" x14ac:dyDescent="0.25">
      <c r="H9643" s="200"/>
    </row>
    <row r="9644" spans="8:8" x14ac:dyDescent="0.25">
      <c r="H9644" s="200"/>
    </row>
    <row r="9645" spans="8:8" x14ac:dyDescent="0.25">
      <c r="H9645" s="200"/>
    </row>
    <row r="9646" spans="8:8" x14ac:dyDescent="0.25">
      <c r="H9646" s="200"/>
    </row>
    <row r="9647" spans="8:8" x14ac:dyDescent="0.25">
      <c r="H9647" s="200"/>
    </row>
    <row r="9648" spans="8:8" x14ac:dyDescent="0.25">
      <c r="H9648" s="200"/>
    </row>
    <row r="9649" spans="8:8" x14ac:dyDescent="0.25">
      <c r="H9649" s="200"/>
    </row>
    <row r="9650" spans="8:8" x14ac:dyDescent="0.25">
      <c r="H9650" s="200"/>
    </row>
    <row r="9651" spans="8:8" x14ac:dyDescent="0.25">
      <c r="H9651" s="200"/>
    </row>
    <row r="9652" spans="8:8" x14ac:dyDescent="0.25">
      <c r="H9652" s="200"/>
    </row>
    <row r="9653" spans="8:8" x14ac:dyDescent="0.25">
      <c r="H9653" s="200"/>
    </row>
    <row r="9654" spans="8:8" x14ac:dyDescent="0.25">
      <c r="H9654" s="200"/>
    </row>
    <row r="9655" spans="8:8" x14ac:dyDescent="0.25">
      <c r="H9655" s="200"/>
    </row>
    <row r="9656" spans="8:8" x14ac:dyDescent="0.25">
      <c r="H9656" s="200"/>
    </row>
    <row r="9657" spans="8:8" x14ac:dyDescent="0.25">
      <c r="H9657" s="200"/>
    </row>
    <row r="9658" spans="8:8" x14ac:dyDescent="0.25">
      <c r="H9658" s="200"/>
    </row>
    <row r="9659" spans="8:8" x14ac:dyDescent="0.25">
      <c r="H9659" s="200"/>
    </row>
    <row r="9660" spans="8:8" x14ac:dyDescent="0.25">
      <c r="H9660" s="200"/>
    </row>
    <row r="9661" spans="8:8" x14ac:dyDescent="0.25">
      <c r="H9661" s="200"/>
    </row>
    <row r="9662" spans="8:8" x14ac:dyDescent="0.25">
      <c r="H9662" s="200"/>
    </row>
    <row r="9663" spans="8:8" x14ac:dyDescent="0.25">
      <c r="H9663" s="200"/>
    </row>
    <row r="9664" spans="8:8" x14ac:dyDescent="0.25">
      <c r="H9664" s="200"/>
    </row>
    <row r="9665" spans="8:8" x14ac:dyDescent="0.25">
      <c r="H9665" s="200"/>
    </row>
    <row r="9666" spans="8:8" x14ac:dyDescent="0.25">
      <c r="H9666" s="200"/>
    </row>
    <row r="9667" spans="8:8" x14ac:dyDescent="0.25">
      <c r="H9667" s="200"/>
    </row>
    <row r="9668" spans="8:8" x14ac:dyDescent="0.25">
      <c r="H9668" s="200"/>
    </row>
    <row r="9669" spans="8:8" x14ac:dyDescent="0.25">
      <c r="H9669" s="200"/>
    </row>
    <row r="9670" spans="8:8" x14ac:dyDescent="0.25">
      <c r="H9670" s="200"/>
    </row>
    <row r="9671" spans="8:8" x14ac:dyDescent="0.25">
      <c r="H9671" s="200"/>
    </row>
    <row r="9672" spans="8:8" x14ac:dyDescent="0.25">
      <c r="H9672" s="200"/>
    </row>
    <row r="9673" spans="8:8" x14ac:dyDescent="0.25">
      <c r="H9673" s="200"/>
    </row>
    <row r="9674" spans="8:8" x14ac:dyDescent="0.25">
      <c r="H9674" s="200"/>
    </row>
    <row r="9675" spans="8:8" x14ac:dyDescent="0.25">
      <c r="H9675" s="200"/>
    </row>
    <row r="9676" spans="8:8" x14ac:dyDescent="0.25">
      <c r="H9676" s="200"/>
    </row>
    <row r="9677" spans="8:8" x14ac:dyDescent="0.25">
      <c r="H9677" s="200"/>
    </row>
    <row r="9678" spans="8:8" x14ac:dyDescent="0.25">
      <c r="H9678" s="200"/>
    </row>
    <row r="9679" spans="8:8" x14ac:dyDescent="0.25">
      <c r="H9679" s="200"/>
    </row>
    <row r="9680" spans="8:8" x14ac:dyDescent="0.25">
      <c r="H9680" s="200"/>
    </row>
    <row r="9681" spans="8:8" x14ac:dyDescent="0.25">
      <c r="H9681" s="200"/>
    </row>
    <row r="9682" spans="8:8" x14ac:dyDescent="0.25">
      <c r="H9682" s="200"/>
    </row>
    <row r="9683" spans="8:8" x14ac:dyDescent="0.25">
      <c r="H9683" s="200"/>
    </row>
    <row r="9684" spans="8:8" x14ac:dyDescent="0.25">
      <c r="H9684" s="200"/>
    </row>
    <row r="9685" spans="8:8" x14ac:dyDescent="0.25">
      <c r="H9685" s="200"/>
    </row>
    <row r="9686" spans="8:8" x14ac:dyDescent="0.25">
      <c r="H9686" s="200"/>
    </row>
    <row r="9687" spans="8:8" x14ac:dyDescent="0.25">
      <c r="H9687" s="200"/>
    </row>
    <row r="9688" spans="8:8" x14ac:dyDescent="0.25">
      <c r="H9688" s="200"/>
    </row>
    <row r="9689" spans="8:8" x14ac:dyDescent="0.25">
      <c r="H9689" s="200"/>
    </row>
    <row r="9690" spans="8:8" x14ac:dyDescent="0.25">
      <c r="H9690" s="200"/>
    </row>
    <row r="9691" spans="8:8" x14ac:dyDescent="0.25">
      <c r="H9691" s="200"/>
    </row>
    <row r="9692" spans="8:8" x14ac:dyDescent="0.25">
      <c r="H9692" s="200"/>
    </row>
    <row r="9693" spans="8:8" x14ac:dyDescent="0.25">
      <c r="H9693" s="200"/>
    </row>
    <row r="9694" spans="8:8" x14ac:dyDescent="0.25">
      <c r="H9694" s="200"/>
    </row>
    <row r="9695" spans="8:8" x14ac:dyDescent="0.25">
      <c r="H9695" s="200"/>
    </row>
    <row r="9696" spans="8:8" x14ac:dyDescent="0.25">
      <c r="H9696" s="200"/>
    </row>
    <row r="9697" spans="8:8" x14ac:dyDescent="0.25">
      <c r="H9697" s="200"/>
    </row>
    <row r="9698" spans="8:8" x14ac:dyDescent="0.25">
      <c r="H9698" s="200"/>
    </row>
    <row r="9699" spans="8:8" x14ac:dyDescent="0.25">
      <c r="H9699" s="200"/>
    </row>
    <row r="9700" spans="8:8" x14ac:dyDescent="0.25">
      <c r="H9700" s="200"/>
    </row>
    <row r="9701" spans="8:8" x14ac:dyDescent="0.25">
      <c r="H9701" s="200"/>
    </row>
    <row r="9702" spans="8:8" x14ac:dyDescent="0.25">
      <c r="H9702" s="200"/>
    </row>
    <row r="9703" spans="8:8" x14ac:dyDescent="0.25">
      <c r="H9703" s="200"/>
    </row>
    <row r="9704" spans="8:8" x14ac:dyDescent="0.25">
      <c r="H9704" s="200"/>
    </row>
    <row r="9705" spans="8:8" x14ac:dyDescent="0.25">
      <c r="H9705" s="200"/>
    </row>
    <row r="9706" spans="8:8" x14ac:dyDescent="0.25">
      <c r="H9706" s="200"/>
    </row>
    <row r="9707" spans="8:8" x14ac:dyDescent="0.25">
      <c r="H9707" s="200"/>
    </row>
    <row r="9708" spans="8:8" x14ac:dyDescent="0.25">
      <c r="H9708" s="200"/>
    </row>
    <row r="9709" spans="8:8" x14ac:dyDescent="0.25">
      <c r="H9709" s="200"/>
    </row>
    <row r="9710" spans="8:8" x14ac:dyDescent="0.25">
      <c r="H9710" s="200"/>
    </row>
    <row r="9711" spans="8:8" x14ac:dyDescent="0.25">
      <c r="H9711" s="200"/>
    </row>
    <row r="9712" spans="8:8" x14ac:dyDescent="0.25">
      <c r="H9712" s="200"/>
    </row>
    <row r="9713" spans="8:8" x14ac:dyDescent="0.25">
      <c r="H9713" s="200"/>
    </row>
    <row r="9714" spans="8:8" x14ac:dyDescent="0.25">
      <c r="H9714" s="200"/>
    </row>
    <row r="9715" spans="8:8" x14ac:dyDescent="0.25">
      <c r="H9715" s="200"/>
    </row>
    <row r="9716" spans="8:8" x14ac:dyDescent="0.25">
      <c r="H9716" s="200"/>
    </row>
    <row r="9717" spans="8:8" x14ac:dyDescent="0.25">
      <c r="H9717" s="200"/>
    </row>
    <row r="9718" spans="8:8" x14ac:dyDescent="0.25">
      <c r="H9718" s="200"/>
    </row>
    <row r="9719" spans="8:8" x14ac:dyDescent="0.25">
      <c r="H9719" s="200"/>
    </row>
    <row r="9720" spans="8:8" x14ac:dyDescent="0.25">
      <c r="H9720" s="200"/>
    </row>
    <row r="9721" spans="8:8" x14ac:dyDescent="0.25">
      <c r="H9721" s="200"/>
    </row>
    <row r="9722" spans="8:8" x14ac:dyDescent="0.25">
      <c r="H9722" s="200"/>
    </row>
    <row r="9723" spans="8:8" x14ac:dyDescent="0.25">
      <c r="H9723" s="200"/>
    </row>
    <row r="9724" spans="8:8" x14ac:dyDescent="0.25">
      <c r="H9724" s="200"/>
    </row>
    <row r="9725" spans="8:8" x14ac:dyDescent="0.25">
      <c r="H9725" s="200"/>
    </row>
    <row r="9726" spans="8:8" x14ac:dyDescent="0.25">
      <c r="H9726" s="200"/>
    </row>
    <row r="9727" spans="8:8" x14ac:dyDescent="0.25">
      <c r="H9727" s="200"/>
    </row>
    <row r="9728" spans="8:8" x14ac:dyDescent="0.25">
      <c r="H9728" s="200"/>
    </row>
    <row r="9729" spans="8:8" x14ac:dyDescent="0.25">
      <c r="H9729" s="200"/>
    </row>
    <row r="9730" spans="8:8" x14ac:dyDescent="0.25">
      <c r="H9730" s="200"/>
    </row>
    <row r="9731" spans="8:8" x14ac:dyDescent="0.25">
      <c r="H9731" s="200"/>
    </row>
    <row r="9732" spans="8:8" x14ac:dyDescent="0.25">
      <c r="H9732" s="200"/>
    </row>
    <row r="9733" spans="8:8" x14ac:dyDescent="0.25">
      <c r="H9733" s="200"/>
    </row>
    <row r="9734" spans="8:8" x14ac:dyDescent="0.25">
      <c r="H9734" s="200"/>
    </row>
    <row r="9735" spans="8:8" x14ac:dyDescent="0.25">
      <c r="H9735" s="200"/>
    </row>
    <row r="9736" spans="8:8" x14ac:dyDescent="0.25">
      <c r="H9736" s="200"/>
    </row>
    <row r="9737" spans="8:8" x14ac:dyDescent="0.25">
      <c r="H9737" s="200"/>
    </row>
    <row r="9738" spans="8:8" x14ac:dyDescent="0.25">
      <c r="H9738" s="200"/>
    </row>
    <row r="9739" spans="8:8" x14ac:dyDescent="0.25">
      <c r="H9739" s="200"/>
    </row>
    <row r="9740" spans="8:8" x14ac:dyDescent="0.25">
      <c r="H9740" s="200"/>
    </row>
    <row r="9741" spans="8:8" x14ac:dyDescent="0.25">
      <c r="H9741" s="200"/>
    </row>
    <row r="9742" spans="8:8" x14ac:dyDescent="0.25">
      <c r="H9742" s="200"/>
    </row>
    <row r="9743" spans="8:8" x14ac:dyDescent="0.25">
      <c r="H9743" s="200"/>
    </row>
    <row r="9744" spans="8:8" x14ac:dyDescent="0.25">
      <c r="H9744" s="200"/>
    </row>
    <row r="9745" spans="8:8" x14ac:dyDescent="0.25">
      <c r="H9745" s="200"/>
    </row>
    <row r="9746" spans="8:8" x14ac:dyDescent="0.25">
      <c r="H9746" s="200"/>
    </row>
    <row r="9747" spans="8:8" x14ac:dyDescent="0.25">
      <c r="H9747" s="200"/>
    </row>
    <row r="9748" spans="8:8" x14ac:dyDescent="0.25">
      <c r="H9748" s="200"/>
    </row>
    <row r="9749" spans="8:8" x14ac:dyDescent="0.25">
      <c r="H9749" s="200"/>
    </row>
    <row r="9750" spans="8:8" x14ac:dyDescent="0.25">
      <c r="H9750" s="200"/>
    </row>
    <row r="9751" spans="8:8" x14ac:dyDescent="0.25">
      <c r="H9751" s="200"/>
    </row>
    <row r="9752" spans="8:8" x14ac:dyDescent="0.25">
      <c r="H9752" s="200"/>
    </row>
    <row r="9753" spans="8:8" x14ac:dyDescent="0.25">
      <c r="H9753" s="200"/>
    </row>
    <row r="9754" spans="8:8" x14ac:dyDescent="0.25">
      <c r="H9754" s="200"/>
    </row>
    <row r="9755" spans="8:8" x14ac:dyDescent="0.25">
      <c r="H9755" s="200"/>
    </row>
    <row r="9756" spans="8:8" x14ac:dyDescent="0.25">
      <c r="H9756" s="200"/>
    </row>
    <row r="9757" spans="8:8" x14ac:dyDescent="0.25">
      <c r="H9757" s="200"/>
    </row>
    <row r="9758" spans="8:8" x14ac:dyDescent="0.25">
      <c r="H9758" s="200"/>
    </row>
    <row r="9759" spans="8:8" x14ac:dyDescent="0.25">
      <c r="H9759" s="200"/>
    </row>
    <row r="9760" spans="8:8" x14ac:dyDescent="0.25">
      <c r="H9760" s="200"/>
    </row>
    <row r="9761" spans="8:8" x14ac:dyDescent="0.25">
      <c r="H9761" s="200"/>
    </row>
    <row r="9762" spans="8:8" x14ac:dyDescent="0.25">
      <c r="H9762" s="200"/>
    </row>
    <row r="9763" spans="8:8" x14ac:dyDescent="0.25">
      <c r="H9763" s="200"/>
    </row>
    <row r="9764" spans="8:8" x14ac:dyDescent="0.25">
      <c r="H9764" s="200"/>
    </row>
    <row r="9765" spans="8:8" x14ac:dyDescent="0.25">
      <c r="H9765" s="200"/>
    </row>
    <row r="9766" spans="8:8" x14ac:dyDescent="0.25">
      <c r="H9766" s="200"/>
    </row>
    <row r="9767" spans="8:8" x14ac:dyDescent="0.25">
      <c r="H9767" s="200"/>
    </row>
    <row r="9768" spans="8:8" x14ac:dyDescent="0.25">
      <c r="H9768" s="200"/>
    </row>
    <row r="9769" spans="8:8" x14ac:dyDescent="0.25">
      <c r="H9769" s="200"/>
    </row>
    <row r="9770" spans="8:8" x14ac:dyDescent="0.25">
      <c r="H9770" s="200"/>
    </row>
    <row r="9771" spans="8:8" x14ac:dyDescent="0.25">
      <c r="H9771" s="200"/>
    </row>
    <row r="9772" spans="8:8" x14ac:dyDescent="0.25">
      <c r="H9772" s="200"/>
    </row>
    <row r="9773" spans="8:8" x14ac:dyDescent="0.25">
      <c r="H9773" s="200"/>
    </row>
    <row r="9774" spans="8:8" x14ac:dyDescent="0.25">
      <c r="H9774" s="200"/>
    </row>
    <row r="9775" spans="8:8" x14ac:dyDescent="0.25">
      <c r="H9775" s="200"/>
    </row>
    <row r="9776" spans="8:8" x14ac:dyDescent="0.25">
      <c r="H9776" s="200"/>
    </row>
    <row r="9777" spans="8:8" x14ac:dyDescent="0.25">
      <c r="H9777" s="200"/>
    </row>
    <row r="9778" spans="8:8" x14ac:dyDescent="0.25">
      <c r="H9778" s="200"/>
    </row>
    <row r="9779" spans="8:8" x14ac:dyDescent="0.25">
      <c r="H9779" s="200"/>
    </row>
    <row r="9780" spans="8:8" x14ac:dyDescent="0.25">
      <c r="H9780" s="200"/>
    </row>
    <row r="9781" spans="8:8" x14ac:dyDescent="0.25">
      <c r="H9781" s="200"/>
    </row>
    <row r="9782" spans="8:8" x14ac:dyDescent="0.25">
      <c r="H9782" s="200"/>
    </row>
    <row r="9783" spans="8:8" x14ac:dyDescent="0.25">
      <c r="H9783" s="200"/>
    </row>
    <row r="9784" spans="8:8" x14ac:dyDescent="0.25">
      <c r="H9784" s="200"/>
    </row>
    <row r="9785" spans="8:8" x14ac:dyDescent="0.25">
      <c r="H9785" s="200"/>
    </row>
    <row r="9786" spans="8:8" x14ac:dyDescent="0.25">
      <c r="H9786" s="200"/>
    </row>
    <row r="9787" spans="8:8" x14ac:dyDescent="0.25">
      <c r="H9787" s="200"/>
    </row>
    <row r="9788" spans="8:8" x14ac:dyDescent="0.25">
      <c r="H9788" s="200"/>
    </row>
    <row r="9789" spans="8:8" x14ac:dyDescent="0.25">
      <c r="H9789" s="200"/>
    </row>
    <row r="9790" spans="8:8" x14ac:dyDescent="0.25">
      <c r="H9790" s="200"/>
    </row>
    <row r="9791" spans="8:8" x14ac:dyDescent="0.25">
      <c r="H9791" s="200"/>
    </row>
    <row r="9792" spans="8:8" x14ac:dyDescent="0.25">
      <c r="H9792" s="200"/>
    </row>
    <row r="9793" spans="8:8" x14ac:dyDescent="0.25">
      <c r="H9793" s="200"/>
    </row>
    <row r="9794" spans="8:8" x14ac:dyDescent="0.25">
      <c r="H9794" s="200"/>
    </row>
    <row r="9795" spans="8:8" x14ac:dyDescent="0.25">
      <c r="H9795" s="200"/>
    </row>
    <row r="9796" spans="8:8" x14ac:dyDescent="0.25">
      <c r="H9796" s="200"/>
    </row>
    <row r="9797" spans="8:8" x14ac:dyDescent="0.25">
      <c r="H9797" s="200"/>
    </row>
    <row r="9798" spans="8:8" x14ac:dyDescent="0.25">
      <c r="H9798" s="200"/>
    </row>
    <row r="9799" spans="8:8" x14ac:dyDescent="0.25">
      <c r="H9799" s="200"/>
    </row>
    <row r="9800" spans="8:8" x14ac:dyDescent="0.25">
      <c r="H9800" s="200"/>
    </row>
    <row r="9801" spans="8:8" x14ac:dyDescent="0.25">
      <c r="H9801" s="200"/>
    </row>
    <row r="9802" spans="8:8" x14ac:dyDescent="0.25">
      <c r="H9802" s="200"/>
    </row>
    <row r="9803" spans="8:8" x14ac:dyDescent="0.25">
      <c r="H9803" s="200"/>
    </row>
    <row r="9804" spans="8:8" x14ac:dyDescent="0.25">
      <c r="H9804" s="200"/>
    </row>
    <row r="9805" spans="8:8" x14ac:dyDescent="0.25">
      <c r="H9805" s="200"/>
    </row>
    <row r="9806" spans="8:8" x14ac:dyDescent="0.25">
      <c r="H9806" s="200"/>
    </row>
    <row r="9807" spans="8:8" x14ac:dyDescent="0.25">
      <c r="H9807" s="200"/>
    </row>
    <row r="9808" spans="8:8" x14ac:dyDescent="0.25">
      <c r="H9808" s="200"/>
    </row>
    <row r="9809" spans="8:8" x14ac:dyDescent="0.25">
      <c r="H9809" s="200"/>
    </row>
    <row r="9810" spans="8:8" x14ac:dyDescent="0.25">
      <c r="H9810" s="200"/>
    </row>
    <row r="9811" spans="8:8" x14ac:dyDescent="0.25">
      <c r="H9811" s="200"/>
    </row>
    <row r="9812" spans="8:8" x14ac:dyDescent="0.25">
      <c r="H9812" s="200"/>
    </row>
    <row r="9813" spans="8:8" x14ac:dyDescent="0.25">
      <c r="H9813" s="200"/>
    </row>
    <row r="9814" spans="8:8" x14ac:dyDescent="0.25">
      <c r="H9814" s="200"/>
    </row>
    <row r="9815" spans="8:8" x14ac:dyDescent="0.25">
      <c r="H9815" s="200"/>
    </row>
    <row r="9816" spans="8:8" x14ac:dyDescent="0.25">
      <c r="H9816" s="200"/>
    </row>
    <row r="9817" spans="8:8" x14ac:dyDescent="0.25">
      <c r="H9817" s="200"/>
    </row>
    <row r="9818" spans="8:8" x14ac:dyDescent="0.25">
      <c r="H9818" s="200"/>
    </row>
    <row r="9819" spans="8:8" x14ac:dyDescent="0.25">
      <c r="H9819" s="200"/>
    </row>
    <row r="9820" spans="8:8" x14ac:dyDescent="0.25">
      <c r="H9820" s="200"/>
    </row>
    <row r="9821" spans="8:8" x14ac:dyDescent="0.25">
      <c r="H9821" s="200"/>
    </row>
    <row r="9822" spans="8:8" x14ac:dyDescent="0.25">
      <c r="H9822" s="200"/>
    </row>
    <row r="9823" spans="8:8" x14ac:dyDescent="0.25">
      <c r="H9823" s="200"/>
    </row>
    <row r="9824" spans="8:8" x14ac:dyDescent="0.25">
      <c r="H9824" s="200"/>
    </row>
    <row r="9825" spans="8:8" x14ac:dyDescent="0.25">
      <c r="H9825" s="200"/>
    </row>
    <row r="9826" spans="8:8" x14ac:dyDescent="0.25">
      <c r="H9826" s="200"/>
    </row>
    <row r="9827" spans="8:8" x14ac:dyDescent="0.25">
      <c r="H9827" s="200"/>
    </row>
    <row r="9828" spans="8:8" x14ac:dyDescent="0.25">
      <c r="H9828" s="200"/>
    </row>
    <row r="9829" spans="8:8" x14ac:dyDescent="0.25">
      <c r="H9829" s="200"/>
    </row>
    <row r="9830" spans="8:8" x14ac:dyDescent="0.25">
      <c r="H9830" s="200"/>
    </row>
    <row r="9831" spans="8:8" x14ac:dyDescent="0.25">
      <c r="H9831" s="200"/>
    </row>
    <row r="9832" spans="8:8" x14ac:dyDescent="0.25">
      <c r="H9832" s="200"/>
    </row>
    <row r="9833" spans="8:8" x14ac:dyDescent="0.25">
      <c r="H9833" s="200"/>
    </row>
    <row r="9834" spans="8:8" x14ac:dyDescent="0.25">
      <c r="H9834" s="200"/>
    </row>
    <row r="9835" spans="8:8" x14ac:dyDescent="0.25">
      <c r="H9835" s="200"/>
    </row>
    <row r="9836" spans="8:8" x14ac:dyDescent="0.25">
      <c r="H9836" s="200"/>
    </row>
    <row r="9837" spans="8:8" x14ac:dyDescent="0.25">
      <c r="H9837" s="200"/>
    </row>
    <row r="9838" spans="8:8" x14ac:dyDescent="0.25">
      <c r="H9838" s="200"/>
    </row>
    <row r="9839" spans="8:8" x14ac:dyDescent="0.25">
      <c r="H9839" s="200"/>
    </row>
    <row r="9840" spans="8:8" x14ac:dyDescent="0.25">
      <c r="H9840" s="200"/>
    </row>
    <row r="9841" spans="8:8" x14ac:dyDescent="0.25">
      <c r="H9841" s="200"/>
    </row>
    <row r="9842" spans="8:8" x14ac:dyDescent="0.25">
      <c r="H9842" s="200"/>
    </row>
    <row r="9843" spans="8:8" x14ac:dyDescent="0.25">
      <c r="H9843" s="200"/>
    </row>
    <row r="9844" spans="8:8" x14ac:dyDescent="0.25">
      <c r="H9844" s="200"/>
    </row>
    <row r="9845" spans="8:8" x14ac:dyDescent="0.25">
      <c r="H9845" s="200"/>
    </row>
    <row r="9846" spans="8:8" x14ac:dyDescent="0.25">
      <c r="H9846" s="200"/>
    </row>
    <row r="9847" spans="8:8" x14ac:dyDescent="0.25">
      <c r="H9847" s="200"/>
    </row>
    <row r="9848" spans="8:8" x14ac:dyDescent="0.25">
      <c r="H9848" s="200"/>
    </row>
    <row r="9849" spans="8:8" x14ac:dyDescent="0.25">
      <c r="H9849" s="200"/>
    </row>
    <row r="9850" spans="8:8" x14ac:dyDescent="0.25">
      <c r="H9850" s="200"/>
    </row>
    <row r="9851" spans="8:8" x14ac:dyDescent="0.25">
      <c r="H9851" s="200"/>
    </row>
    <row r="9852" spans="8:8" x14ac:dyDescent="0.25">
      <c r="H9852" s="200"/>
    </row>
    <row r="9853" spans="8:8" x14ac:dyDescent="0.25">
      <c r="H9853" s="200"/>
    </row>
    <row r="9854" spans="8:8" x14ac:dyDescent="0.25">
      <c r="H9854" s="200"/>
    </row>
    <row r="9855" spans="8:8" x14ac:dyDescent="0.25">
      <c r="H9855" s="200"/>
    </row>
    <row r="9856" spans="8:8" x14ac:dyDescent="0.25">
      <c r="H9856" s="200"/>
    </row>
    <row r="9857" spans="8:8" x14ac:dyDescent="0.25">
      <c r="H9857" s="200"/>
    </row>
    <row r="9858" spans="8:8" x14ac:dyDescent="0.25">
      <c r="H9858" s="200"/>
    </row>
    <row r="9859" spans="8:8" x14ac:dyDescent="0.25">
      <c r="H9859" s="200"/>
    </row>
    <row r="9860" spans="8:8" x14ac:dyDescent="0.25">
      <c r="H9860" s="200"/>
    </row>
    <row r="9861" spans="8:8" x14ac:dyDescent="0.25">
      <c r="H9861" s="200"/>
    </row>
    <row r="9862" spans="8:8" x14ac:dyDescent="0.25">
      <c r="H9862" s="200"/>
    </row>
    <row r="9863" spans="8:8" x14ac:dyDescent="0.25">
      <c r="H9863" s="200"/>
    </row>
    <row r="9864" spans="8:8" x14ac:dyDescent="0.25">
      <c r="H9864" s="200"/>
    </row>
    <row r="9865" spans="8:8" x14ac:dyDescent="0.25">
      <c r="H9865" s="200"/>
    </row>
    <row r="9866" spans="8:8" x14ac:dyDescent="0.25">
      <c r="H9866" s="200"/>
    </row>
    <row r="9867" spans="8:8" x14ac:dyDescent="0.25">
      <c r="H9867" s="200"/>
    </row>
    <row r="9868" spans="8:8" x14ac:dyDescent="0.25">
      <c r="H9868" s="200"/>
    </row>
    <row r="9869" spans="8:8" x14ac:dyDescent="0.25">
      <c r="H9869" s="200"/>
    </row>
    <row r="9870" spans="8:8" x14ac:dyDescent="0.25">
      <c r="H9870" s="200"/>
    </row>
    <row r="9871" spans="8:8" x14ac:dyDescent="0.25">
      <c r="H9871" s="200"/>
    </row>
    <row r="9872" spans="8:8" x14ac:dyDescent="0.25">
      <c r="H9872" s="200"/>
    </row>
    <row r="9873" spans="8:8" x14ac:dyDescent="0.25">
      <c r="H9873" s="200"/>
    </row>
    <row r="9874" spans="8:8" x14ac:dyDescent="0.25">
      <c r="H9874" s="200"/>
    </row>
    <row r="9875" spans="8:8" x14ac:dyDescent="0.25">
      <c r="H9875" s="200"/>
    </row>
    <row r="9876" spans="8:8" x14ac:dyDescent="0.25">
      <c r="H9876" s="200"/>
    </row>
    <row r="9877" spans="8:8" x14ac:dyDescent="0.25">
      <c r="H9877" s="200"/>
    </row>
    <row r="9878" spans="8:8" x14ac:dyDescent="0.25">
      <c r="H9878" s="200"/>
    </row>
    <row r="9879" spans="8:8" x14ac:dyDescent="0.25">
      <c r="H9879" s="200"/>
    </row>
    <row r="9880" spans="8:8" x14ac:dyDescent="0.25">
      <c r="H9880" s="200"/>
    </row>
    <row r="9881" spans="8:8" x14ac:dyDescent="0.25">
      <c r="H9881" s="200"/>
    </row>
    <row r="9882" spans="8:8" x14ac:dyDescent="0.25">
      <c r="H9882" s="200"/>
    </row>
    <row r="9883" spans="8:8" x14ac:dyDescent="0.25">
      <c r="H9883" s="200"/>
    </row>
    <row r="9884" spans="8:8" x14ac:dyDescent="0.25">
      <c r="H9884" s="200"/>
    </row>
    <row r="9885" spans="8:8" x14ac:dyDescent="0.25">
      <c r="H9885" s="200"/>
    </row>
    <row r="9886" spans="8:8" x14ac:dyDescent="0.25">
      <c r="H9886" s="200"/>
    </row>
    <row r="9887" spans="8:8" x14ac:dyDescent="0.25">
      <c r="H9887" s="200"/>
    </row>
    <row r="9888" spans="8:8" x14ac:dyDescent="0.25">
      <c r="H9888" s="200"/>
    </row>
    <row r="9889" spans="8:8" x14ac:dyDescent="0.25">
      <c r="H9889" s="200"/>
    </row>
    <row r="9890" spans="8:8" x14ac:dyDescent="0.25">
      <c r="H9890" s="200"/>
    </row>
    <row r="9891" spans="8:8" x14ac:dyDescent="0.25">
      <c r="H9891" s="200"/>
    </row>
    <row r="9892" spans="8:8" x14ac:dyDescent="0.25">
      <c r="H9892" s="200"/>
    </row>
    <row r="9893" spans="8:8" x14ac:dyDescent="0.25">
      <c r="H9893" s="200"/>
    </row>
    <row r="9894" spans="8:8" x14ac:dyDescent="0.25">
      <c r="H9894" s="200"/>
    </row>
    <row r="9895" spans="8:8" x14ac:dyDescent="0.25">
      <c r="H9895" s="200"/>
    </row>
    <row r="9896" spans="8:8" x14ac:dyDescent="0.25">
      <c r="H9896" s="200"/>
    </row>
    <row r="9897" spans="8:8" x14ac:dyDescent="0.25">
      <c r="H9897" s="200"/>
    </row>
    <row r="9898" spans="8:8" x14ac:dyDescent="0.25">
      <c r="H9898" s="200"/>
    </row>
    <row r="9899" spans="8:8" x14ac:dyDescent="0.25">
      <c r="H9899" s="200"/>
    </row>
    <row r="9900" spans="8:8" x14ac:dyDescent="0.25">
      <c r="H9900" s="200"/>
    </row>
    <row r="9901" spans="8:8" x14ac:dyDescent="0.25">
      <c r="H9901" s="200"/>
    </row>
    <row r="9902" spans="8:8" x14ac:dyDescent="0.25">
      <c r="H9902" s="200"/>
    </row>
    <row r="9903" spans="8:8" x14ac:dyDescent="0.25">
      <c r="H9903" s="200"/>
    </row>
    <row r="9904" spans="8:8" x14ac:dyDescent="0.25">
      <c r="H9904" s="200"/>
    </row>
    <row r="9905" spans="8:8" x14ac:dyDescent="0.25">
      <c r="H9905" s="200"/>
    </row>
    <row r="9906" spans="8:8" x14ac:dyDescent="0.25">
      <c r="H9906" s="200"/>
    </row>
    <row r="9907" spans="8:8" x14ac:dyDescent="0.25">
      <c r="H9907" s="200"/>
    </row>
    <row r="9908" spans="8:8" x14ac:dyDescent="0.25">
      <c r="H9908" s="200"/>
    </row>
    <row r="9909" spans="8:8" x14ac:dyDescent="0.25">
      <c r="H9909" s="200"/>
    </row>
    <row r="9910" spans="8:8" x14ac:dyDescent="0.25">
      <c r="H9910" s="200"/>
    </row>
    <row r="9911" spans="8:8" x14ac:dyDescent="0.25">
      <c r="H9911" s="200"/>
    </row>
    <row r="9912" spans="8:8" x14ac:dyDescent="0.25">
      <c r="H9912" s="200"/>
    </row>
    <row r="9913" spans="8:8" x14ac:dyDescent="0.25">
      <c r="H9913" s="200"/>
    </row>
    <row r="9914" spans="8:8" x14ac:dyDescent="0.25">
      <c r="H9914" s="200"/>
    </row>
    <row r="9915" spans="8:8" x14ac:dyDescent="0.25">
      <c r="H9915" s="200"/>
    </row>
    <row r="9916" spans="8:8" x14ac:dyDescent="0.25">
      <c r="H9916" s="200"/>
    </row>
    <row r="9917" spans="8:8" x14ac:dyDescent="0.25">
      <c r="H9917" s="200"/>
    </row>
    <row r="9918" spans="8:8" x14ac:dyDescent="0.25">
      <c r="H9918" s="200"/>
    </row>
    <row r="9919" spans="8:8" x14ac:dyDescent="0.25">
      <c r="H9919" s="200"/>
    </row>
    <row r="9920" spans="8:8" x14ac:dyDescent="0.25">
      <c r="H9920" s="200"/>
    </row>
    <row r="9921" spans="8:8" x14ac:dyDescent="0.25">
      <c r="H9921" s="200"/>
    </row>
    <row r="9922" spans="8:8" x14ac:dyDescent="0.25">
      <c r="H9922" s="200"/>
    </row>
    <row r="9923" spans="8:8" x14ac:dyDescent="0.25">
      <c r="H9923" s="200"/>
    </row>
    <row r="9924" spans="8:8" x14ac:dyDescent="0.25">
      <c r="H9924" s="200"/>
    </row>
    <row r="9925" spans="8:8" x14ac:dyDescent="0.25">
      <c r="H9925" s="200"/>
    </row>
    <row r="9926" spans="8:8" x14ac:dyDescent="0.25">
      <c r="H9926" s="200"/>
    </row>
    <row r="9927" spans="8:8" x14ac:dyDescent="0.25">
      <c r="H9927" s="200"/>
    </row>
    <row r="9928" spans="8:8" x14ac:dyDescent="0.25">
      <c r="H9928" s="200"/>
    </row>
    <row r="9929" spans="8:8" x14ac:dyDescent="0.25">
      <c r="H9929" s="200"/>
    </row>
    <row r="9930" spans="8:8" x14ac:dyDescent="0.25">
      <c r="H9930" s="200"/>
    </row>
    <row r="9931" spans="8:8" x14ac:dyDescent="0.25">
      <c r="H9931" s="200"/>
    </row>
    <row r="9932" spans="8:8" x14ac:dyDescent="0.25">
      <c r="H9932" s="200"/>
    </row>
    <row r="9933" spans="8:8" x14ac:dyDescent="0.25">
      <c r="H9933" s="200"/>
    </row>
    <row r="9934" spans="8:8" x14ac:dyDescent="0.25">
      <c r="H9934" s="200"/>
    </row>
    <row r="9935" spans="8:8" x14ac:dyDescent="0.25">
      <c r="H9935" s="200"/>
    </row>
    <row r="9936" spans="8:8" x14ac:dyDescent="0.25">
      <c r="H9936" s="200"/>
    </row>
    <row r="9937" spans="8:8" x14ac:dyDescent="0.25">
      <c r="H9937" s="200"/>
    </row>
    <row r="9938" spans="8:8" x14ac:dyDescent="0.25">
      <c r="H9938" s="200"/>
    </row>
    <row r="9939" spans="8:8" x14ac:dyDescent="0.25">
      <c r="H9939" s="200"/>
    </row>
    <row r="9940" spans="8:8" x14ac:dyDescent="0.25">
      <c r="H9940" s="200"/>
    </row>
    <row r="9941" spans="8:8" x14ac:dyDescent="0.25">
      <c r="H9941" s="200"/>
    </row>
    <row r="9942" spans="8:8" x14ac:dyDescent="0.25">
      <c r="H9942" s="200"/>
    </row>
    <row r="9943" spans="8:8" x14ac:dyDescent="0.25">
      <c r="H9943" s="200"/>
    </row>
    <row r="9944" spans="8:8" x14ac:dyDescent="0.25">
      <c r="H9944" s="200"/>
    </row>
    <row r="9945" spans="8:8" x14ac:dyDescent="0.25">
      <c r="H9945" s="200"/>
    </row>
    <row r="9946" spans="8:8" x14ac:dyDescent="0.25">
      <c r="H9946" s="200"/>
    </row>
    <row r="9947" spans="8:8" x14ac:dyDescent="0.25">
      <c r="H9947" s="200"/>
    </row>
    <row r="9948" spans="8:8" x14ac:dyDescent="0.25">
      <c r="H9948" s="200"/>
    </row>
    <row r="9949" spans="8:8" x14ac:dyDescent="0.25">
      <c r="H9949" s="200"/>
    </row>
    <row r="9950" spans="8:8" x14ac:dyDescent="0.25">
      <c r="H9950" s="200"/>
    </row>
    <row r="9951" spans="8:8" x14ac:dyDescent="0.25">
      <c r="H9951" s="200"/>
    </row>
    <row r="9952" spans="8:8" x14ac:dyDescent="0.25">
      <c r="H9952" s="200"/>
    </row>
    <row r="9953" spans="8:8" x14ac:dyDescent="0.25">
      <c r="H9953" s="200"/>
    </row>
    <row r="9954" spans="8:8" x14ac:dyDescent="0.25">
      <c r="H9954" s="200"/>
    </row>
    <row r="9955" spans="8:8" x14ac:dyDescent="0.25">
      <c r="H9955" s="200"/>
    </row>
    <row r="9956" spans="8:8" x14ac:dyDescent="0.25">
      <c r="H9956" s="200"/>
    </row>
    <row r="9957" spans="8:8" x14ac:dyDescent="0.25">
      <c r="H9957" s="200"/>
    </row>
    <row r="9958" spans="8:8" x14ac:dyDescent="0.25">
      <c r="H9958" s="200"/>
    </row>
    <row r="9959" spans="8:8" x14ac:dyDescent="0.25">
      <c r="H9959" s="200"/>
    </row>
    <row r="9960" spans="8:8" x14ac:dyDescent="0.25">
      <c r="H9960" s="200"/>
    </row>
    <row r="9961" spans="8:8" x14ac:dyDescent="0.25">
      <c r="H9961" s="200"/>
    </row>
    <row r="9962" spans="8:8" x14ac:dyDescent="0.25">
      <c r="H9962" s="200"/>
    </row>
    <row r="9963" spans="8:8" x14ac:dyDescent="0.25">
      <c r="H9963" s="200"/>
    </row>
    <row r="9964" spans="8:8" x14ac:dyDescent="0.25">
      <c r="H9964" s="200"/>
    </row>
    <row r="9965" spans="8:8" x14ac:dyDescent="0.25">
      <c r="H9965" s="200"/>
    </row>
    <row r="9966" spans="8:8" x14ac:dyDescent="0.25">
      <c r="H9966" s="200"/>
    </row>
    <row r="9967" spans="8:8" x14ac:dyDescent="0.25">
      <c r="H9967" s="200"/>
    </row>
    <row r="9968" spans="8:8" x14ac:dyDescent="0.25">
      <c r="H9968" s="200"/>
    </row>
    <row r="9969" spans="8:8" x14ac:dyDescent="0.25">
      <c r="H9969" s="200"/>
    </row>
    <row r="9970" spans="8:8" x14ac:dyDescent="0.25">
      <c r="H9970" s="200"/>
    </row>
    <row r="9971" spans="8:8" x14ac:dyDescent="0.25">
      <c r="H9971" s="200"/>
    </row>
    <row r="9972" spans="8:8" x14ac:dyDescent="0.25">
      <c r="H9972" s="200"/>
    </row>
    <row r="9973" spans="8:8" x14ac:dyDescent="0.25">
      <c r="H9973" s="200"/>
    </row>
    <row r="9974" spans="8:8" x14ac:dyDescent="0.25">
      <c r="H9974" s="200"/>
    </row>
    <row r="9975" spans="8:8" x14ac:dyDescent="0.25">
      <c r="H9975" s="200"/>
    </row>
    <row r="9976" spans="8:8" x14ac:dyDescent="0.25">
      <c r="H9976" s="200"/>
    </row>
    <row r="9977" spans="8:8" x14ac:dyDescent="0.25">
      <c r="H9977" s="200"/>
    </row>
    <row r="9978" spans="8:8" x14ac:dyDescent="0.25">
      <c r="H9978" s="200"/>
    </row>
    <row r="9979" spans="8:8" x14ac:dyDescent="0.25">
      <c r="H9979" s="200"/>
    </row>
    <row r="9980" spans="8:8" x14ac:dyDescent="0.25">
      <c r="H9980" s="200"/>
    </row>
    <row r="9981" spans="8:8" x14ac:dyDescent="0.25">
      <c r="H9981" s="200"/>
    </row>
    <row r="9982" spans="8:8" x14ac:dyDescent="0.25">
      <c r="H9982" s="200"/>
    </row>
    <row r="9983" spans="8:8" x14ac:dyDescent="0.25">
      <c r="H9983" s="200"/>
    </row>
    <row r="9984" spans="8:8" x14ac:dyDescent="0.25">
      <c r="H9984" s="200"/>
    </row>
    <row r="9985" spans="8:8" x14ac:dyDescent="0.25">
      <c r="H9985" s="200"/>
    </row>
    <row r="9986" spans="8:8" x14ac:dyDescent="0.25">
      <c r="H9986" s="200"/>
    </row>
    <row r="9987" spans="8:8" x14ac:dyDescent="0.25">
      <c r="H9987" s="200"/>
    </row>
    <row r="9988" spans="8:8" x14ac:dyDescent="0.25">
      <c r="H9988" s="200"/>
    </row>
    <row r="9989" spans="8:8" x14ac:dyDescent="0.25">
      <c r="H9989" s="200"/>
    </row>
    <row r="9990" spans="8:8" x14ac:dyDescent="0.25">
      <c r="H9990" s="200"/>
    </row>
    <row r="9991" spans="8:8" x14ac:dyDescent="0.25">
      <c r="H9991" s="200"/>
    </row>
    <row r="9992" spans="8:8" x14ac:dyDescent="0.25">
      <c r="H9992" s="200"/>
    </row>
    <row r="9993" spans="8:8" x14ac:dyDescent="0.25">
      <c r="H9993" s="200"/>
    </row>
    <row r="9994" spans="8:8" x14ac:dyDescent="0.25">
      <c r="H9994" s="200"/>
    </row>
    <row r="9995" spans="8:8" x14ac:dyDescent="0.25">
      <c r="H9995" s="200"/>
    </row>
    <row r="9996" spans="8:8" x14ac:dyDescent="0.25">
      <c r="H9996" s="200"/>
    </row>
    <row r="9997" spans="8:8" x14ac:dyDescent="0.25">
      <c r="H9997" s="200"/>
    </row>
    <row r="9998" spans="8:8" x14ac:dyDescent="0.25">
      <c r="H9998" s="200"/>
    </row>
    <row r="9999" spans="8:8" x14ac:dyDescent="0.25">
      <c r="H9999" s="200"/>
    </row>
    <row r="10000" spans="8:8" x14ac:dyDescent="0.25">
      <c r="H10000" s="200"/>
    </row>
    <row r="10001" spans="8:8" x14ac:dyDescent="0.25">
      <c r="H10001" s="200"/>
    </row>
    <row r="10002" spans="8:8" x14ac:dyDescent="0.25">
      <c r="H10002" s="200"/>
    </row>
    <row r="10003" spans="8:8" x14ac:dyDescent="0.25">
      <c r="H10003" s="200"/>
    </row>
    <row r="10004" spans="8:8" x14ac:dyDescent="0.25">
      <c r="H10004" s="200"/>
    </row>
    <row r="10005" spans="8:8" x14ac:dyDescent="0.25">
      <c r="H10005" s="200"/>
    </row>
    <row r="10006" spans="8:8" x14ac:dyDescent="0.25">
      <c r="H10006" s="200"/>
    </row>
    <row r="10007" spans="8:8" x14ac:dyDescent="0.25">
      <c r="H10007" s="200"/>
    </row>
    <row r="10008" spans="8:8" x14ac:dyDescent="0.25">
      <c r="H10008" s="200"/>
    </row>
    <row r="10009" spans="8:8" x14ac:dyDescent="0.25">
      <c r="H10009" s="200"/>
    </row>
    <row r="10010" spans="8:8" x14ac:dyDescent="0.25">
      <c r="H10010" s="200"/>
    </row>
    <row r="10011" spans="8:8" x14ac:dyDescent="0.25">
      <c r="H10011" s="200"/>
    </row>
    <row r="10012" spans="8:8" x14ac:dyDescent="0.25">
      <c r="H10012" s="200"/>
    </row>
    <row r="10013" spans="8:8" x14ac:dyDescent="0.25">
      <c r="H10013" s="200"/>
    </row>
    <row r="10014" spans="8:8" x14ac:dyDescent="0.25">
      <c r="H10014" s="200"/>
    </row>
    <row r="10015" spans="8:8" x14ac:dyDescent="0.25">
      <c r="H10015" s="200"/>
    </row>
    <row r="10016" spans="8:8" x14ac:dyDescent="0.25">
      <c r="H10016" s="200"/>
    </row>
    <row r="10017" spans="8:8" x14ac:dyDescent="0.25">
      <c r="H10017" s="200"/>
    </row>
    <row r="10018" spans="8:8" x14ac:dyDescent="0.25">
      <c r="H10018" s="200"/>
    </row>
    <row r="10019" spans="8:8" x14ac:dyDescent="0.25">
      <c r="H10019" s="200"/>
    </row>
    <row r="10020" spans="8:8" x14ac:dyDescent="0.25">
      <c r="H10020" s="200"/>
    </row>
    <row r="10021" spans="8:8" x14ac:dyDescent="0.25">
      <c r="H10021" s="200"/>
    </row>
    <row r="10022" spans="8:8" x14ac:dyDescent="0.25">
      <c r="H10022" s="200"/>
    </row>
    <row r="10023" spans="8:8" x14ac:dyDescent="0.25">
      <c r="H10023" s="200"/>
    </row>
    <row r="10024" spans="8:8" x14ac:dyDescent="0.25">
      <c r="H10024" s="200"/>
    </row>
    <row r="10025" spans="8:8" x14ac:dyDescent="0.25">
      <c r="H10025" s="200"/>
    </row>
    <row r="10026" spans="8:8" x14ac:dyDescent="0.25">
      <c r="H10026" s="200"/>
    </row>
    <row r="10027" spans="8:8" x14ac:dyDescent="0.25">
      <c r="H10027" s="200"/>
    </row>
    <row r="10028" spans="8:8" x14ac:dyDescent="0.25">
      <c r="H10028" s="200"/>
    </row>
    <row r="10029" spans="8:8" x14ac:dyDescent="0.25">
      <c r="H10029" s="200"/>
    </row>
    <row r="10030" spans="8:8" x14ac:dyDescent="0.25">
      <c r="H10030" s="200"/>
    </row>
    <row r="10031" spans="8:8" x14ac:dyDescent="0.25">
      <c r="H10031" s="200"/>
    </row>
    <row r="10032" spans="8:8" x14ac:dyDescent="0.25">
      <c r="H10032" s="200"/>
    </row>
    <row r="10033" spans="8:8" x14ac:dyDescent="0.25">
      <c r="H10033" s="200"/>
    </row>
    <row r="10034" spans="8:8" x14ac:dyDescent="0.25">
      <c r="H10034" s="200"/>
    </row>
    <row r="10035" spans="8:8" x14ac:dyDescent="0.25">
      <c r="H10035" s="200"/>
    </row>
    <row r="10036" spans="8:8" x14ac:dyDescent="0.25">
      <c r="H10036" s="200"/>
    </row>
    <row r="10037" spans="8:8" x14ac:dyDescent="0.25">
      <c r="H10037" s="200"/>
    </row>
    <row r="10038" spans="8:8" x14ac:dyDescent="0.25">
      <c r="H10038" s="200"/>
    </row>
    <row r="10039" spans="8:8" x14ac:dyDescent="0.25">
      <c r="H10039" s="200"/>
    </row>
    <row r="10040" spans="8:8" x14ac:dyDescent="0.25">
      <c r="H10040" s="200"/>
    </row>
    <row r="10041" spans="8:8" x14ac:dyDescent="0.25">
      <c r="H10041" s="200"/>
    </row>
    <row r="10042" spans="8:8" x14ac:dyDescent="0.25">
      <c r="H10042" s="200"/>
    </row>
    <row r="10043" spans="8:8" x14ac:dyDescent="0.25">
      <c r="H10043" s="200"/>
    </row>
    <row r="10044" spans="8:8" x14ac:dyDescent="0.25">
      <c r="H10044" s="200"/>
    </row>
    <row r="10045" spans="8:8" x14ac:dyDescent="0.25">
      <c r="H10045" s="200"/>
    </row>
    <row r="10046" spans="8:8" x14ac:dyDescent="0.25">
      <c r="H10046" s="200"/>
    </row>
    <row r="10047" spans="8:8" x14ac:dyDescent="0.25">
      <c r="H10047" s="200"/>
    </row>
    <row r="10048" spans="8:8" x14ac:dyDescent="0.25">
      <c r="H10048" s="200"/>
    </row>
    <row r="10049" spans="8:8" x14ac:dyDescent="0.25">
      <c r="H10049" s="200"/>
    </row>
    <row r="10050" spans="8:8" x14ac:dyDescent="0.25">
      <c r="H10050" s="200"/>
    </row>
    <row r="10051" spans="8:8" x14ac:dyDescent="0.25">
      <c r="H10051" s="200"/>
    </row>
    <row r="10052" spans="8:8" x14ac:dyDescent="0.25">
      <c r="H10052" s="200"/>
    </row>
    <row r="10053" spans="8:8" x14ac:dyDescent="0.25">
      <c r="H10053" s="200"/>
    </row>
    <row r="10054" spans="8:8" x14ac:dyDescent="0.25">
      <c r="H10054" s="200"/>
    </row>
    <row r="10055" spans="8:8" x14ac:dyDescent="0.25">
      <c r="H10055" s="200"/>
    </row>
    <row r="10056" spans="8:8" x14ac:dyDescent="0.25">
      <c r="H10056" s="200"/>
    </row>
    <row r="10057" spans="8:8" x14ac:dyDescent="0.25">
      <c r="H10057" s="200"/>
    </row>
    <row r="10058" spans="8:8" x14ac:dyDescent="0.25">
      <c r="H10058" s="200"/>
    </row>
    <row r="10059" spans="8:8" x14ac:dyDescent="0.25">
      <c r="H10059" s="200"/>
    </row>
    <row r="10060" spans="8:8" x14ac:dyDescent="0.25">
      <c r="H10060" s="200"/>
    </row>
    <row r="10061" spans="8:8" x14ac:dyDescent="0.25">
      <c r="H10061" s="200"/>
    </row>
    <row r="10062" spans="8:8" x14ac:dyDescent="0.25">
      <c r="H10062" s="200"/>
    </row>
    <row r="10063" spans="8:8" x14ac:dyDescent="0.25">
      <c r="H10063" s="200"/>
    </row>
    <row r="10064" spans="8:8" x14ac:dyDescent="0.25">
      <c r="H10064" s="200"/>
    </row>
    <row r="10065" spans="8:8" x14ac:dyDescent="0.25">
      <c r="H10065" s="200"/>
    </row>
    <row r="10066" spans="8:8" x14ac:dyDescent="0.25">
      <c r="H10066" s="200"/>
    </row>
    <row r="10067" spans="8:8" x14ac:dyDescent="0.25">
      <c r="H10067" s="200"/>
    </row>
    <row r="10068" spans="8:8" x14ac:dyDescent="0.25">
      <c r="H10068" s="200"/>
    </row>
    <row r="10069" spans="8:8" x14ac:dyDescent="0.25">
      <c r="H10069" s="200"/>
    </row>
    <row r="10070" spans="8:8" x14ac:dyDescent="0.25">
      <c r="H10070" s="200"/>
    </row>
    <row r="10071" spans="8:8" x14ac:dyDescent="0.25">
      <c r="H10071" s="200"/>
    </row>
    <row r="10072" spans="8:8" x14ac:dyDescent="0.25">
      <c r="H10072" s="200"/>
    </row>
    <row r="10073" spans="8:8" x14ac:dyDescent="0.25">
      <c r="H10073" s="200"/>
    </row>
    <row r="10074" spans="8:8" x14ac:dyDescent="0.25">
      <c r="H10074" s="200"/>
    </row>
    <row r="10075" spans="8:8" x14ac:dyDescent="0.25">
      <c r="H10075" s="200"/>
    </row>
    <row r="10076" spans="8:8" x14ac:dyDescent="0.25">
      <c r="H10076" s="200"/>
    </row>
    <row r="10077" spans="8:8" x14ac:dyDescent="0.25">
      <c r="H10077" s="200"/>
    </row>
    <row r="10078" spans="8:8" x14ac:dyDescent="0.25">
      <c r="H10078" s="200"/>
    </row>
    <row r="10079" spans="8:8" x14ac:dyDescent="0.25">
      <c r="H10079" s="200"/>
    </row>
    <row r="10080" spans="8:8" x14ac:dyDescent="0.25">
      <c r="H10080" s="200"/>
    </row>
    <row r="10081" spans="8:8" x14ac:dyDescent="0.25">
      <c r="H10081" s="200"/>
    </row>
    <row r="10082" spans="8:8" x14ac:dyDescent="0.25">
      <c r="H10082" s="200"/>
    </row>
    <row r="10083" spans="8:8" x14ac:dyDescent="0.25">
      <c r="H10083" s="200"/>
    </row>
    <row r="10084" spans="8:8" x14ac:dyDescent="0.25">
      <c r="H10084" s="200"/>
    </row>
    <row r="10085" spans="8:8" x14ac:dyDescent="0.25">
      <c r="H10085" s="200"/>
    </row>
    <row r="10086" spans="8:8" x14ac:dyDescent="0.25">
      <c r="H10086" s="200"/>
    </row>
    <row r="10087" spans="8:8" x14ac:dyDescent="0.25">
      <c r="H10087" s="200"/>
    </row>
    <row r="10088" spans="8:8" x14ac:dyDescent="0.25">
      <c r="H10088" s="200"/>
    </row>
    <row r="10089" spans="8:8" x14ac:dyDescent="0.25">
      <c r="H10089" s="200"/>
    </row>
    <row r="10090" spans="8:8" x14ac:dyDescent="0.25">
      <c r="H10090" s="200"/>
    </row>
    <row r="10091" spans="8:8" x14ac:dyDescent="0.25">
      <c r="H10091" s="200"/>
    </row>
    <row r="10092" spans="8:8" x14ac:dyDescent="0.25">
      <c r="H10092" s="200"/>
    </row>
    <row r="10093" spans="8:8" x14ac:dyDescent="0.25">
      <c r="H10093" s="200"/>
    </row>
    <row r="10094" spans="8:8" x14ac:dyDescent="0.25">
      <c r="H10094" s="200"/>
    </row>
    <row r="10095" spans="8:8" x14ac:dyDescent="0.25">
      <c r="H10095" s="200"/>
    </row>
    <row r="10096" spans="8:8" x14ac:dyDescent="0.25">
      <c r="H10096" s="200"/>
    </row>
    <row r="10097" spans="8:8" x14ac:dyDescent="0.25">
      <c r="H10097" s="200"/>
    </row>
    <row r="10098" spans="8:8" x14ac:dyDescent="0.25">
      <c r="H10098" s="200"/>
    </row>
    <row r="10099" spans="8:8" x14ac:dyDescent="0.25">
      <c r="H10099" s="200"/>
    </row>
    <row r="10100" spans="8:8" x14ac:dyDescent="0.25">
      <c r="H10100" s="200"/>
    </row>
    <row r="10101" spans="8:8" x14ac:dyDescent="0.25">
      <c r="H10101" s="200"/>
    </row>
    <row r="10102" spans="8:8" x14ac:dyDescent="0.25">
      <c r="H10102" s="200"/>
    </row>
    <row r="10103" spans="8:8" x14ac:dyDescent="0.25">
      <c r="H10103" s="200"/>
    </row>
    <row r="10104" spans="8:8" x14ac:dyDescent="0.25">
      <c r="H10104" s="200"/>
    </row>
    <row r="10105" spans="8:8" x14ac:dyDescent="0.25">
      <c r="H10105" s="200"/>
    </row>
    <row r="10106" spans="8:8" x14ac:dyDescent="0.25">
      <c r="H10106" s="200"/>
    </row>
    <row r="10107" spans="8:8" x14ac:dyDescent="0.25">
      <c r="H10107" s="200"/>
    </row>
    <row r="10108" spans="8:8" x14ac:dyDescent="0.25">
      <c r="H10108" s="200"/>
    </row>
    <row r="10109" spans="8:8" x14ac:dyDescent="0.25">
      <c r="H10109" s="200"/>
    </row>
    <row r="10110" spans="8:8" x14ac:dyDescent="0.25">
      <c r="H10110" s="200"/>
    </row>
    <row r="10111" spans="8:8" x14ac:dyDescent="0.25">
      <c r="H10111" s="200"/>
    </row>
    <row r="10112" spans="8:8" x14ac:dyDescent="0.25">
      <c r="H10112" s="200"/>
    </row>
    <row r="10113" spans="8:8" x14ac:dyDescent="0.25">
      <c r="H10113" s="200"/>
    </row>
    <row r="10114" spans="8:8" x14ac:dyDescent="0.25">
      <c r="H10114" s="200"/>
    </row>
    <row r="10115" spans="8:8" x14ac:dyDescent="0.25">
      <c r="H10115" s="200"/>
    </row>
    <row r="10116" spans="8:8" x14ac:dyDescent="0.25">
      <c r="H10116" s="200"/>
    </row>
    <row r="10117" spans="8:8" x14ac:dyDescent="0.25">
      <c r="H10117" s="200"/>
    </row>
    <row r="10118" spans="8:8" x14ac:dyDescent="0.25">
      <c r="H10118" s="200"/>
    </row>
    <row r="10119" spans="8:8" x14ac:dyDescent="0.25">
      <c r="H10119" s="200"/>
    </row>
    <row r="10120" spans="8:8" x14ac:dyDescent="0.25">
      <c r="H10120" s="200"/>
    </row>
    <row r="10121" spans="8:8" x14ac:dyDescent="0.25">
      <c r="H10121" s="200"/>
    </row>
    <row r="10122" spans="8:8" x14ac:dyDescent="0.25">
      <c r="H10122" s="200"/>
    </row>
    <row r="10123" spans="8:8" x14ac:dyDescent="0.25">
      <c r="H10123" s="200"/>
    </row>
    <row r="10124" spans="8:8" x14ac:dyDescent="0.25">
      <c r="H10124" s="200"/>
    </row>
    <row r="10125" spans="8:8" x14ac:dyDescent="0.25">
      <c r="H10125" s="200"/>
    </row>
    <row r="10126" spans="8:8" x14ac:dyDescent="0.25">
      <c r="H10126" s="200"/>
    </row>
    <row r="10127" spans="8:8" x14ac:dyDescent="0.25">
      <c r="H10127" s="200"/>
    </row>
    <row r="10128" spans="8:8" x14ac:dyDescent="0.25">
      <c r="H10128" s="200"/>
    </row>
    <row r="10129" spans="8:8" x14ac:dyDescent="0.25">
      <c r="H10129" s="200"/>
    </row>
    <row r="10130" spans="8:8" x14ac:dyDescent="0.25">
      <c r="H10130" s="200"/>
    </row>
    <row r="10131" spans="8:8" x14ac:dyDescent="0.25">
      <c r="H10131" s="200"/>
    </row>
    <row r="10132" spans="8:8" x14ac:dyDescent="0.25">
      <c r="H10132" s="200"/>
    </row>
    <row r="10133" spans="8:8" x14ac:dyDescent="0.25">
      <c r="H10133" s="200"/>
    </row>
    <row r="10134" spans="8:8" x14ac:dyDescent="0.25">
      <c r="H10134" s="200"/>
    </row>
    <row r="10135" spans="8:8" x14ac:dyDescent="0.25">
      <c r="H10135" s="200"/>
    </row>
    <row r="10136" spans="8:8" x14ac:dyDescent="0.25">
      <c r="H10136" s="200"/>
    </row>
    <row r="10137" spans="8:8" x14ac:dyDescent="0.25">
      <c r="H10137" s="200"/>
    </row>
    <row r="10138" spans="8:8" x14ac:dyDescent="0.25">
      <c r="H10138" s="200"/>
    </row>
    <row r="10139" spans="8:8" x14ac:dyDescent="0.25">
      <c r="H10139" s="200"/>
    </row>
    <row r="10140" spans="8:8" x14ac:dyDescent="0.25">
      <c r="H10140" s="200"/>
    </row>
    <row r="10141" spans="8:8" x14ac:dyDescent="0.25">
      <c r="H10141" s="200"/>
    </row>
    <row r="10142" spans="8:8" x14ac:dyDescent="0.25">
      <c r="H10142" s="200"/>
    </row>
    <row r="10143" spans="8:8" x14ac:dyDescent="0.25">
      <c r="H10143" s="200"/>
    </row>
    <row r="10144" spans="8:8" x14ac:dyDescent="0.25">
      <c r="H10144" s="200"/>
    </row>
    <row r="10145" spans="8:8" x14ac:dyDescent="0.25">
      <c r="H10145" s="200"/>
    </row>
    <row r="10146" spans="8:8" x14ac:dyDescent="0.25">
      <c r="H10146" s="200"/>
    </row>
    <row r="10147" spans="8:8" x14ac:dyDescent="0.25">
      <c r="H10147" s="200"/>
    </row>
    <row r="10148" spans="8:8" x14ac:dyDescent="0.25">
      <c r="H10148" s="200"/>
    </row>
    <row r="10149" spans="8:8" x14ac:dyDescent="0.25">
      <c r="H10149" s="200"/>
    </row>
    <row r="10150" spans="8:8" x14ac:dyDescent="0.25">
      <c r="H10150" s="200"/>
    </row>
    <row r="10151" spans="8:8" x14ac:dyDescent="0.25">
      <c r="H10151" s="200"/>
    </row>
    <row r="10152" spans="8:8" x14ac:dyDescent="0.25">
      <c r="H10152" s="200"/>
    </row>
    <row r="10153" spans="8:8" x14ac:dyDescent="0.25">
      <c r="H10153" s="200"/>
    </row>
    <row r="10154" spans="8:8" x14ac:dyDescent="0.25">
      <c r="H10154" s="200"/>
    </row>
    <row r="10155" spans="8:8" x14ac:dyDescent="0.25">
      <c r="H10155" s="200"/>
    </row>
    <row r="10156" spans="8:8" x14ac:dyDescent="0.25">
      <c r="H10156" s="200"/>
    </row>
    <row r="10157" spans="8:8" x14ac:dyDescent="0.25">
      <c r="H10157" s="200"/>
    </row>
    <row r="10158" spans="8:8" x14ac:dyDescent="0.25">
      <c r="H10158" s="200"/>
    </row>
    <row r="10159" spans="8:8" x14ac:dyDescent="0.25">
      <c r="H10159" s="200"/>
    </row>
    <row r="10160" spans="8:8" x14ac:dyDescent="0.25">
      <c r="H10160" s="200"/>
    </row>
    <row r="10161" spans="8:8" x14ac:dyDescent="0.25">
      <c r="H10161" s="200"/>
    </row>
    <row r="10162" spans="8:8" x14ac:dyDescent="0.25">
      <c r="H10162" s="200"/>
    </row>
    <row r="10163" spans="8:8" x14ac:dyDescent="0.25">
      <c r="H10163" s="200"/>
    </row>
    <row r="10164" spans="8:8" x14ac:dyDescent="0.25">
      <c r="H10164" s="200"/>
    </row>
    <row r="10165" spans="8:8" x14ac:dyDescent="0.25">
      <c r="H10165" s="200"/>
    </row>
    <row r="10166" spans="8:8" x14ac:dyDescent="0.25">
      <c r="H10166" s="200"/>
    </row>
    <row r="10167" spans="8:8" x14ac:dyDescent="0.25">
      <c r="H10167" s="200"/>
    </row>
    <row r="10168" spans="8:8" x14ac:dyDescent="0.25">
      <c r="H10168" s="200"/>
    </row>
    <row r="10169" spans="8:8" x14ac:dyDescent="0.25">
      <c r="H10169" s="200"/>
    </row>
    <row r="10170" spans="8:8" x14ac:dyDescent="0.25">
      <c r="H10170" s="200"/>
    </row>
    <row r="10171" spans="8:8" x14ac:dyDescent="0.25">
      <c r="H10171" s="200"/>
    </row>
    <row r="10172" spans="8:8" x14ac:dyDescent="0.25">
      <c r="H10172" s="200"/>
    </row>
    <row r="10173" spans="8:8" x14ac:dyDescent="0.25">
      <c r="H10173" s="200"/>
    </row>
    <row r="10174" spans="8:8" x14ac:dyDescent="0.25">
      <c r="H10174" s="200"/>
    </row>
    <row r="10175" spans="8:8" x14ac:dyDescent="0.25">
      <c r="H10175" s="200"/>
    </row>
    <row r="10176" spans="8:8" x14ac:dyDescent="0.25">
      <c r="H10176" s="200"/>
    </row>
    <row r="10177" spans="8:8" x14ac:dyDescent="0.25">
      <c r="H10177" s="200"/>
    </row>
    <row r="10178" spans="8:8" x14ac:dyDescent="0.25">
      <c r="H10178" s="200"/>
    </row>
    <row r="10179" spans="8:8" x14ac:dyDescent="0.25">
      <c r="H10179" s="200"/>
    </row>
    <row r="10180" spans="8:8" x14ac:dyDescent="0.25">
      <c r="H10180" s="200"/>
    </row>
    <row r="10181" spans="8:8" x14ac:dyDescent="0.25">
      <c r="H10181" s="200"/>
    </row>
    <row r="10182" spans="8:8" x14ac:dyDescent="0.25">
      <c r="H10182" s="200"/>
    </row>
    <row r="10183" spans="8:8" x14ac:dyDescent="0.25">
      <c r="H10183" s="200"/>
    </row>
    <row r="10184" spans="8:8" x14ac:dyDescent="0.25">
      <c r="H10184" s="200"/>
    </row>
    <row r="10185" spans="8:8" x14ac:dyDescent="0.25">
      <c r="H10185" s="200"/>
    </row>
    <row r="10186" spans="8:8" x14ac:dyDescent="0.25">
      <c r="H10186" s="200"/>
    </row>
    <row r="10187" spans="8:8" x14ac:dyDescent="0.25">
      <c r="H10187" s="200"/>
    </row>
    <row r="10188" spans="8:8" x14ac:dyDescent="0.25">
      <c r="H10188" s="200"/>
    </row>
    <row r="10189" spans="8:8" x14ac:dyDescent="0.25">
      <c r="H10189" s="200"/>
    </row>
    <row r="10190" spans="8:8" x14ac:dyDescent="0.25">
      <c r="H10190" s="200"/>
    </row>
    <row r="10191" spans="8:8" x14ac:dyDescent="0.25">
      <c r="H10191" s="200"/>
    </row>
    <row r="10192" spans="8:8" x14ac:dyDescent="0.25">
      <c r="H10192" s="200"/>
    </row>
    <row r="10193" spans="8:8" x14ac:dyDescent="0.25">
      <c r="H10193" s="200"/>
    </row>
    <row r="10194" spans="8:8" x14ac:dyDescent="0.25">
      <c r="H10194" s="200"/>
    </row>
    <row r="10195" spans="8:8" x14ac:dyDescent="0.25">
      <c r="H10195" s="200"/>
    </row>
    <row r="10196" spans="8:8" x14ac:dyDescent="0.25">
      <c r="H10196" s="200"/>
    </row>
    <row r="10197" spans="8:8" x14ac:dyDescent="0.25">
      <c r="H10197" s="200"/>
    </row>
    <row r="10198" spans="8:8" x14ac:dyDescent="0.25">
      <c r="H10198" s="200"/>
    </row>
    <row r="10199" spans="8:8" x14ac:dyDescent="0.25">
      <c r="H10199" s="200"/>
    </row>
    <row r="10200" spans="8:8" x14ac:dyDescent="0.25">
      <c r="H10200" s="200"/>
    </row>
    <row r="10201" spans="8:8" x14ac:dyDescent="0.25">
      <c r="H10201" s="200"/>
    </row>
    <row r="10202" spans="8:8" x14ac:dyDescent="0.25">
      <c r="H10202" s="200"/>
    </row>
    <row r="10203" spans="8:8" x14ac:dyDescent="0.25">
      <c r="H10203" s="200"/>
    </row>
    <row r="10204" spans="8:8" x14ac:dyDescent="0.25">
      <c r="H10204" s="200"/>
    </row>
    <row r="10205" spans="8:8" x14ac:dyDescent="0.25">
      <c r="H10205" s="200"/>
    </row>
    <row r="10206" spans="8:8" x14ac:dyDescent="0.25">
      <c r="H10206" s="200"/>
    </row>
    <row r="10207" spans="8:8" x14ac:dyDescent="0.25">
      <c r="H10207" s="200"/>
    </row>
    <row r="10208" spans="8:8" x14ac:dyDescent="0.25">
      <c r="H10208" s="200"/>
    </row>
    <row r="10209" spans="8:8" x14ac:dyDescent="0.25">
      <c r="H10209" s="200"/>
    </row>
    <row r="10210" spans="8:8" x14ac:dyDescent="0.25">
      <c r="H10210" s="200"/>
    </row>
    <row r="10211" spans="8:8" x14ac:dyDescent="0.25">
      <c r="H10211" s="200"/>
    </row>
    <row r="10212" spans="8:8" x14ac:dyDescent="0.25">
      <c r="H10212" s="200"/>
    </row>
    <row r="10213" spans="8:8" x14ac:dyDescent="0.25">
      <c r="H10213" s="200"/>
    </row>
    <row r="10214" spans="8:8" x14ac:dyDescent="0.25">
      <c r="H10214" s="200"/>
    </row>
    <row r="10215" spans="8:8" x14ac:dyDescent="0.25">
      <c r="H10215" s="200"/>
    </row>
    <row r="10216" spans="8:8" x14ac:dyDescent="0.25">
      <c r="H10216" s="200"/>
    </row>
    <row r="10217" spans="8:8" x14ac:dyDescent="0.25">
      <c r="H10217" s="200"/>
    </row>
    <row r="10218" spans="8:8" x14ac:dyDescent="0.25">
      <c r="H10218" s="200"/>
    </row>
    <row r="10219" spans="8:8" x14ac:dyDescent="0.25">
      <c r="H10219" s="200"/>
    </row>
    <row r="10220" spans="8:8" x14ac:dyDescent="0.25">
      <c r="H10220" s="200"/>
    </row>
    <row r="10221" spans="8:8" x14ac:dyDescent="0.25">
      <c r="H10221" s="200"/>
    </row>
    <row r="10222" spans="8:8" x14ac:dyDescent="0.25">
      <c r="H10222" s="200"/>
    </row>
    <row r="10223" spans="8:8" x14ac:dyDescent="0.25">
      <c r="H10223" s="200"/>
    </row>
    <row r="10224" spans="8:8" x14ac:dyDescent="0.25">
      <c r="H10224" s="200"/>
    </row>
    <row r="10225" spans="8:8" x14ac:dyDescent="0.25">
      <c r="H10225" s="200"/>
    </row>
    <row r="10226" spans="8:8" x14ac:dyDescent="0.25">
      <c r="H10226" s="200"/>
    </row>
    <row r="10227" spans="8:8" x14ac:dyDescent="0.25">
      <c r="H10227" s="200"/>
    </row>
    <row r="10228" spans="8:8" x14ac:dyDescent="0.25">
      <c r="H10228" s="200"/>
    </row>
    <row r="10229" spans="8:8" x14ac:dyDescent="0.25">
      <c r="H10229" s="200"/>
    </row>
    <row r="10230" spans="8:8" x14ac:dyDescent="0.25">
      <c r="H10230" s="200"/>
    </row>
    <row r="10231" spans="8:8" x14ac:dyDescent="0.25">
      <c r="H10231" s="200"/>
    </row>
    <row r="10232" spans="8:8" x14ac:dyDescent="0.25">
      <c r="H10232" s="200"/>
    </row>
    <row r="10233" spans="8:8" x14ac:dyDescent="0.25">
      <c r="H10233" s="200"/>
    </row>
    <row r="10234" spans="8:8" x14ac:dyDescent="0.25">
      <c r="H10234" s="200"/>
    </row>
    <row r="10235" spans="8:8" x14ac:dyDescent="0.25">
      <c r="H10235" s="200"/>
    </row>
    <row r="10236" spans="8:8" x14ac:dyDescent="0.25">
      <c r="H10236" s="200"/>
    </row>
    <row r="10237" spans="8:8" x14ac:dyDescent="0.25">
      <c r="H10237" s="200"/>
    </row>
    <row r="10238" spans="8:8" x14ac:dyDescent="0.25">
      <c r="H10238" s="200"/>
    </row>
    <row r="10239" spans="8:8" x14ac:dyDescent="0.25">
      <c r="H10239" s="200"/>
    </row>
    <row r="10240" spans="8:8" x14ac:dyDescent="0.25">
      <c r="H10240" s="200"/>
    </row>
    <row r="10241" spans="8:8" x14ac:dyDescent="0.25">
      <c r="H10241" s="200"/>
    </row>
    <row r="10242" spans="8:8" x14ac:dyDescent="0.25">
      <c r="H10242" s="200"/>
    </row>
    <row r="10243" spans="8:8" x14ac:dyDescent="0.25">
      <c r="H10243" s="200"/>
    </row>
    <row r="10244" spans="8:8" x14ac:dyDescent="0.25">
      <c r="H10244" s="200"/>
    </row>
    <row r="10245" spans="8:8" x14ac:dyDescent="0.25">
      <c r="H10245" s="200"/>
    </row>
    <row r="10246" spans="8:8" x14ac:dyDescent="0.25">
      <c r="H10246" s="200"/>
    </row>
    <row r="10247" spans="8:8" x14ac:dyDescent="0.25">
      <c r="H10247" s="200"/>
    </row>
    <row r="10248" spans="8:8" x14ac:dyDescent="0.25">
      <c r="H10248" s="200"/>
    </row>
    <row r="10249" spans="8:8" x14ac:dyDescent="0.25">
      <c r="H10249" s="200"/>
    </row>
    <row r="10250" spans="8:8" x14ac:dyDescent="0.25">
      <c r="H10250" s="200"/>
    </row>
    <row r="10251" spans="8:8" x14ac:dyDescent="0.25">
      <c r="H10251" s="200"/>
    </row>
    <row r="10252" spans="8:8" x14ac:dyDescent="0.25">
      <c r="H10252" s="200"/>
    </row>
    <row r="10253" spans="8:8" x14ac:dyDescent="0.25">
      <c r="H10253" s="200"/>
    </row>
    <row r="10254" spans="8:8" x14ac:dyDescent="0.25">
      <c r="H10254" s="200"/>
    </row>
    <row r="10255" spans="8:8" x14ac:dyDescent="0.25">
      <c r="H10255" s="200"/>
    </row>
    <row r="10256" spans="8:8" x14ac:dyDescent="0.25">
      <c r="H10256" s="200"/>
    </row>
    <row r="10257" spans="8:8" x14ac:dyDescent="0.25">
      <c r="H10257" s="200"/>
    </row>
    <row r="10258" spans="8:8" x14ac:dyDescent="0.25">
      <c r="H10258" s="200"/>
    </row>
    <row r="10259" spans="8:8" x14ac:dyDescent="0.25">
      <c r="H10259" s="200"/>
    </row>
    <row r="10260" spans="8:8" x14ac:dyDescent="0.25">
      <c r="H10260" s="200"/>
    </row>
    <row r="10261" spans="8:8" x14ac:dyDescent="0.25">
      <c r="H10261" s="200"/>
    </row>
    <row r="10262" spans="8:8" x14ac:dyDescent="0.25">
      <c r="H10262" s="200"/>
    </row>
    <row r="10263" spans="8:8" x14ac:dyDescent="0.25">
      <c r="H10263" s="200"/>
    </row>
    <row r="10264" spans="8:8" x14ac:dyDescent="0.25">
      <c r="H10264" s="200"/>
    </row>
    <row r="10265" spans="8:8" x14ac:dyDescent="0.25">
      <c r="H10265" s="200"/>
    </row>
    <row r="10266" spans="8:8" x14ac:dyDescent="0.25">
      <c r="H10266" s="200"/>
    </row>
    <row r="10267" spans="8:8" x14ac:dyDescent="0.25">
      <c r="H10267" s="200"/>
    </row>
    <row r="10268" spans="8:8" x14ac:dyDescent="0.25">
      <c r="H10268" s="200"/>
    </row>
    <row r="10269" spans="8:8" x14ac:dyDescent="0.25">
      <c r="H10269" s="200"/>
    </row>
    <row r="10270" spans="8:8" x14ac:dyDescent="0.25">
      <c r="H10270" s="200"/>
    </row>
    <row r="10271" spans="8:8" x14ac:dyDescent="0.25">
      <c r="H10271" s="200"/>
    </row>
    <row r="10272" spans="8:8" x14ac:dyDescent="0.25">
      <c r="H10272" s="200"/>
    </row>
    <row r="10273" spans="8:8" x14ac:dyDescent="0.25">
      <c r="H10273" s="200"/>
    </row>
    <row r="10274" spans="8:8" x14ac:dyDescent="0.25">
      <c r="H10274" s="200"/>
    </row>
    <row r="10275" spans="8:8" x14ac:dyDescent="0.25">
      <c r="H10275" s="200"/>
    </row>
    <row r="10276" spans="8:8" x14ac:dyDescent="0.25">
      <c r="H10276" s="200"/>
    </row>
    <row r="10277" spans="8:8" x14ac:dyDescent="0.25">
      <c r="H10277" s="200"/>
    </row>
    <row r="10278" spans="8:8" x14ac:dyDescent="0.25">
      <c r="H10278" s="200"/>
    </row>
    <row r="10279" spans="8:8" x14ac:dyDescent="0.25">
      <c r="H10279" s="200"/>
    </row>
    <row r="10280" spans="8:8" x14ac:dyDescent="0.25">
      <c r="H10280" s="200"/>
    </row>
    <row r="10281" spans="8:8" x14ac:dyDescent="0.25">
      <c r="H10281" s="200"/>
    </row>
    <row r="10282" spans="8:8" x14ac:dyDescent="0.25">
      <c r="H10282" s="200"/>
    </row>
    <row r="10283" spans="8:8" x14ac:dyDescent="0.25">
      <c r="H10283" s="200"/>
    </row>
    <row r="10284" spans="8:8" x14ac:dyDescent="0.25">
      <c r="H10284" s="200"/>
    </row>
    <row r="10285" spans="8:8" x14ac:dyDescent="0.25">
      <c r="H10285" s="200"/>
    </row>
    <row r="10286" spans="8:8" x14ac:dyDescent="0.25">
      <c r="H10286" s="200"/>
    </row>
    <row r="10287" spans="8:8" x14ac:dyDescent="0.25">
      <c r="H10287" s="200"/>
    </row>
    <row r="10288" spans="8:8" x14ac:dyDescent="0.25">
      <c r="H10288" s="200"/>
    </row>
    <row r="10289" spans="8:8" x14ac:dyDescent="0.25">
      <c r="H10289" s="200"/>
    </row>
    <row r="10290" spans="8:8" x14ac:dyDescent="0.25">
      <c r="H10290" s="200"/>
    </row>
    <row r="10291" spans="8:8" x14ac:dyDescent="0.25">
      <c r="H10291" s="200"/>
    </row>
    <row r="10292" spans="8:8" x14ac:dyDescent="0.25">
      <c r="H10292" s="200"/>
    </row>
    <row r="10293" spans="8:8" x14ac:dyDescent="0.25">
      <c r="H10293" s="200"/>
    </row>
    <row r="10294" spans="8:8" x14ac:dyDescent="0.25">
      <c r="H10294" s="200"/>
    </row>
    <row r="10295" spans="8:8" x14ac:dyDescent="0.25">
      <c r="H10295" s="200"/>
    </row>
    <row r="10296" spans="8:8" x14ac:dyDescent="0.25">
      <c r="H10296" s="200"/>
    </row>
    <row r="10297" spans="8:8" x14ac:dyDescent="0.25">
      <c r="H10297" s="200"/>
    </row>
    <row r="10298" spans="8:8" x14ac:dyDescent="0.25">
      <c r="H10298" s="200"/>
    </row>
    <row r="10299" spans="8:8" x14ac:dyDescent="0.25">
      <c r="H10299" s="200"/>
    </row>
    <row r="10300" spans="8:8" x14ac:dyDescent="0.25">
      <c r="H10300" s="200"/>
    </row>
    <row r="10301" spans="8:8" x14ac:dyDescent="0.25">
      <c r="H10301" s="200"/>
    </row>
    <row r="10302" spans="8:8" x14ac:dyDescent="0.25">
      <c r="H10302" s="200"/>
    </row>
    <row r="10303" spans="8:8" x14ac:dyDescent="0.25">
      <c r="H10303" s="200"/>
    </row>
    <row r="10304" spans="8:8" x14ac:dyDescent="0.25">
      <c r="H10304" s="200"/>
    </row>
    <row r="10305" spans="8:8" x14ac:dyDescent="0.25">
      <c r="H10305" s="200"/>
    </row>
    <row r="10306" spans="8:8" x14ac:dyDescent="0.25">
      <c r="H10306" s="200"/>
    </row>
    <row r="10307" spans="8:8" x14ac:dyDescent="0.25">
      <c r="H10307" s="200"/>
    </row>
    <row r="10308" spans="8:8" x14ac:dyDescent="0.25">
      <c r="H10308" s="200"/>
    </row>
    <row r="10309" spans="8:8" x14ac:dyDescent="0.25">
      <c r="H10309" s="200"/>
    </row>
    <row r="10310" spans="8:8" x14ac:dyDescent="0.25">
      <c r="H10310" s="200"/>
    </row>
    <row r="10311" spans="8:8" x14ac:dyDescent="0.25">
      <c r="H10311" s="200"/>
    </row>
    <row r="10312" spans="8:8" x14ac:dyDescent="0.25">
      <c r="H10312" s="200"/>
    </row>
    <row r="10313" spans="8:8" x14ac:dyDescent="0.25">
      <c r="H10313" s="200"/>
    </row>
    <row r="10314" spans="8:8" x14ac:dyDescent="0.25">
      <c r="H10314" s="200"/>
    </row>
    <row r="10315" spans="8:8" x14ac:dyDescent="0.25">
      <c r="H10315" s="200"/>
    </row>
    <row r="10316" spans="8:8" x14ac:dyDescent="0.25">
      <c r="H10316" s="200"/>
    </row>
    <row r="10317" spans="8:8" x14ac:dyDescent="0.25">
      <c r="H10317" s="200"/>
    </row>
    <row r="10318" spans="8:8" x14ac:dyDescent="0.25">
      <c r="H10318" s="200"/>
    </row>
    <row r="10319" spans="8:8" x14ac:dyDescent="0.25">
      <c r="H10319" s="200"/>
    </row>
    <row r="10320" spans="8:8" x14ac:dyDescent="0.25">
      <c r="H10320" s="200"/>
    </row>
    <row r="10321" spans="8:8" x14ac:dyDescent="0.25">
      <c r="H10321" s="200"/>
    </row>
    <row r="10322" spans="8:8" x14ac:dyDescent="0.25">
      <c r="H10322" s="200"/>
    </row>
    <row r="10323" spans="8:8" x14ac:dyDescent="0.25">
      <c r="H10323" s="200"/>
    </row>
    <row r="10324" spans="8:8" x14ac:dyDescent="0.25">
      <c r="H10324" s="200"/>
    </row>
    <row r="10325" spans="8:8" x14ac:dyDescent="0.25">
      <c r="H10325" s="200"/>
    </row>
    <row r="10326" spans="8:8" x14ac:dyDescent="0.25">
      <c r="H10326" s="200"/>
    </row>
    <row r="10327" spans="8:8" x14ac:dyDescent="0.25">
      <c r="H10327" s="200"/>
    </row>
    <row r="10328" spans="8:8" x14ac:dyDescent="0.25">
      <c r="H10328" s="200"/>
    </row>
    <row r="10329" spans="8:8" x14ac:dyDescent="0.25">
      <c r="H10329" s="200"/>
    </row>
    <row r="10330" spans="8:8" x14ac:dyDescent="0.25">
      <c r="H10330" s="200"/>
    </row>
    <row r="10331" spans="8:8" x14ac:dyDescent="0.25">
      <c r="H10331" s="200"/>
    </row>
    <row r="10332" spans="8:8" x14ac:dyDescent="0.25">
      <c r="H10332" s="200"/>
    </row>
    <row r="10333" spans="8:8" x14ac:dyDescent="0.25">
      <c r="H10333" s="200"/>
    </row>
    <row r="10334" spans="8:8" x14ac:dyDescent="0.25">
      <c r="H10334" s="200"/>
    </row>
    <row r="10335" spans="8:8" x14ac:dyDescent="0.25">
      <c r="H10335" s="200"/>
    </row>
    <row r="10336" spans="8:8" x14ac:dyDescent="0.25">
      <c r="H10336" s="200"/>
    </row>
    <row r="10337" spans="8:8" x14ac:dyDescent="0.25">
      <c r="H10337" s="200"/>
    </row>
    <row r="10338" spans="8:8" x14ac:dyDescent="0.25">
      <c r="H10338" s="200"/>
    </row>
    <row r="10339" spans="8:8" x14ac:dyDescent="0.25">
      <c r="H10339" s="200"/>
    </row>
    <row r="10340" spans="8:8" x14ac:dyDescent="0.25">
      <c r="H10340" s="200"/>
    </row>
    <row r="10341" spans="8:8" x14ac:dyDescent="0.25">
      <c r="H10341" s="200"/>
    </row>
    <row r="10342" spans="8:8" x14ac:dyDescent="0.25">
      <c r="H10342" s="200"/>
    </row>
    <row r="10343" spans="8:8" x14ac:dyDescent="0.25">
      <c r="H10343" s="200"/>
    </row>
    <row r="10344" spans="8:8" x14ac:dyDescent="0.25">
      <c r="H10344" s="200"/>
    </row>
    <row r="10345" spans="8:8" x14ac:dyDescent="0.25">
      <c r="H10345" s="200"/>
    </row>
    <row r="10346" spans="8:8" x14ac:dyDescent="0.25">
      <c r="H10346" s="200"/>
    </row>
    <row r="10347" spans="8:8" x14ac:dyDescent="0.25">
      <c r="H10347" s="200"/>
    </row>
    <row r="10348" spans="8:8" x14ac:dyDescent="0.25">
      <c r="H10348" s="200"/>
    </row>
    <row r="10349" spans="8:8" x14ac:dyDescent="0.25">
      <c r="H10349" s="200"/>
    </row>
    <row r="10350" spans="8:8" x14ac:dyDescent="0.25">
      <c r="H10350" s="200"/>
    </row>
    <row r="10351" spans="8:8" x14ac:dyDescent="0.25">
      <c r="H10351" s="200"/>
    </row>
    <row r="10352" spans="8:8" x14ac:dyDescent="0.25">
      <c r="H10352" s="200"/>
    </row>
    <row r="10353" spans="8:8" x14ac:dyDescent="0.25">
      <c r="H10353" s="200"/>
    </row>
    <row r="10354" spans="8:8" x14ac:dyDescent="0.25">
      <c r="H10354" s="200"/>
    </row>
    <row r="10355" spans="8:8" x14ac:dyDescent="0.25">
      <c r="H10355" s="200"/>
    </row>
    <row r="10356" spans="8:8" x14ac:dyDescent="0.25">
      <c r="H10356" s="200"/>
    </row>
    <row r="10357" spans="8:8" x14ac:dyDescent="0.25">
      <c r="H10357" s="200"/>
    </row>
    <row r="10358" spans="8:8" x14ac:dyDescent="0.25">
      <c r="H10358" s="200"/>
    </row>
    <row r="10359" spans="8:8" x14ac:dyDescent="0.25">
      <c r="H10359" s="200"/>
    </row>
    <row r="10360" spans="8:8" x14ac:dyDescent="0.25">
      <c r="H10360" s="200"/>
    </row>
    <row r="10361" spans="8:8" x14ac:dyDescent="0.25">
      <c r="H10361" s="200"/>
    </row>
    <row r="10362" spans="8:8" x14ac:dyDescent="0.25">
      <c r="H10362" s="200"/>
    </row>
    <row r="10363" spans="8:8" x14ac:dyDescent="0.25">
      <c r="H10363" s="200"/>
    </row>
    <row r="10364" spans="8:8" x14ac:dyDescent="0.25">
      <c r="H10364" s="200"/>
    </row>
    <row r="10365" spans="8:8" x14ac:dyDescent="0.25">
      <c r="H10365" s="200"/>
    </row>
    <row r="10366" spans="8:8" x14ac:dyDescent="0.25">
      <c r="H10366" s="200"/>
    </row>
    <row r="10367" spans="8:8" x14ac:dyDescent="0.25">
      <c r="H10367" s="200"/>
    </row>
    <row r="10368" spans="8:8" x14ac:dyDescent="0.25">
      <c r="H10368" s="200"/>
    </row>
    <row r="10369" spans="8:8" x14ac:dyDescent="0.25">
      <c r="H10369" s="200"/>
    </row>
    <row r="10370" spans="8:8" x14ac:dyDescent="0.25">
      <c r="H10370" s="200"/>
    </row>
    <row r="10371" spans="8:8" x14ac:dyDescent="0.25">
      <c r="H10371" s="200"/>
    </row>
    <row r="10372" spans="8:8" x14ac:dyDescent="0.25">
      <c r="H10372" s="200"/>
    </row>
    <row r="10373" spans="8:8" x14ac:dyDescent="0.25">
      <c r="H10373" s="200"/>
    </row>
    <row r="10374" spans="8:8" x14ac:dyDescent="0.25">
      <c r="H10374" s="200"/>
    </row>
    <row r="10375" spans="8:8" x14ac:dyDescent="0.25">
      <c r="H10375" s="200"/>
    </row>
    <row r="10376" spans="8:8" x14ac:dyDescent="0.25">
      <c r="H10376" s="200"/>
    </row>
    <row r="10377" spans="8:8" x14ac:dyDescent="0.25">
      <c r="H10377" s="200"/>
    </row>
    <row r="10378" spans="8:8" x14ac:dyDescent="0.25">
      <c r="H10378" s="200"/>
    </row>
    <row r="10379" spans="8:8" x14ac:dyDescent="0.25">
      <c r="H10379" s="200"/>
    </row>
    <row r="10380" spans="8:8" x14ac:dyDescent="0.25">
      <c r="H10380" s="200"/>
    </row>
    <row r="10381" spans="8:8" x14ac:dyDescent="0.25">
      <c r="H10381" s="200"/>
    </row>
    <row r="10382" spans="8:8" x14ac:dyDescent="0.25">
      <c r="H10382" s="200"/>
    </row>
    <row r="10383" spans="8:8" x14ac:dyDescent="0.25">
      <c r="H10383" s="200"/>
    </row>
    <row r="10384" spans="8:8" x14ac:dyDescent="0.25">
      <c r="H10384" s="200"/>
    </row>
    <row r="10385" spans="8:8" x14ac:dyDescent="0.25">
      <c r="H10385" s="200"/>
    </row>
    <row r="10386" spans="8:8" x14ac:dyDescent="0.25">
      <c r="H10386" s="200"/>
    </row>
    <row r="10387" spans="8:8" x14ac:dyDescent="0.25">
      <c r="H10387" s="200"/>
    </row>
    <row r="10388" spans="8:8" x14ac:dyDescent="0.25">
      <c r="H10388" s="200"/>
    </row>
    <row r="10389" spans="8:8" x14ac:dyDescent="0.25">
      <c r="H10389" s="200"/>
    </row>
    <row r="10390" spans="8:8" x14ac:dyDescent="0.25">
      <c r="H10390" s="200"/>
    </row>
    <row r="10391" spans="8:8" x14ac:dyDescent="0.25">
      <c r="H10391" s="200"/>
    </row>
    <row r="10392" spans="8:8" x14ac:dyDescent="0.25">
      <c r="H10392" s="200"/>
    </row>
    <row r="10393" spans="8:8" x14ac:dyDescent="0.25">
      <c r="H10393" s="200"/>
    </row>
    <row r="10394" spans="8:8" x14ac:dyDescent="0.25">
      <c r="H10394" s="200"/>
    </row>
    <row r="10395" spans="8:8" x14ac:dyDescent="0.25">
      <c r="H10395" s="200"/>
    </row>
    <row r="10396" spans="8:8" x14ac:dyDescent="0.25">
      <c r="H10396" s="200"/>
    </row>
    <row r="10397" spans="8:8" x14ac:dyDescent="0.25">
      <c r="H10397" s="200"/>
    </row>
    <row r="10398" spans="8:8" x14ac:dyDescent="0.25">
      <c r="H10398" s="200"/>
    </row>
    <row r="10399" spans="8:8" x14ac:dyDescent="0.25">
      <c r="H10399" s="200"/>
    </row>
    <row r="10400" spans="8:8" x14ac:dyDescent="0.25">
      <c r="H10400" s="200"/>
    </row>
    <row r="10401" spans="8:8" x14ac:dyDescent="0.25">
      <c r="H10401" s="200"/>
    </row>
    <row r="10402" spans="8:8" x14ac:dyDescent="0.25">
      <c r="H10402" s="200"/>
    </row>
    <row r="10403" spans="8:8" x14ac:dyDescent="0.25">
      <c r="H10403" s="200"/>
    </row>
    <row r="10404" spans="8:8" x14ac:dyDescent="0.25">
      <c r="H10404" s="200"/>
    </row>
    <row r="10405" spans="8:8" x14ac:dyDescent="0.25">
      <c r="H10405" s="200"/>
    </row>
    <row r="10406" spans="8:8" x14ac:dyDescent="0.25">
      <c r="H10406" s="200"/>
    </row>
    <row r="10407" spans="8:8" x14ac:dyDescent="0.25">
      <c r="H10407" s="200"/>
    </row>
    <row r="10408" spans="8:8" x14ac:dyDescent="0.25">
      <c r="H10408" s="200"/>
    </row>
    <row r="10409" spans="8:8" x14ac:dyDescent="0.25">
      <c r="H10409" s="200"/>
    </row>
    <row r="10410" spans="8:8" x14ac:dyDescent="0.25">
      <c r="H10410" s="200"/>
    </row>
    <row r="10411" spans="8:8" x14ac:dyDescent="0.25">
      <c r="H10411" s="200"/>
    </row>
    <row r="10412" spans="8:8" x14ac:dyDescent="0.25">
      <c r="H10412" s="200"/>
    </row>
    <row r="10413" spans="8:8" x14ac:dyDescent="0.25">
      <c r="H10413" s="200"/>
    </row>
    <row r="10414" spans="8:8" x14ac:dyDescent="0.25">
      <c r="H10414" s="200"/>
    </row>
    <row r="10415" spans="8:8" x14ac:dyDescent="0.25">
      <c r="H10415" s="200"/>
    </row>
    <row r="10416" spans="8:8" x14ac:dyDescent="0.25">
      <c r="H10416" s="200"/>
    </row>
    <row r="10417" spans="8:8" x14ac:dyDescent="0.25">
      <c r="H10417" s="200"/>
    </row>
    <row r="10418" spans="8:8" x14ac:dyDescent="0.25">
      <c r="H10418" s="200"/>
    </row>
    <row r="10419" spans="8:8" x14ac:dyDescent="0.25">
      <c r="H10419" s="200"/>
    </row>
    <row r="10420" spans="8:8" x14ac:dyDescent="0.25">
      <c r="H10420" s="200"/>
    </row>
    <row r="10421" spans="8:8" x14ac:dyDescent="0.25">
      <c r="H10421" s="200"/>
    </row>
    <row r="10422" spans="8:8" x14ac:dyDescent="0.25">
      <c r="H10422" s="200"/>
    </row>
    <row r="10423" spans="8:8" x14ac:dyDescent="0.25">
      <c r="H10423" s="200"/>
    </row>
    <row r="10424" spans="8:8" x14ac:dyDescent="0.25">
      <c r="H10424" s="200"/>
    </row>
    <row r="10425" spans="8:8" x14ac:dyDescent="0.25">
      <c r="H10425" s="200"/>
    </row>
    <row r="10426" spans="8:8" x14ac:dyDescent="0.25">
      <c r="H10426" s="200"/>
    </row>
    <row r="10427" spans="8:8" x14ac:dyDescent="0.25">
      <c r="H10427" s="200"/>
    </row>
    <row r="10428" spans="8:8" x14ac:dyDescent="0.25">
      <c r="H10428" s="200"/>
    </row>
    <row r="10429" spans="8:8" x14ac:dyDescent="0.25">
      <c r="H10429" s="200"/>
    </row>
    <row r="10430" spans="8:8" x14ac:dyDescent="0.25">
      <c r="H10430" s="200"/>
    </row>
    <row r="10431" spans="8:8" x14ac:dyDescent="0.25">
      <c r="H10431" s="200"/>
    </row>
    <row r="10432" spans="8:8" x14ac:dyDescent="0.25">
      <c r="H10432" s="200"/>
    </row>
    <row r="10433" spans="8:8" x14ac:dyDescent="0.25">
      <c r="H10433" s="200"/>
    </row>
    <row r="10434" spans="8:8" x14ac:dyDescent="0.25">
      <c r="H10434" s="200"/>
    </row>
    <row r="10435" spans="8:8" x14ac:dyDescent="0.25">
      <c r="H10435" s="200"/>
    </row>
    <row r="10436" spans="8:8" x14ac:dyDescent="0.25">
      <c r="H10436" s="200"/>
    </row>
    <row r="10437" spans="8:8" x14ac:dyDescent="0.25">
      <c r="H10437" s="200"/>
    </row>
    <row r="10438" spans="8:8" x14ac:dyDescent="0.25">
      <c r="H10438" s="200"/>
    </row>
    <row r="10439" spans="8:8" x14ac:dyDescent="0.25">
      <c r="H10439" s="200"/>
    </row>
    <row r="10440" spans="8:8" x14ac:dyDescent="0.25">
      <c r="H10440" s="200"/>
    </row>
    <row r="10441" spans="8:8" x14ac:dyDescent="0.25">
      <c r="H10441" s="200"/>
    </row>
    <row r="10442" spans="8:8" x14ac:dyDescent="0.25">
      <c r="H10442" s="200"/>
    </row>
    <row r="10443" spans="8:8" x14ac:dyDescent="0.25">
      <c r="H10443" s="200"/>
    </row>
    <row r="10444" spans="8:8" x14ac:dyDescent="0.25">
      <c r="H10444" s="200"/>
    </row>
    <row r="10445" spans="8:8" x14ac:dyDescent="0.25">
      <c r="H10445" s="200"/>
    </row>
    <row r="10446" spans="8:8" x14ac:dyDescent="0.25">
      <c r="H10446" s="200"/>
    </row>
    <row r="10447" spans="8:8" x14ac:dyDescent="0.25">
      <c r="H10447" s="200"/>
    </row>
    <row r="10448" spans="8:8" x14ac:dyDescent="0.25">
      <c r="H10448" s="200"/>
    </row>
    <row r="10449" spans="8:8" x14ac:dyDescent="0.25">
      <c r="H10449" s="200"/>
    </row>
    <row r="10450" spans="8:8" x14ac:dyDescent="0.25">
      <c r="H10450" s="200"/>
    </row>
    <row r="10451" spans="8:8" x14ac:dyDescent="0.25">
      <c r="H10451" s="200"/>
    </row>
    <row r="10452" spans="8:8" x14ac:dyDescent="0.25">
      <c r="H10452" s="200"/>
    </row>
    <row r="10453" spans="8:8" x14ac:dyDescent="0.25">
      <c r="H10453" s="200"/>
    </row>
    <row r="10454" spans="8:8" x14ac:dyDescent="0.25">
      <c r="H10454" s="200"/>
    </row>
    <row r="10455" spans="8:8" x14ac:dyDescent="0.25">
      <c r="H10455" s="200"/>
    </row>
    <row r="10456" spans="8:8" x14ac:dyDescent="0.25">
      <c r="H10456" s="200"/>
    </row>
    <row r="10457" spans="8:8" x14ac:dyDescent="0.25">
      <c r="H10457" s="200"/>
    </row>
    <row r="10458" spans="8:8" x14ac:dyDescent="0.25">
      <c r="H10458" s="200"/>
    </row>
    <row r="10459" spans="8:8" x14ac:dyDescent="0.25">
      <c r="H10459" s="200"/>
    </row>
    <row r="10460" spans="8:8" x14ac:dyDescent="0.25">
      <c r="H10460" s="200"/>
    </row>
    <row r="10461" spans="8:8" x14ac:dyDescent="0.25">
      <c r="H10461" s="200"/>
    </row>
    <row r="10462" spans="8:8" x14ac:dyDescent="0.25">
      <c r="H10462" s="200"/>
    </row>
    <row r="10463" spans="8:8" x14ac:dyDescent="0.25">
      <c r="H10463" s="200"/>
    </row>
    <row r="10464" spans="8:8" x14ac:dyDescent="0.25">
      <c r="H10464" s="200"/>
    </row>
    <row r="10465" spans="8:8" x14ac:dyDescent="0.25">
      <c r="H10465" s="200"/>
    </row>
    <row r="10466" spans="8:8" x14ac:dyDescent="0.25">
      <c r="H10466" s="200"/>
    </row>
    <row r="10467" spans="8:8" x14ac:dyDescent="0.25">
      <c r="H10467" s="200"/>
    </row>
    <row r="10468" spans="8:8" x14ac:dyDescent="0.25">
      <c r="H10468" s="200"/>
    </row>
    <row r="10469" spans="8:8" x14ac:dyDescent="0.25">
      <c r="H10469" s="200"/>
    </row>
    <row r="10470" spans="8:8" x14ac:dyDescent="0.25">
      <c r="H10470" s="200"/>
    </row>
    <row r="10471" spans="8:8" x14ac:dyDescent="0.25">
      <c r="H10471" s="200"/>
    </row>
    <row r="10472" spans="8:8" x14ac:dyDescent="0.25">
      <c r="H10472" s="200"/>
    </row>
    <row r="10473" spans="8:8" x14ac:dyDescent="0.25">
      <c r="H10473" s="200"/>
    </row>
    <row r="10474" spans="8:8" x14ac:dyDescent="0.25">
      <c r="H10474" s="200"/>
    </row>
    <row r="10475" spans="8:8" x14ac:dyDescent="0.25">
      <c r="H10475" s="200"/>
    </row>
    <row r="10476" spans="8:8" x14ac:dyDescent="0.25">
      <c r="H10476" s="200"/>
    </row>
    <row r="10477" spans="8:8" x14ac:dyDescent="0.25">
      <c r="H10477" s="200"/>
    </row>
    <row r="10478" spans="8:8" x14ac:dyDescent="0.25">
      <c r="H10478" s="200"/>
    </row>
    <row r="10479" spans="8:8" x14ac:dyDescent="0.25">
      <c r="H10479" s="200"/>
    </row>
    <row r="10480" spans="8:8" x14ac:dyDescent="0.25">
      <c r="H10480" s="200"/>
    </row>
    <row r="10481" spans="8:8" x14ac:dyDescent="0.25">
      <c r="H10481" s="200"/>
    </row>
    <row r="10482" spans="8:8" x14ac:dyDescent="0.25">
      <c r="H10482" s="200"/>
    </row>
    <row r="10483" spans="8:8" x14ac:dyDescent="0.25">
      <c r="H10483" s="200"/>
    </row>
    <row r="10484" spans="8:8" x14ac:dyDescent="0.25">
      <c r="H10484" s="200"/>
    </row>
    <row r="10485" spans="8:8" x14ac:dyDescent="0.25">
      <c r="H10485" s="200"/>
    </row>
    <row r="10486" spans="8:8" x14ac:dyDescent="0.25">
      <c r="H10486" s="200"/>
    </row>
    <row r="10487" spans="8:8" x14ac:dyDescent="0.25">
      <c r="H10487" s="200"/>
    </row>
    <row r="10488" spans="8:8" x14ac:dyDescent="0.25">
      <c r="H10488" s="200"/>
    </row>
    <row r="10489" spans="8:8" x14ac:dyDescent="0.25">
      <c r="H10489" s="200"/>
    </row>
    <row r="10490" spans="8:8" x14ac:dyDescent="0.25">
      <c r="H10490" s="200"/>
    </row>
    <row r="10491" spans="8:8" x14ac:dyDescent="0.25">
      <c r="H10491" s="200"/>
    </row>
    <row r="10492" spans="8:8" x14ac:dyDescent="0.25">
      <c r="H10492" s="200"/>
    </row>
    <row r="10493" spans="8:8" x14ac:dyDescent="0.25">
      <c r="H10493" s="200"/>
    </row>
    <row r="10494" spans="8:8" x14ac:dyDescent="0.25">
      <c r="H10494" s="200"/>
    </row>
    <row r="10495" spans="8:8" x14ac:dyDescent="0.25">
      <c r="H10495" s="200"/>
    </row>
    <row r="10496" spans="8:8" x14ac:dyDescent="0.25">
      <c r="H10496" s="200"/>
    </row>
    <row r="10497" spans="8:8" x14ac:dyDescent="0.25">
      <c r="H10497" s="200"/>
    </row>
    <row r="10498" spans="8:8" x14ac:dyDescent="0.25">
      <c r="H10498" s="200"/>
    </row>
    <row r="10499" spans="8:8" x14ac:dyDescent="0.25">
      <c r="H10499" s="200"/>
    </row>
    <row r="10500" spans="8:8" x14ac:dyDescent="0.25">
      <c r="H10500" s="200"/>
    </row>
    <row r="10501" spans="8:8" x14ac:dyDescent="0.25">
      <c r="H10501" s="200"/>
    </row>
    <row r="10502" spans="8:8" x14ac:dyDescent="0.25">
      <c r="H10502" s="200"/>
    </row>
    <row r="10503" spans="8:8" x14ac:dyDescent="0.25">
      <c r="H10503" s="200"/>
    </row>
    <row r="10504" spans="8:8" x14ac:dyDescent="0.25">
      <c r="H10504" s="200"/>
    </row>
    <row r="10505" spans="8:8" x14ac:dyDescent="0.25">
      <c r="H10505" s="200"/>
    </row>
    <row r="10506" spans="8:8" x14ac:dyDescent="0.25">
      <c r="H10506" s="200"/>
    </row>
    <row r="10507" spans="8:8" x14ac:dyDescent="0.25">
      <c r="H10507" s="200"/>
    </row>
    <row r="10508" spans="8:8" x14ac:dyDescent="0.25">
      <c r="H10508" s="200"/>
    </row>
    <row r="10509" spans="8:8" x14ac:dyDescent="0.25">
      <c r="H10509" s="200"/>
    </row>
    <row r="10510" spans="8:8" x14ac:dyDescent="0.25">
      <c r="H10510" s="200"/>
    </row>
    <row r="10511" spans="8:8" x14ac:dyDescent="0.25">
      <c r="H10511" s="200"/>
    </row>
    <row r="10512" spans="8:8" x14ac:dyDescent="0.25">
      <c r="H10512" s="200"/>
    </row>
    <row r="10513" spans="8:8" x14ac:dyDescent="0.25">
      <c r="H10513" s="200"/>
    </row>
    <row r="10514" spans="8:8" x14ac:dyDescent="0.25">
      <c r="H10514" s="200"/>
    </row>
    <row r="10515" spans="8:8" x14ac:dyDescent="0.25">
      <c r="H10515" s="200"/>
    </row>
    <row r="10516" spans="8:8" x14ac:dyDescent="0.25">
      <c r="H10516" s="200"/>
    </row>
    <row r="10517" spans="8:8" x14ac:dyDescent="0.25">
      <c r="H10517" s="200"/>
    </row>
    <row r="10518" spans="8:8" x14ac:dyDescent="0.25">
      <c r="H10518" s="200"/>
    </row>
    <row r="10519" spans="8:8" x14ac:dyDescent="0.25">
      <c r="H10519" s="200"/>
    </row>
    <row r="10520" spans="8:8" x14ac:dyDescent="0.25">
      <c r="H10520" s="200"/>
    </row>
    <row r="10521" spans="8:8" x14ac:dyDescent="0.25">
      <c r="H10521" s="200"/>
    </row>
    <row r="10522" spans="8:8" x14ac:dyDescent="0.25">
      <c r="H10522" s="200"/>
    </row>
    <row r="10523" spans="8:8" x14ac:dyDescent="0.25">
      <c r="H10523" s="200"/>
    </row>
    <row r="10524" spans="8:8" x14ac:dyDescent="0.25">
      <c r="H10524" s="200"/>
    </row>
    <row r="10525" spans="8:8" x14ac:dyDescent="0.25">
      <c r="H10525" s="200"/>
    </row>
    <row r="10526" spans="8:8" x14ac:dyDescent="0.25">
      <c r="H10526" s="200"/>
    </row>
    <row r="10527" spans="8:8" x14ac:dyDescent="0.25">
      <c r="H10527" s="200"/>
    </row>
    <row r="10528" spans="8:8" x14ac:dyDescent="0.25">
      <c r="H10528" s="200"/>
    </row>
    <row r="10529" spans="8:8" x14ac:dyDescent="0.25">
      <c r="H10529" s="200"/>
    </row>
    <row r="10530" spans="8:8" x14ac:dyDescent="0.25">
      <c r="H10530" s="200"/>
    </row>
    <row r="10531" spans="8:8" x14ac:dyDescent="0.25">
      <c r="H10531" s="200"/>
    </row>
    <row r="10532" spans="8:8" x14ac:dyDescent="0.25">
      <c r="H10532" s="200"/>
    </row>
    <row r="10533" spans="8:8" x14ac:dyDescent="0.25">
      <c r="H10533" s="200"/>
    </row>
    <row r="10534" spans="8:8" x14ac:dyDescent="0.25">
      <c r="H10534" s="200"/>
    </row>
    <row r="10535" spans="8:8" x14ac:dyDescent="0.25">
      <c r="H10535" s="200"/>
    </row>
    <row r="10536" spans="8:8" x14ac:dyDescent="0.25">
      <c r="H10536" s="200"/>
    </row>
    <row r="10537" spans="8:8" x14ac:dyDescent="0.25">
      <c r="H10537" s="200"/>
    </row>
    <row r="10538" spans="8:8" x14ac:dyDescent="0.25">
      <c r="H10538" s="200"/>
    </row>
    <row r="10539" spans="8:8" x14ac:dyDescent="0.25">
      <c r="H10539" s="200"/>
    </row>
    <row r="10540" spans="8:8" x14ac:dyDescent="0.25">
      <c r="H10540" s="200"/>
    </row>
    <row r="10541" spans="8:8" x14ac:dyDescent="0.25">
      <c r="H10541" s="200"/>
    </row>
    <row r="10542" spans="8:8" x14ac:dyDescent="0.25">
      <c r="H10542" s="200"/>
    </row>
    <row r="10543" spans="8:8" x14ac:dyDescent="0.25">
      <c r="H10543" s="200"/>
    </row>
    <row r="10544" spans="8:8" x14ac:dyDescent="0.25">
      <c r="H10544" s="200"/>
    </row>
    <row r="10545" spans="8:8" x14ac:dyDescent="0.25">
      <c r="H10545" s="200"/>
    </row>
    <row r="10546" spans="8:8" x14ac:dyDescent="0.25">
      <c r="H10546" s="200"/>
    </row>
    <row r="10547" spans="8:8" x14ac:dyDescent="0.25">
      <c r="H10547" s="200"/>
    </row>
    <row r="10548" spans="8:8" x14ac:dyDescent="0.25">
      <c r="H10548" s="200"/>
    </row>
    <row r="10549" spans="8:8" x14ac:dyDescent="0.25">
      <c r="H10549" s="200"/>
    </row>
    <row r="10550" spans="8:8" x14ac:dyDescent="0.25">
      <c r="H10550" s="200"/>
    </row>
    <row r="10551" spans="8:8" x14ac:dyDescent="0.25">
      <c r="H10551" s="200"/>
    </row>
    <row r="10552" spans="8:8" x14ac:dyDescent="0.25">
      <c r="H10552" s="200"/>
    </row>
    <row r="10553" spans="8:8" x14ac:dyDescent="0.25">
      <c r="H10553" s="200"/>
    </row>
    <row r="10554" spans="8:8" x14ac:dyDescent="0.25">
      <c r="H10554" s="200"/>
    </row>
    <row r="10555" spans="8:8" x14ac:dyDescent="0.25">
      <c r="H10555" s="200"/>
    </row>
    <row r="10556" spans="8:8" x14ac:dyDescent="0.25">
      <c r="H10556" s="200"/>
    </row>
    <row r="10557" spans="8:8" x14ac:dyDescent="0.25">
      <c r="H10557" s="200"/>
    </row>
    <row r="10558" spans="8:8" x14ac:dyDescent="0.25">
      <c r="H10558" s="200"/>
    </row>
    <row r="10559" spans="8:8" x14ac:dyDescent="0.25">
      <c r="H10559" s="200"/>
    </row>
    <row r="10560" spans="8:8" x14ac:dyDescent="0.25">
      <c r="H10560" s="200"/>
    </row>
    <row r="10561" spans="8:8" x14ac:dyDescent="0.25">
      <c r="H10561" s="200"/>
    </row>
    <row r="10562" spans="8:8" x14ac:dyDescent="0.25">
      <c r="H10562" s="200"/>
    </row>
    <row r="10563" spans="8:8" x14ac:dyDescent="0.25">
      <c r="H10563" s="200"/>
    </row>
    <row r="10564" spans="8:8" x14ac:dyDescent="0.25">
      <c r="H10564" s="200"/>
    </row>
    <row r="10565" spans="8:8" x14ac:dyDescent="0.25">
      <c r="H10565" s="200"/>
    </row>
    <row r="10566" spans="8:8" x14ac:dyDescent="0.25">
      <c r="H10566" s="200"/>
    </row>
    <row r="10567" spans="8:8" x14ac:dyDescent="0.25">
      <c r="H10567" s="200"/>
    </row>
    <row r="10568" spans="8:8" x14ac:dyDescent="0.25">
      <c r="H10568" s="200"/>
    </row>
    <row r="10569" spans="8:8" x14ac:dyDescent="0.25">
      <c r="H10569" s="200"/>
    </row>
    <row r="10570" spans="8:8" x14ac:dyDescent="0.25">
      <c r="H10570" s="200"/>
    </row>
    <row r="10571" spans="8:8" x14ac:dyDescent="0.25">
      <c r="H10571" s="200"/>
    </row>
    <row r="10572" spans="8:8" x14ac:dyDescent="0.25">
      <c r="H10572" s="200"/>
    </row>
    <row r="10573" spans="8:8" x14ac:dyDescent="0.25">
      <c r="H10573" s="200"/>
    </row>
    <row r="10574" spans="8:8" x14ac:dyDescent="0.25">
      <c r="H10574" s="200"/>
    </row>
    <row r="10575" spans="8:8" x14ac:dyDescent="0.25">
      <c r="H10575" s="200"/>
    </row>
    <row r="10576" spans="8:8" x14ac:dyDescent="0.25">
      <c r="H10576" s="200"/>
    </row>
    <row r="10577" spans="8:8" x14ac:dyDescent="0.25">
      <c r="H10577" s="200"/>
    </row>
    <row r="10578" spans="8:8" x14ac:dyDescent="0.25">
      <c r="H10578" s="200"/>
    </row>
    <row r="10579" spans="8:8" x14ac:dyDescent="0.25">
      <c r="H10579" s="200"/>
    </row>
    <row r="10580" spans="8:8" x14ac:dyDescent="0.25">
      <c r="H10580" s="200"/>
    </row>
    <row r="10581" spans="8:8" x14ac:dyDescent="0.25">
      <c r="H10581" s="200"/>
    </row>
    <row r="10582" spans="8:8" x14ac:dyDescent="0.25">
      <c r="H10582" s="200"/>
    </row>
    <row r="10583" spans="8:8" x14ac:dyDescent="0.25">
      <c r="H10583" s="200"/>
    </row>
    <row r="10584" spans="8:8" x14ac:dyDescent="0.25">
      <c r="H10584" s="200"/>
    </row>
    <row r="10585" spans="8:8" x14ac:dyDescent="0.25">
      <c r="H10585" s="200"/>
    </row>
    <row r="10586" spans="8:8" x14ac:dyDescent="0.25">
      <c r="H10586" s="200"/>
    </row>
    <row r="10587" spans="8:8" x14ac:dyDescent="0.25">
      <c r="H10587" s="200"/>
    </row>
    <row r="10588" spans="8:8" x14ac:dyDescent="0.25">
      <c r="H10588" s="200"/>
    </row>
    <row r="10589" spans="8:8" x14ac:dyDescent="0.25">
      <c r="H10589" s="200"/>
    </row>
    <row r="10590" spans="8:8" x14ac:dyDescent="0.25">
      <c r="H10590" s="200"/>
    </row>
    <row r="10591" spans="8:8" x14ac:dyDescent="0.25">
      <c r="H10591" s="200"/>
    </row>
    <row r="10592" spans="8:8" x14ac:dyDescent="0.25">
      <c r="H10592" s="200"/>
    </row>
    <row r="10593" spans="8:8" x14ac:dyDescent="0.25">
      <c r="H10593" s="200"/>
    </row>
    <row r="10594" spans="8:8" x14ac:dyDescent="0.25">
      <c r="H10594" s="200"/>
    </row>
    <row r="10595" spans="8:8" x14ac:dyDescent="0.25">
      <c r="H10595" s="200"/>
    </row>
    <row r="10596" spans="8:8" x14ac:dyDescent="0.25">
      <c r="H10596" s="200"/>
    </row>
    <row r="10597" spans="8:8" x14ac:dyDescent="0.25">
      <c r="H10597" s="200"/>
    </row>
    <row r="10598" spans="8:8" x14ac:dyDescent="0.25">
      <c r="H10598" s="200"/>
    </row>
    <row r="10599" spans="8:8" x14ac:dyDescent="0.25">
      <c r="H10599" s="200"/>
    </row>
    <row r="10600" spans="8:8" x14ac:dyDescent="0.25">
      <c r="H10600" s="200"/>
    </row>
    <row r="10601" spans="8:8" x14ac:dyDescent="0.25">
      <c r="H10601" s="200"/>
    </row>
    <row r="10602" spans="8:8" x14ac:dyDescent="0.25">
      <c r="H10602" s="200"/>
    </row>
    <row r="10603" spans="8:8" x14ac:dyDescent="0.25">
      <c r="H10603" s="200"/>
    </row>
    <row r="10604" spans="8:8" x14ac:dyDescent="0.25">
      <c r="H10604" s="200"/>
    </row>
    <row r="10605" spans="8:8" x14ac:dyDescent="0.25">
      <c r="H10605" s="200"/>
    </row>
    <row r="10606" spans="8:8" x14ac:dyDescent="0.25">
      <c r="H10606" s="200"/>
    </row>
    <row r="10607" spans="8:8" x14ac:dyDescent="0.25">
      <c r="H10607" s="200"/>
    </row>
    <row r="10608" spans="8:8" x14ac:dyDescent="0.25">
      <c r="H10608" s="200"/>
    </row>
    <row r="10609" spans="8:8" x14ac:dyDescent="0.25">
      <c r="H10609" s="200"/>
    </row>
    <row r="10610" spans="8:8" x14ac:dyDescent="0.25">
      <c r="H10610" s="200"/>
    </row>
    <row r="10611" spans="8:8" x14ac:dyDescent="0.25">
      <c r="H10611" s="200"/>
    </row>
    <row r="10612" spans="8:8" x14ac:dyDescent="0.25">
      <c r="H10612" s="200"/>
    </row>
    <row r="10613" spans="8:8" x14ac:dyDescent="0.25">
      <c r="H10613" s="200"/>
    </row>
    <row r="10614" spans="8:8" x14ac:dyDescent="0.25">
      <c r="H10614" s="200"/>
    </row>
    <row r="10615" spans="8:8" x14ac:dyDescent="0.25">
      <c r="H10615" s="200"/>
    </row>
    <row r="10616" spans="8:8" x14ac:dyDescent="0.25">
      <c r="H10616" s="200"/>
    </row>
    <row r="10617" spans="8:8" x14ac:dyDescent="0.25">
      <c r="H10617" s="200"/>
    </row>
    <row r="10618" spans="8:8" x14ac:dyDescent="0.25">
      <c r="H10618" s="200"/>
    </row>
    <row r="10619" spans="8:8" x14ac:dyDescent="0.25">
      <c r="H10619" s="200"/>
    </row>
    <row r="10620" spans="8:8" x14ac:dyDescent="0.25">
      <c r="H10620" s="200"/>
    </row>
    <row r="10621" spans="8:8" x14ac:dyDescent="0.25">
      <c r="H10621" s="200"/>
    </row>
    <row r="10622" spans="8:8" x14ac:dyDescent="0.25">
      <c r="H10622" s="200"/>
    </row>
    <row r="10623" spans="8:8" x14ac:dyDescent="0.25">
      <c r="H10623" s="200"/>
    </row>
    <row r="10624" spans="8:8" x14ac:dyDescent="0.25">
      <c r="H10624" s="200"/>
    </row>
    <row r="10625" spans="8:8" x14ac:dyDescent="0.25">
      <c r="H10625" s="200"/>
    </row>
    <row r="10626" spans="8:8" x14ac:dyDescent="0.25">
      <c r="H10626" s="200"/>
    </row>
    <row r="10627" spans="8:8" x14ac:dyDescent="0.25">
      <c r="H10627" s="200"/>
    </row>
    <row r="10628" spans="8:8" x14ac:dyDescent="0.25">
      <c r="H10628" s="200"/>
    </row>
    <row r="10629" spans="8:8" x14ac:dyDescent="0.25">
      <c r="H10629" s="200"/>
    </row>
    <row r="10630" spans="8:8" x14ac:dyDescent="0.25">
      <c r="H10630" s="200"/>
    </row>
    <row r="10631" spans="8:8" x14ac:dyDescent="0.25">
      <c r="H10631" s="200"/>
    </row>
    <row r="10632" spans="8:8" x14ac:dyDescent="0.25">
      <c r="H10632" s="200"/>
    </row>
    <row r="10633" spans="8:8" x14ac:dyDescent="0.25">
      <c r="H10633" s="200"/>
    </row>
    <row r="10634" spans="8:8" x14ac:dyDescent="0.25">
      <c r="H10634" s="200"/>
    </row>
    <row r="10635" spans="8:8" x14ac:dyDescent="0.25">
      <c r="H10635" s="200"/>
    </row>
    <row r="10636" spans="8:8" x14ac:dyDescent="0.25">
      <c r="H10636" s="200"/>
    </row>
    <row r="10637" spans="8:8" x14ac:dyDescent="0.25">
      <c r="H10637" s="200"/>
    </row>
    <row r="10638" spans="8:8" x14ac:dyDescent="0.25">
      <c r="H10638" s="200"/>
    </row>
    <row r="10639" spans="8:8" x14ac:dyDescent="0.25">
      <c r="H10639" s="200"/>
    </row>
    <row r="10640" spans="8:8" x14ac:dyDescent="0.25">
      <c r="H10640" s="200"/>
    </row>
    <row r="10641" spans="8:8" x14ac:dyDescent="0.25">
      <c r="H10641" s="200"/>
    </row>
    <row r="10642" spans="8:8" x14ac:dyDescent="0.25">
      <c r="H10642" s="200"/>
    </row>
    <row r="10643" spans="8:8" x14ac:dyDescent="0.25">
      <c r="H10643" s="200"/>
    </row>
    <row r="10644" spans="8:8" x14ac:dyDescent="0.25">
      <c r="H10644" s="200"/>
    </row>
    <row r="10645" spans="8:8" x14ac:dyDescent="0.25">
      <c r="H10645" s="200"/>
    </row>
    <row r="10646" spans="8:8" x14ac:dyDescent="0.25">
      <c r="H10646" s="200"/>
    </row>
    <row r="10647" spans="8:8" x14ac:dyDescent="0.25">
      <c r="H10647" s="200"/>
    </row>
    <row r="10648" spans="8:8" x14ac:dyDescent="0.25">
      <c r="H10648" s="200"/>
    </row>
    <row r="10649" spans="8:8" x14ac:dyDescent="0.25">
      <c r="H10649" s="200"/>
    </row>
    <row r="10650" spans="8:8" x14ac:dyDescent="0.25">
      <c r="H10650" s="200"/>
    </row>
    <row r="10651" spans="8:8" x14ac:dyDescent="0.25">
      <c r="H10651" s="200"/>
    </row>
    <row r="10652" spans="8:8" x14ac:dyDescent="0.25">
      <c r="H10652" s="200"/>
    </row>
    <row r="10653" spans="8:8" x14ac:dyDescent="0.25">
      <c r="H10653" s="200"/>
    </row>
    <row r="10654" spans="8:8" x14ac:dyDescent="0.25">
      <c r="H10654" s="200"/>
    </row>
    <row r="10655" spans="8:8" x14ac:dyDescent="0.25">
      <c r="H10655" s="200"/>
    </row>
    <row r="10656" spans="8:8" x14ac:dyDescent="0.25">
      <c r="H10656" s="200"/>
    </row>
    <row r="10657" spans="8:8" x14ac:dyDescent="0.25">
      <c r="H10657" s="200"/>
    </row>
    <row r="10658" spans="8:8" x14ac:dyDescent="0.25">
      <c r="H10658" s="200"/>
    </row>
    <row r="10659" spans="8:8" x14ac:dyDescent="0.25">
      <c r="H10659" s="200"/>
    </row>
    <row r="10660" spans="8:8" x14ac:dyDescent="0.25">
      <c r="H10660" s="200"/>
    </row>
    <row r="10661" spans="8:8" x14ac:dyDescent="0.25">
      <c r="H10661" s="200"/>
    </row>
    <row r="10662" spans="8:8" x14ac:dyDescent="0.25">
      <c r="H10662" s="200"/>
    </row>
    <row r="10663" spans="8:8" x14ac:dyDescent="0.25">
      <c r="H10663" s="200"/>
    </row>
    <row r="10664" spans="8:8" x14ac:dyDescent="0.25">
      <c r="H10664" s="200"/>
    </row>
    <row r="10665" spans="8:8" x14ac:dyDescent="0.25">
      <c r="H10665" s="200"/>
    </row>
    <row r="10666" spans="8:8" x14ac:dyDescent="0.25">
      <c r="H10666" s="200"/>
    </row>
    <row r="10667" spans="8:8" x14ac:dyDescent="0.25">
      <c r="H10667" s="200"/>
    </row>
    <row r="10668" spans="8:8" x14ac:dyDescent="0.25">
      <c r="H10668" s="200"/>
    </row>
    <row r="10669" spans="8:8" x14ac:dyDescent="0.25">
      <c r="H10669" s="200"/>
    </row>
    <row r="10670" spans="8:8" x14ac:dyDescent="0.25">
      <c r="H10670" s="200"/>
    </row>
    <row r="10671" spans="8:8" x14ac:dyDescent="0.25">
      <c r="H10671" s="200"/>
    </row>
    <row r="10672" spans="8:8" x14ac:dyDescent="0.25">
      <c r="H10672" s="200"/>
    </row>
    <row r="10673" spans="8:8" x14ac:dyDescent="0.25">
      <c r="H10673" s="200"/>
    </row>
    <row r="10674" spans="8:8" x14ac:dyDescent="0.25">
      <c r="H10674" s="200"/>
    </row>
    <row r="10675" spans="8:8" x14ac:dyDescent="0.25">
      <c r="H10675" s="200"/>
    </row>
    <row r="10676" spans="8:8" x14ac:dyDescent="0.25">
      <c r="H10676" s="200"/>
    </row>
    <row r="10677" spans="8:8" x14ac:dyDescent="0.25">
      <c r="H10677" s="200"/>
    </row>
    <row r="10678" spans="8:8" x14ac:dyDescent="0.25">
      <c r="H10678" s="200"/>
    </row>
    <row r="10679" spans="8:8" x14ac:dyDescent="0.25">
      <c r="H10679" s="200"/>
    </row>
    <row r="10680" spans="8:8" x14ac:dyDescent="0.25">
      <c r="H10680" s="200"/>
    </row>
    <row r="10681" spans="8:8" x14ac:dyDescent="0.25">
      <c r="H10681" s="200"/>
    </row>
    <row r="10682" spans="8:8" x14ac:dyDescent="0.25">
      <c r="H10682" s="200"/>
    </row>
    <row r="10683" spans="8:8" x14ac:dyDescent="0.25">
      <c r="H10683" s="200"/>
    </row>
    <row r="10684" spans="8:8" x14ac:dyDescent="0.25">
      <c r="H10684" s="200"/>
    </row>
    <row r="10685" spans="8:8" x14ac:dyDescent="0.25">
      <c r="H10685" s="200"/>
    </row>
    <row r="10686" spans="8:8" x14ac:dyDescent="0.25">
      <c r="H10686" s="200"/>
    </row>
    <row r="10687" spans="8:8" x14ac:dyDescent="0.25">
      <c r="H10687" s="200"/>
    </row>
    <row r="10688" spans="8:8" x14ac:dyDescent="0.25">
      <c r="H10688" s="200"/>
    </row>
    <row r="10689" spans="8:8" x14ac:dyDescent="0.25">
      <c r="H10689" s="200"/>
    </row>
    <row r="10690" spans="8:8" x14ac:dyDescent="0.25">
      <c r="H10690" s="200"/>
    </row>
    <row r="10691" spans="8:8" x14ac:dyDescent="0.25">
      <c r="H10691" s="200"/>
    </row>
    <row r="10692" spans="8:8" x14ac:dyDescent="0.25">
      <c r="H10692" s="200"/>
    </row>
    <row r="10693" spans="8:8" x14ac:dyDescent="0.25">
      <c r="H10693" s="200"/>
    </row>
    <row r="10694" spans="8:8" x14ac:dyDescent="0.25">
      <c r="H10694" s="200"/>
    </row>
    <row r="10695" spans="8:8" x14ac:dyDescent="0.25">
      <c r="H10695" s="200"/>
    </row>
    <row r="10696" spans="8:8" x14ac:dyDescent="0.25">
      <c r="H10696" s="200"/>
    </row>
    <row r="10697" spans="8:8" x14ac:dyDescent="0.25">
      <c r="H10697" s="200"/>
    </row>
    <row r="10698" spans="8:8" x14ac:dyDescent="0.25">
      <c r="H10698" s="200"/>
    </row>
    <row r="10699" spans="8:8" x14ac:dyDescent="0.25">
      <c r="H10699" s="200"/>
    </row>
    <row r="10700" spans="8:8" x14ac:dyDescent="0.25">
      <c r="H10700" s="200"/>
    </row>
    <row r="10701" spans="8:8" x14ac:dyDescent="0.25">
      <c r="H10701" s="200"/>
    </row>
    <row r="10702" spans="8:8" x14ac:dyDescent="0.25">
      <c r="H10702" s="200"/>
    </row>
    <row r="10703" spans="8:8" x14ac:dyDescent="0.25">
      <c r="H10703" s="200"/>
    </row>
    <row r="10704" spans="8:8" x14ac:dyDescent="0.25">
      <c r="H10704" s="200"/>
    </row>
    <row r="10705" spans="8:8" x14ac:dyDescent="0.25">
      <c r="H10705" s="200"/>
    </row>
    <row r="10706" spans="8:8" x14ac:dyDescent="0.25">
      <c r="H10706" s="200"/>
    </row>
    <row r="10707" spans="8:8" x14ac:dyDescent="0.25">
      <c r="H10707" s="200"/>
    </row>
    <row r="10708" spans="8:8" x14ac:dyDescent="0.25">
      <c r="H10708" s="200"/>
    </row>
    <row r="10709" spans="8:8" x14ac:dyDescent="0.25">
      <c r="H10709" s="200"/>
    </row>
    <row r="10710" spans="8:8" x14ac:dyDescent="0.25">
      <c r="H10710" s="200"/>
    </row>
    <row r="10711" spans="8:8" x14ac:dyDescent="0.25">
      <c r="H10711" s="200"/>
    </row>
    <row r="10712" spans="8:8" x14ac:dyDescent="0.25">
      <c r="H10712" s="200"/>
    </row>
    <row r="10713" spans="8:8" x14ac:dyDescent="0.25">
      <c r="H10713" s="200"/>
    </row>
    <row r="10714" spans="8:8" x14ac:dyDescent="0.25">
      <c r="H10714" s="200"/>
    </row>
    <row r="10715" spans="8:8" x14ac:dyDescent="0.25">
      <c r="H10715" s="200"/>
    </row>
    <row r="10716" spans="8:8" x14ac:dyDescent="0.25">
      <c r="H10716" s="200"/>
    </row>
    <row r="10717" spans="8:8" x14ac:dyDescent="0.25">
      <c r="H10717" s="200"/>
    </row>
    <row r="10718" spans="8:8" x14ac:dyDescent="0.25">
      <c r="H10718" s="200"/>
    </row>
    <row r="10719" spans="8:8" x14ac:dyDescent="0.25">
      <c r="H10719" s="200"/>
    </row>
    <row r="10720" spans="8:8" x14ac:dyDescent="0.25">
      <c r="H10720" s="200"/>
    </row>
    <row r="10721" spans="8:8" x14ac:dyDescent="0.25">
      <c r="H10721" s="200"/>
    </row>
    <row r="10722" spans="8:8" x14ac:dyDescent="0.25">
      <c r="H10722" s="200"/>
    </row>
    <row r="10723" spans="8:8" x14ac:dyDescent="0.25">
      <c r="H10723" s="200"/>
    </row>
    <row r="10724" spans="8:8" x14ac:dyDescent="0.25">
      <c r="H10724" s="200"/>
    </row>
    <row r="10725" spans="8:8" x14ac:dyDescent="0.25">
      <c r="H10725" s="200"/>
    </row>
    <row r="10726" spans="8:8" x14ac:dyDescent="0.25">
      <c r="H10726" s="200"/>
    </row>
    <row r="10727" spans="8:8" x14ac:dyDescent="0.25">
      <c r="H10727" s="200"/>
    </row>
    <row r="10728" spans="8:8" x14ac:dyDescent="0.25">
      <c r="H10728" s="200"/>
    </row>
    <row r="10729" spans="8:8" x14ac:dyDescent="0.25">
      <c r="H10729" s="200"/>
    </row>
    <row r="10730" spans="8:8" x14ac:dyDescent="0.25">
      <c r="H10730" s="200"/>
    </row>
    <row r="10731" spans="8:8" x14ac:dyDescent="0.25">
      <c r="H10731" s="200"/>
    </row>
    <row r="10732" spans="8:8" x14ac:dyDescent="0.25">
      <c r="H10732" s="200"/>
    </row>
    <row r="10733" spans="8:8" x14ac:dyDescent="0.25">
      <c r="H10733" s="200"/>
    </row>
    <row r="10734" spans="8:8" x14ac:dyDescent="0.25">
      <c r="H10734" s="200"/>
    </row>
    <row r="10735" spans="8:8" x14ac:dyDescent="0.25">
      <c r="H10735" s="200"/>
    </row>
    <row r="10736" spans="8:8" x14ac:dyDescent="0.25">
      <c r="H10736" s="200"/>
    </row>
    <row r="10737" spans="8:8" x14ac:dyDescent="0.25">
      <c r="H10737" s="200"/>
    </row>
    <row r="10738" spans="8:8" x14ac:dyDescent="0.25">
      <c r="H10738" s="200"/>
    </row>
    <row r="10739" spans="8:8" x14ac:dyDescent="0.25">
      <c r="H10739" s="200"/>
    </row>
    <row r="10740" spans="8:8" x14ac:dyDescent="0.25">
      <c r="H10740" s="200"/>
    </row>
    <row r="10741" spans="8:8" x14ac:dyDescent="0.25">
      <c r="H10741" s="200"/>
    </row>
    <row r="10742" spans="8:8" x14ac:dyDescent="0.25">
      <c r="H10742" s="200"/>
    </row>
    <row r="10743" spans="8:8" x14ac:dyDescent="0.25">
      <c r="H10743" s="200"/>
    </row>
    <row r="10744" spans="8:8" x14ac:dyDescent="0.25">
      <c r="H10744" s="200"/>
    </row>
    <row r="10745" spans="8:8" x14ac:dyDescent="0.25">
      <c r="H10745" s="200"/>
    </row>
    <row r="10746" spans="8:8" x14ac:dyDescent="0.25">
      <c r="H10746" s="200"/>
    </row>
    <row r="10747" spans="8:8" x14ac:dyDescent="0.25">
      <c r="H10747" s="200"/>
    </row>
    <row r="10748" spans="8:8" x14ac:dyDescent="0.25">
      <c r="H10748" s="200"/>
    </row>
    <row r="10749" spans="8:8" x14ac:dyDescent="0.25">
      <c r="H10749" s="200"/>
    </row>
    <row r="10750" spans="8:8" x14ac:dyDescent="0.25">
      <c r="H10750" s="200"/>
    </row>
    <row r="10751" spans="8:8" x14ac:dyDescent="0.25">
      <c r="H10751" s="200"/>
    </row>
    <row r="10752" spans="8:8" x14ac:dyDescent="0.25">
      <c r="H10752" s="200"/>
    </row>
    <row r="10753" spans="8:8" x14ac:dyDescent="0.25">
      <c r="H10753" s="200"/>
    </row>
    <row r="10754" spans="8:8" x14ac:dyDescent="0.25">
      <c r="H10754" s="200"/>
    </row>
    <row r="10755" spans="8:8" x14ac:dyDescent="0.25">
      <c r="H10755" s="200"/>
    </row>
    <row r="10756" spans="8:8" x14ac:dyDescent="0.25">
      <c r="H10756" s="200"/>
    </row>
    <row r="10757" spans="8:8" x14ac:dyDescent="0.25">
      <c r="H10757" s="200"/>
    </row>
    <row r="10758" spans="8:8" x14ac:dyDescent="0.25">
      <c r="H10758" s="200"/>
    </row>
    <row r="10759" spans="8:8" x14ac:dyDescent="0.25">
      <c r="H10759" s="200"/>
    </row>
    <row r="10760" spans="8:8" x14ac:dyDescent="0.25">
      <c r="H10760" s="200"/>
    </row>
    <row r="10761" spans="8:8" x14ac:dyDescent="0.25">
      <c r="H10761" s="200"/>
    </row>
    <row r="10762" spans="8:8" x14ac:dyDescent="0.25">
      <c r="H10762" s="200"/>
    </row>
    <row r="10763" spans="8:8" x14ac:dyDescent="0.25">
      <c r="H10763" s="200"/>
    </row>
    <row r="10764" spans="8:8" x14ac:dyDescent="0.25">
      <c r="H10764" s="200"/>
    </row>
    <row r="10765" spans="8:8" x14ac:dyDescent="0.25">
      <c r="H10765" s="200"/>
    </row>
    <row r="10766" spans="8:8" x14ac:dyDescent="0.25">
      <c r="H10766" s="200"/>
    </row>
    <row r="10767" spans="8:8" x14ac:dyDescent="0.25">
      <c r="H10767" s="200"/>
    </row>
    <row r="10768" spans="8:8" x14ac:dyDescent="0.25">
      <c r="H10768" s="200"/>
    </row>
    <row r="10769" spans="8:8" x14ac:dyDescent="0.25">
      <c r="H10769" s="200"/>
    </row>
    <row r="10770" spans="8:8" x14ac:dyDescent="0.25">
      <c r="H10770" s="200"/>
    </row>
    <row r="10771" spans="8:8" x14ac:dyDescent="0.25">
      <c r="H10771" s="200"/>
    </row>
    <row r="10772" spans="8:8" x14ac:dyDescent="0.25">
      <c r="H10772" s="200"/>
    </row>
    <row r="10773" spans="8:8" x14ac:dyDescent="0.25">
      <c r="H10773" s="200"/>
    </row>
    <row r="10774" spans="8:8" x14ac:dyDescent="0.25">
      <c r="H10774" s="200"/>
    </row>
    <row r="10775" spans="8:8" x14ac:dyDescent="0.25">
      <c r="H10775" s="200"/>
    </row>
    <row r="10776" spans="8:8" x14ac:dyDescent="0.25">
      <c r="H10776" s="200"/>
    </row>
    <row r="10777" spans="8:8" x14ac:dyDescent="0.25">
      <c r="H10777" s="200"/>
    </row>
    <row r="10778" spans="8:8" x14ac:dyDescent="0.25">
      <c r="H10778" s="200"/>
    </row>
    <row r="10779" spans="8:8" x14ac:dyDescent="0.25">
      <c r="H10779" s="200"/>
    </row>
    <row r="10780" spans="8:8" x14ac:dyDescent="0.25">
      <c r="H10780" s="200"/>
    </row>
    <row r="10781" spans="8:8" x14ac:dyDescent="0.25">
      <c r="H10781" s="200"/>
    </row>
    <row r="10782" spans="8:8" x14ac:dyDescent="0.25">
      <c r="H10782" s="200"/>
    </row>
    <row r="10783" spans="8:8" x14ac:dyDescent="0.25">
      <c r="H10783" s="200"/>
    </row>
    <row r="10784" spans="8:8" x14ac:dyDescent="0.25">
      <c r="H10784" s="200"/>
    </row>
    <row r="10785" spans="8:8" x14ac:dyDescent="0.25">
      <c r="H10785" s="200"/>
    </row>
    <row r="10786" spans="8:8" x14ac:dyDescent="0.25">
      <c r="H10786" s="200"/>
    </row>
    <row r="10787" spans="8:8" x14ac:dyDescent="0.25">
      <c r="H10787" s="200"/>
    </row>
    <row r="10788" spans="8:8" x14ac:dyDescent="0.25">
      <c r="H10788" s="200"/>
    </row>
    <row r="10789" spans="8:8" x14ac:dyDescent="0.25">
      <c r="H10789" s="200"/>
    </row>
    <row r="10790" spans="8:8" x14ac:dyDescent="0.25">
      <c r="H10790" s="200"/>
    </row>
    <row r="10791" spans="8:8" x14ac:dyDescent="0.25">
      <c r="H10791" s="200"/>
    </row>
    <row r="10792" spans="8:8" x14ac:dyDescent="0.25">
      <c r="H10792" s="200"/>
    </row>
    <row r="10793" spans="8:8" x14ac:dyDescent="0.25">
      <c r="H10793" s="200"/>
    </row>
    <row r="10794" spans="8:8" x14ac:dyDescent="0.25">
      <c r="H10794" s="200"/>
    </row>
    <row r="10795" spans="8:8" x14ac:dyDescent="0.25">
      <c r="H10795" s="200"/>
    </row>
    <row r="10796" spans="8:8" x14ac:dyDescent="0.25">
      <c r="H10796" s="200"/>
    </row>
    <row r="10797" spans="8:8" x14ac:dyDescent="0.25">
      <c r="H10797" s="200"/>
    </row>
    <row r="10798" spans="8:8" x14ac:dyDescent="0.25">
      <c r="H10798" s="200"/>
    </row>
    <row r="10799" spans="8:8" x14ac:dyDescent="0.25">
      <c r="H10799" s="200"/>
    </row>
    <row r="10800" spans="8:8" x14ac:dyDescent="0.25">
      <c r="H10800" s="200"/>
    </row>
    <row r="10801" spans="8:8" x14ac:dyDescent="0.25">
      <c r="H10801" s="200"/>
    </row>
    <row r="10802" spans="8:8" x14ac:dyDescent="0.25">
      <c r="H10802" s="200"/>
    </row>
    <row r="10803" spans="8:8" x14ac:dyDescent="0.25">
      <c r="H10803" s="200"/>
    </row>
    <row r="10804" spans="8:8" x14ac:dyDescent="0.25">
      <c r="H10804" s="200"/>
    </row>
    <row r="10805" spans="8:8" x14ac:dyDescent="0.25">
      <c r="H10805" s="200"/>
    </row>
    <row r="10806" spans="8:8" x14ac:dyDescent="0.25">
      <c r="H10806" s="200"/>
    </row>
    <row r="10807" spans="8:8" x14ac:dyDescent="0.25">
      <c r="H10807" s="200"/>
    </row>
    <row r="10808" spans="8:8" x14ac:dyDescent="0.25">
      <c r="H10808" s="200"/>
    </row>
    <row r="10809" spans="8:8" x14ac:dyDescent="0.25">
      <c r="H10809" s="200"/>
    </row>
    <row r="10810" spans="8:8" x14ac:dyDescent="0.25">
      <c r="H10810" s="200"/>
    </row>
    <row r="10811" spans="8:8" x14ac:dyDescent="0.25">
      <c r="H10811" s="200"/>
    </row>
    <row r="10812" spans="8:8" x14ac:dyDescent="0.25">
      <c r="H10812" s="200"/>
    </row>
    <row r="10813" spans="8:8" x14ac:dyDescent="0.25">
      <c r="H10813" s="200"/>
    </row>
    <row r="10814" spans="8:8" x14ac:dyDescent="0.25">
      <c r="H10814" s="200"/>
    </row>
    <row r="10815" spans="8:8" x14ac:dyDescent="0.25">
      <c r="H10815" s="200"/>
    </row>
    <row r="10816" spans="8:8" x14ac:dyDescent="0.25">
      <c r="H10816" s="200"/>
    </row>
    <row r="10817" spans="8:8" x14ac:dyDescent="0.25">
      <c r="H10817" s="200"/>
    </row>
    <row r="10818" spans="8:8" x14ac:dyDescent="0.25">
      <c r="H10818" s="200"/>
    </row>
    <row r="10819" spans="8:8" x14ac:dyDescent="0.25">
      <c r="H10819" s="200"/>
    </row>
    <row r="10820" spans="8:8" x14ac:dyDescent="0.25">
      <c r="H10820" s="200"/>
    </row>
    <row r="10821" spans="8:8" x14ac:dyDescent="0.25">
      <c r="H10821" s="200"/>
    </row>
    <row r="10822" spans="8:8" x14ac:dyDescent="0.25">
      <c r="H10822" s="200"/>
    </row>
    <row r="10823" spans="8:8" x14ac:dyDescent="0.25">
      <c r="H10823" s="200"/>
    </row>
    <row r="10824" spans="8:8" x14ac:dyDescent="0.25">
      <c r="H10824" s="200"/>
    </row>
    <row r="10825" spans="8:8" x14ac:dyDescent="0.25">
      <c r="H10825" s="200"/>
    </row>
    <row r="10826" spans="8:8" x14ac:dyDescent="0.25">
      <c r="H10826" s="200"/>
    </row>
    <row r="10827" spans="8:8" x14ac:dyDescent="0.25">
      <c r="H10827" s="200"/>
    </row>
    <row r="10828" spans="8:8" x14ac:dyDescent="0.25">
      <c r="H10828" s="200"/>
    </row>
    <row r="10829" spans="8:8" x14ac:dyDescent="0.25">
      <c r="H10829" s="200"/>
    </row>
    <row r="10830" spans="8:8" x14ac:dyDescent="0.25">
      <c r="H10830" s="200"/>
    </row>
    <row r="10831" spans="8:8" x14ac:dyDescent="0.25">
      <c r="H10831" s="200"/>
    </row>
    <row r="10832" spans="8:8" x14ac:dyDescent="0.25">
      <c r="H10832" s="200"/>
    </row>
    <row r="10833" spans="8:8" x14ac:dyDescent="0.25">
      <c r="H10833" s="200"/>
    </row>
    <row r="10834" spans="8:8" x14ac:dyDescent="0.25">
      <c r="H10834" s="200"/>
    </row>
    <row r="10835" spans="8:8" x14ac:dyDescent="0.25">
      <c r="H10835" s="200"/>
    </row>
    <row r="10836" spans="8:8" x14ac:dyDescent="0.25">
      <c r="H10836" s="200"/>
    </row>
    <row r="10837" spans="8:8" x14ac:dyDescent="0.25">
      <c r="H10837" s="200"/>
    </row>
    <row r="10838" spans="8:8" x14ac:dyDescent="0.25">
      <c r="H10838" s="200"/>
    </row>
    <row r="10839" spans="8:8" x14ac:dyDescent="0.25">
      <c r="H10839" s="200"/>
    </row>
    <row r="10840" spans="8:8" x14ac:dyDescent="0.25">
      <c r="H10840" s="200"/>
    </row>
    <row r="10841" spans="8:8" x14ac:dyDescent="0.25">
      <c r="H10841" s="200"/>
    </row>
    <row r="10842" spans="8:8" x14ac:dyDescent="0.25">
      <c r="H10842" s="200"/>
    </row>
    <row r="10843" spans="8:8" x14ac:dyDescent="0.25">
      <c r="H10843" s="200"/>
    </row>
    <row r="10844" spans="8:8" x14ac:dyDescent="0.25">
      <c r="H10844" s="200"/>
    </row>
    <row r="10845" spans="8:8" x14ac:dyDescent="0.25">
      <c r="H10845" s="200"/>
    </row>
    <row r="10846" spans="8:8" x14ac:dyDescent="0.25">
      <c r="H10846" s="200"/>
    </row>
    <row r="10847" spans="8:8" x14ac:dyDescent="0.25">
      <c r="H10847" s="200"/>
    </row>
    <row r="10848" spans="8:8" x14ac:dyDescent="0.25">
      <c r="H10848" s="200"/>
    </row>
    <row r="10849" spans="8:8" x14ac:dyDescent="0.25">
      <c r="H10849" s="200"/>
    </row>
    <row r="10850" spans="8:8" x14ac:dyDescent="0.25">
      <c r="H10850" s="200"/>
    </row>
    <row r="10851" spans="8:8" x14ac:dyDescent="0.25">
      <c r="H10851" s="200"/>
    </row>
    <row r="10852" spans="8:8" x14ac:dyDescent="0.25">
      <c r="H10852" s="200"/>
    </row>
    <row r="10853" spans="8:8" x14ac:dyDescent="0.25">
      <c r="H10853" s="200"/>
    </row>
    <row r="10854" spans="8:8" x14ac:dyDescent="0.25">
      <c r="H10854" s="200"/>
    </row>
    <row r="10855" spans="8:8" x14ac:dyDescent="0.25">
      <c r="H10855" s="200"/>
    </row>
    <row r="10856" spans="8:8" x14ac:dyDescent="0.25">
      <c r="H10856" s="200"/>
    </row>
    <row r="10857" spans="8:8" x14ac:dyDescent="0.25">
      <c r="H10857" s="200"/>
    </row>
    <row r="10858" spans="8:8" x14ac:dyDescent="0.25">
      <c r="H10858" s="200"/>
    </row>
    <row r="10859" spans="8:8" x14ac:dyDescent="0.25">
      <c r="H10859" s="200"/>
    </row>
    <row r="10860" spans="8:8" x14ac:dyDescent="0.25">
      <c r="H10860" s="200"/>
    </row>
    <row r="10861" spans="8:8" x14ac:dyDescent="0.25">
      <c r="H10861" s="200"/>
    </row>
    <row r="10862" spans="8:8" x14ac:dyDescent="0.25">
      <c r="H10862" s="200"/>
    </row>
    <row r="10863" spans="8:8" x14ac:dyDescent="0.25">
      <c r="H10863" s="200"/>
    </row>
    <row r="10864" spans="8:8" x14ac:dyDescent="0.25">
      <c r="H10864" s="200"/>
    </row>
    <row r="10865" spans="8:8" x14ac:dyDescent="0.25">
      <c r="H10865" s="200"/>
    </row>
    <row r="10866" spans="8:8" x14ac:dyDescent="0.25">
      <c r="H10866" s="200"/>
    </row>
    <row r="10867" spans="8:8" x14ac:dyDescent="0.25">
      <c r="H10867" s="200"/>
    </row>
    <row r="10868" spans="8:8" x14ac:dyDescent="0.25">
      <c r="H10868" s="200"/>
    </row>
    <row r="10869" spans="8:8" x14ac:dyDescent="0.25">
      <c r="H10869" s="200"/>
    </row>
    <row r="10870" spans="8:8" x14ac:dyDescent="0.25">
      <c r="H10870" s="200"/>
    </row>
    <row r="10871" spans="8:8" x14ac:dyDescent="0.25">
      <c r="H10871" s="200"/>
    </row>
    <row r="10872" spans="8:8" x14ac:dyDescent="0.25">
      <c r="H10872" s="200"/>
    </row>
    <row r="10873" spans="8:8" x14ac:dyDescent="0.25">
      <c r="H10873" s="200"/>
    </row>
    <row r="10874" spans="8:8" x14ac:dyDescent="0.25">
      <c r="H10874" s="200"/>
    </row>
    <row r="10875" spans="8:8" x14ac:dyDescent="0.25">
      <c r="H10875" s="200"/>
    </row>
    <row r="10876" spans="8:8" x14ac:dyDescent="0.25">
      <c r="H10876" s="200"/>
    </row>
    <row r="10877" spans="8:8" x14ac:dyDescent="0.25">
      <c r="H10877" s="200"/>
    </row>
    <row r="10878" spans="8:8" x14ac:dyDescent="0.25">
      <c r="H10878" s="200"/>
    </row>
    <row r="10879" spans="8:8" x14ac:dyDescent="0.25">
      <c r="H10879" s="200"/>
    </row>
    <row r="10880" spans="8:8" x14ac:dyDescent="0.25">
      <c r="H10880" s="200"/>
    </row>
    <row r="10881" spans="8:8" x14ac:dyDescent="0.25">
      <c r="H10881" s="200"/>
    </row>
    <row r="10882" spans="8:8" x14ac:dyDescent="0.25">
      <c r="H10882" s="200"/>
    </row>
    <row r="10883" spans="8:8" x14ac:dyDescent="0.25">
      <c r="H10883" s="200"/>
    </row>
    <row r="10884" spans="8:8" x14ac:dyDescent="0.25">
      <c r="H10884" s="200"/>
    </row>
    <row r="10885" spans="8:8" x14ac:dyDescent="0.25">
      <c r="H10885" s="200"/>
    </row>
    <row r="10886" spans="8:8" x14ac:dyDescent="0.25">
      <c r="H10886" s="200"/>
    </row>
    <row r="10887" spans="8:8" x14ac:dyDescent="0.25">
      <c r="H10887" s="200"/>
    </row>
    <row r="10888" spans="8:8" x14ac:dyDescent="0.25">
      <c r="H10888" s="200"/>
    </row>
    <row r="10889" spans="8:8" x14ac:dyDescent="0.25">
      <c r="H10889" s="200"/>
    </row>
    <row r="10890" spans="8:8" x14ac:dyDescent="0.25">
      <c r="H10890" s="200"/>
    </row>
    <row r="10891" spans="8:8" x14ac:dyDescent="0.25">
      <c r="H10891" s="200"/>
    </row>
    <row r="10892" spans="8:8" x14ac:dyDescent="0.25">
      <c r="H10892" s="200"/>
    </row>
    <row r="10893" spans="8:8" x14ac:dyDescent="0.25">
      <c r="H10893" s="200"/>
    </row>
    <row r="10894" spans="8:8" x14ac:dyDescent="0.25">
      <c r="H10894" s="200"/>
    </row>
    <row r="10895" spans="8:8" x14ac:dyDescent="0.25">
      <c r="H10895" s="200"/>
    </row>
    <row r="10896" spans="8:8" x14ac:dyDescent="0.25">
      <c r="H10896" s="200"/>
    </row>
    <row r="10897" spans="8:8" x14ac:dyDescent="0.25">
      <c r="H10897" s="200"/>
    </row>
    <row r="10898" spans="8:8" x14ac:dyDescent="0.25">
      <c r="H10898" s="200"/>
    </row>
    <row r="10899" spans="8:8" x14ac:dyDescent="0.25">
      <c r="H10899" s="200"/>
    </row>
    <row r="10900" spans="8:8" x14ac:dyDescent="0.25">
      <c r="H10900" s="200"/>
    </row>
    <row r="10901" spans="8:8" x14ac:dyDescent="0.25">
      <c r="H10901" s="200"/>
    </row>
    <row r="10902" spans="8:8" x14ac:dyDescent="0.25">
      <c r="H10902" s="200"/>
    </row>
    <row r="10903" spans="8:8" x14ac:dyDescent="0.25">
      <c r="H10903" s="200"/>
    </row>
    <row r="10904" spans="8:8" x14ac:dyDescent="0.25">
      <c r="H10904" s="200"/>
    </row>
    <row r="10905" spans="8:8" x14ac:dyDescent="0.25">
      <c r="H10905" s="200"/>
    </row>
    <row r="10906" spans="8:8" x14ac:dyDescent="0.25">
      <c r="H10906" s="200"/>
    </row>
    <row r="10907" spans="8:8" x14ac:dyDescent="0.25">
      <c r="H10907" s="200"/>
    </row>
    <row r="10908" spans="8:8" x14ac:dyDescent="0.25">
      <c r="H10908" s="200"/>
    </row>
    <row r="10909" spans="8:8" x14ac:dyDescent="0.25">
      <c r="H10909" s="200"/>
    </row>
    <row r="10910" spans="8:8" x14ac:dyDescent="0.25">
      <c r="H10910" s="200"/>
    </row>
    <row r="10911" spans="8:8" x14ac:dyDescent="0.25">
      <c r="H10911" s="200"/>
    </row>
    <row r="10912" spans="8:8" x14ac:dyDescent="0.25">
      <c r="H10912" s="200"/>
    </row>
    <row r="10913" spans="8:8" x14ac:dyDescent="0.25">
      <c r="H10913" s="200"/>
    </row>
    <row r="10914" spans="8:8" x14ac:dyDescent="0.25">
      <c r="H10914" s="200"/>
    </row>
    <row r="10915" spans="8:8" x14ac:dyDescent="0.25">
      <c r="H10915" s="200"/>
    </row>
    <row r="10916" spans="8:8" x14ac:dyDescent="0.25">
      <c r="H10916" s="200"/>
    </row>
    <row r="10917" spans="8:8" x14ac:dyDescent="0.25">
      <c r="H10917" s="200"/>
    </row>
    <row r="10918" spans="8:8" x14ac:dyDescent="0.25">
      <c r="H10918" s="200"/>
    </row>
    <row r="10919" spans="8:8" x14ac:dyDescent="0.25">
      <c r="H10919" s="200"/>
    </row>
    <row r="10920" spans="8:8" x14ac:dyDescent="0.25">
      <c r="H10920" s="200"/>
    </row>
    <row r="10921" spans="8:8" x14ac:dyDescent="0.25">
      <c r="H10921" s="200"/>
    </row>
    <row r="10922" spans="8:8" x14ac:dyDescent="0.25">
      <c r="H10922" s="200"/>
    </row>
    <row r="10923" spans="8:8" x14ac:dyDescent="0.25">
      <c r="H10923" s="200"/>
    </row>
    <row r="10924" spans="8:8" x14ac:dyDescent="0.25">
      <c r="H10924" s="200"/>
    </row>
    <row r="10925" spans="8:8" x14ac:dyDescent="0.25">
      <c r="H10925" s="200"/>
    </row>
    <row r="10926" spans="8:8" x14ac:dyDescent="0.25">
      <c r="H10926" s="200"/>
    </row>
    <row r="10927" spans="8:8" x14ac:dyDescent="0.25">
      <c r="H10927" s="200"/>
    </row>
    <row r="10928" spans="8:8" x14ac:dyDescent="0.25">
      <c r="H10928" s="200"/>
    </row>
    <row r="10929" spans="8:8" x14ac:dyDescent="0.25">
      <c r="H10929" s="200"/>
    </row>
    <row r="10930" spans="8:8" x14ac:dyDescent="0.25">
      <c r="H10930" s="200"/>
    </row>
    <row r="10931" spans="8:8" x14ac:dyDescent="0.25">
      <c r="H10931" s="200"/>
    </row>
    <row r="10932" spans="8:8" x14ac:dyDescent="0.25">
      <c r="H10932" s="200"/>
    </row>
    <row r="10933" spans="8:8" x14ac:dyDescent="0.25">
      <c r="H10933" s="200"/>
    </row>
    <row r="10934" spans="8:8" x14ac:dyDescent="0.25">
      <c r="H10934" s="200"/>
    </row>
    <row r="10935" spans="8:8" x14ac:dyDescent="0.25">
      <c r="H10935" s="200"/>
    </row>
    <row r="10936" spans="8:8" x14ac:dyDescent="0.25">
      <c r="H10936" s="200"/>
    </row>
    <row r="10937" spans="8:8" x14ac:dyDescent="0.25">
      <c r="H10937" s="200"/>
    </row>
    <row r="10938" spans="8:8" x14ac:dyDescent="0.25">
      <c r="H10938" s="200"/>
    </row>
    <row r="10939" spans="8:8" x14ac:dyDescent="0.25">
      <c r="H10939" s="200"/>
    </row>
    <row r="10940" spans="8:8" x14ac:dyDescent="0.25">
      <c r="H10940" s="200"/>
    </row>
    <row r="10941" spans="8:8" x14ac:dyDescent="0.25">
      <c r="H10941" s="200"/>
    </row>
    <row r="10942" spans="8:8" x14ac:dyDescent="0.25">
      <c r="H10942" s="200"/>
    </row>
    <row r="10943" spans="8:8" x14ac:dyDescent="0.25">
      <c r="H10943" s="200"/>
    </row>
    <row r="10944" spans="8:8" x14ac:dyDescent="0.25">
      <c r="H10944" s="200"/>
    </row>
    <row r="10945" spans="8:8" x14ac:dyDescent="0.25">
      <c r="H10945" s="200"/>
    </row>
    <row r="10946" spans="8:8" x14ac:dyDescent="0.25">
      <c r="H10946" s="200"/>
    </row>
    <row r="10947" spans="8:8" x14ac:dyDescent="0.25">
      <c r="H10947" s="200"/>
    </row>
    <row r="10948" spans="8:8" x14ac:dyDescent="0.25">
      <c r="H10948" s="200"/>
    </row>
    <row r="10949" spans="8:8" x14ac:dyDescent="0.25">
      <c r="H10949" s="200"/>
    </row>
    <row r="10950" spans="8:8" x14ac:dyDescent="0.25">
      <c r="H10950" s="200"/>
    </row>
    <row r="10951" spans="8:8" x14ac:dyDescent="0.25">
      <c r="H10951" s="200"/>
    </row>
    <row r="10952" spans="8:8" x14ac:dyDescent="0.25">
      <c r="H10952" s="200"/>
    </row>
    <row r="10953" spans="8:8" x14ac:dyDescent="0.25">
      <c r="H10953" s="200"/>
    </row>
    <row r="10954" spans="8:8" x14ac:dyDescent="0.25">
      <c r="H10954" s="200"/>
    </row>
    <row r="10955" spans="8:8" x14ac:dyDescent="0.25">
      <c r="H10955" s="200"/>
    </row>
    <row r="10956" spans="8:8" x14ac:dyDescent="0.25">
      <c r="H10956" s="200"/>
    </row>
    <row r="10957" spans="8:8" x14ac:dyDescent="0.25">
      <c r="H10957" s="200"/>
    </row>
    <row r="10958" spans="8:8" x14ac:dyDescent="0.25">
      <c r="H10958" s="200"/>
    </row>
    <row r="10959" spans="8:8" x14ac:dyDescent="0.25">
      <c r="H10959" s="200"/>
    </row>
    <row r="10960" spans="8:8" x14ac:dyDescent="0.25">
      <c r="H10960" s="200"/>
    </row>
    <row r="10961" spans="8:8" x14ac:dyDescent="0.25">
      <c r="H10961" s="200"/>
    </row>
    <row r="10962" spans="8:8" x14ac:dyDescent="0.25">
      <c r="H10962" s="200"/>
    </row>
    <row r="10963" spans="8:8" x14ac:dyDescent="0.25">
      <c r="H10963" s="200"/>
    </row>
    <row r="10964" spans="8:8" x14ac:dyDescent="0.25">
      <c r="H10964" s="200"/>
    </row>
    <row r="10965" spans="8:8" x14ac:dyDescent="0.25">
      <c r="H10965" s="200"/>
    </row>
    <row r="10966" spans="8:8" x14ac:dyDescent="0.25">
      <c r="H10966" s="200"/>
    </row>
    <row r="10967" spans="8:8" x14ac:dyDescent="0.25">
      <c r="H10967" s="200"/>
    </row>
    <row r="10968" spans="8:8" x14ac:dyDescent="0.25">
      <c r="H10968" s="200"/>
    </row>
    <row r="10969" spans="8:8" x14ac:dyDescent="0.25">
      <c r="H10969" s="200"/>
    </row>
    <row r="10970" spans="8:8" x14ac:dyDescent="0.25">
      <c r="H10970" s="200"/>
    </row>
    <row r="10971" spans="8:8" x14ac:dyDescent="0.25">
      <c r="H10971" s="200"/>
    </row>
    <row r="10972" spans="8:8" x14ac:dyDescent="0.25">
      <c r="H10972" s="200"/>
    </row>
    <row r="10973" spans="8:8" x14ac:dyDescent="0.25">
      <c r="H10973" s="200"/>
    </row>
    <row r="10974" spans="8:8" x14ac:dyDescent="0.25">
      <c r="H10974" s="200"/>
    </row>
    <row r="10975" spans="8:8" x14ac:dyDescent="0.25">
      <c r="H10975" s="200"/>
    </row>
    <row r="10976" spans="8:8" x14ac:dyDescent="0.25">
      <c r="H10976" s="200"/>
    </row>
    <row r="10977" spans="8:8" x14ac:dyDescent="0.25">
      <c r="H10977" s="200"/>
    </row>
    <row r="10978" spans="8:8" x14ac:dyDescent="0.25">
      <c r="H10978" s="200"/>
    </row>
    <row r="10979" spans="8:8" x14ac:dyDescent="0.25">
      <c r="H10979" s="200"/>
    </row>
    <row r="10980" spans="8:8" x14ac:dyDescent="0.25">
      <c r="H10980" s="200"/>
    </row>
    <row r="10981" spans="8:8" x14ac:dyDescent="0.25">
      <c r="H10981" s="200"/>
    </row>
    <row r="10982" spans="8:8" x14ac:dyDescent="0.25">
      <c r="H10982" s="200"/>
    </row>
    <row r="10983" spans="8:8" x14ac:dyDescent="0.25">
      <c r="H10983" s="200"/>
    </row>
    <row r="10984" spans="8:8" x14ac:dyDescent="0.25">
      <c r="H10984" s="200"/>
    </row>
    <row r="10985" spans="8:8" x14ac:dyDescent="0.25">
      <c r="H10985" s="200"/>
    </row>
    <row r="10986" spans="8:8" x14ac:dyDescent="0.25">
      <c r="H10986" s="200"/>
    </row>
    <row r="10987" spans="8:8" x14ac:dyDescent="0.25">
      <c r="H10987" s="200"/>
    </row>
    <row r="10988" spans="8:8" x14ac:dyDescent="0.25">
      <c r="H10988" s="200"/>
    </row>
    <row r="10989" spans="8:8" x14ac:dyDescent="0.25">
      <c r="H10989" s="200"/>
    </row>
    <row r="10990" spans="8:8" x14ac:dyDescent="0.25">
      <c r="H10990" s="200"/>
    </row>
    <row r="10991" spans="8:8" x14ac:dyDescent="0.25">
      <c r="H10991" s="200"/>
    </row>
    <row r="10992" spans="8:8" x14ac:dyDescent="0.25">
      <c r="H10992" s="200"/>
    </row>
    <row r="10993" spans="8:8" x14ac:dyDescent="0.25">
      <c r="H10993" s="200"/>
    </row>
    <row r="10994" spans="8:8" x14ac:dyDescent="0.25">
      <c r="H10994" s="200"/>
    </row>
    <row r="10995" spans="8:8" x14ac:dyDescent="0.25">
      <c r="H10995" s="200"/>
    </row>
    <row r="10996" spans="8:8" x14ac:dyDescent="0.25">
      <c r="H10996" s="200"/>
    </row>
    <row r="10997" spans="8:8" x14ac:dyDescent="0.25">
      <c r="H10997" s="200"/>
    </row>
    <row r="10998" spans="8:8" x14ac:dyDescent="0.25">
      <c r="H10998" s="200"/>
    </row>
    <row r="10999" spans="8:8" x14ac:dyDescent="0.25">
      <c r="H10999" s="200"/>
    </row>
    <row r="11000" spans="8:8" x14ac:dyDescent="0.25">
      <c r="H11000" s="200"/>
    </row>
    <row r="11001" spans="8:8" x14ac:dyDescent="0.25">
      <c r="H11001" s="200"/>
    </row>
    <row r="11002" spans="8:8" x14ac:dyDescent="0.25">
      <c r="H11002" s="200"/>
    </row>
    <row r="11003" spans="8:8" x14ac:dyDescent="0.25">
      <c r="H11003" s="200"/>
    </row>
    <row r="11004" spans="8:8" x14ac:dyDescent="0.25">
      <c r="H11004" s="200"/>
    </row>
    <row r="11005" spans="8:8" x14ac:dyDescent="0.25">
      <c r="H11005" s="200"/>
    </row>
    <row r="11006" spans="8:8" x14ac:dyDescent="0.25">
      <c r="H11006" s="200"/>
    </row>
    <row r="11007" spans="8:8" x14ac:dyDescent="0.25">
      <c r="H11007" s="200"/>
    </row>
    <row r="11008" spans="8:8" x14ac:dyDescent="0.25">
      <c r="H11008" s="200"/>
    </row>
    <row r="11009" spans="8:8" x14ac:dyDescent="0.25">
      <c r="H11009" s="200"/>
    </row>
    <row r="11010" spans="8:8" x14ac:dyDescent="0.25">
      <c r="H11010" s="200"/>
    </row>
    <row r="11011" spans="8:8" x14ac:dyDescent="0.25">
      <c r="H11011" s="200"/>
    </row>
    <row r="11012" spans="8:8" x14ac:dyDescent="0.25">
      <c r="H11012" s="200"/>
    </row>
    <row r="11013" spans="8:8" x14ac:dyDescent="0.25">
      <c r="H11013" s="200"/>
    </row>
    <row r="11014" spans="8:8" x14ac:dyDescent="0.25">
      <c r="H11014" s="200"/>
    </row>
    <row r="11015" spans="8:8" x14ac:dyDescent="0.25">
      <c r="H11015" s="200"/>
    </row>
    <row r="11016" spans="8:8" x14ac:dyDescent="0.25">
      <c r="H11016" s="200"/>
    </row>
    <row r="11017" spans="8:8" x14ac:dyDescent="0.25">
      <c r="H11017" s="200"/>
    </row>
    <row r="11018" spans="8:8" x14ac:dyDescent="0.25">
      <c r="H11018" s="200"/>
    </row>
    <row r="11019" spans="8:8" x14ac:dyDescent="0.25">
      <c r="H11019" s="200"/>
    </row>
    <row r="11020" spans="8:8" x14ac:dyDescent="0.25">
      <c r="H11020" s="200"/>
    </row>
    <row r="11021" spans="8:8" x14ac:dyDescent="0.25">
      <c r="H11021" s="200"/>
    </row>
    <row r="11022" spans="8:8" x14ac:dyDescent="0.25">
      <c r="H11022" s="200"/>
    </row>
    <row r="11023" spans="8:8" x14ac:dyDescent="0.25">
      <c r="H11023" s="200"/>
    </row>
    <row r="11024" spans="8:8" x14ac:dyDescent="0.25">
      <c r="H11024" s="200"/>
    </row>
    <row r="11025" spans="8:8" x14ac:dyDescent="0.25">
      <c r="H11025" s="200"/>
    </row>
    <row r="11026" spans="8:8" x14ac:dyDescent="0.25">
      <c r="H11026" s="200"/>
    </row>
    <row r="11027" spans="8:8" x14ac:dyDescent="0.25">
      <c r="H11027" s="200"/>
    </row>
    <row r="11028" spans="8:8" x14ac:dyDescent="0.25">
      <c r="H11028" s="200"/>
    </row>
    <row r="11029" spans="8:8" x14ac:dyDescent="0.25">
      <c r="H11029" s="200"/>
    </row>
    <row r="11030" spans="8:8" x14ac:dyDescent="0.25">
      <c r="H11030" s="200"/>
    </row>
    <row r="11031" spans="8:8" x14ac:dyDescent="0.25">
      <c r="H11031" s="200"/>
    </row>
    <row r="11032" spans="8:8" x14ac:dyDescent="0.25">
      <c r="H11032" s="200"/>
    </row>
    <row r="11033" spans="8:8" x14ac:dyDescent="0.25">
      <c r="H11033" s="200"/>
    </row>
    <row r="11034" spans="8:8" x14ac:dyDescent="0.25">
      <c r="H11034" s="200"/>
    </row>
    <row r="11035" spans="8:8" x14ac:dyDescent="0.25">
      <c r="H11035" s="200"/>
    </row>
    <row r="11036" spans="8:8" x14ac:dyDescent="0.25">
      <c r="H11036" s="200"/>
    </row>
    <row r="11037" spans="8:8" x14ac:dyDescent="0.25">
      <c r="H11037" s="200"/>
    </row>
    <row r="11038" spans="8:8" x14ac:dyDescent="0.25">
      <c r="H11038" s="200"/>
    </row>
    <row r="11039" spans="8:8" x14ac:dyDescent="0.25">
      <c r="H11039" s="200"/>
    </row>
    <row r="11040" spans="8:8" x14ac:dyDescent="0.25">
      <c r="H11040" s="200"/>
    </row>
    <row r="11041" spans="8:8" x14ac:dyDescent="0.25">
      <c r="H11041" s="200"/>
    </row>
    <row r="11042" spans="8:8" x14ac:dyDescent="0.25">
      <c r="H11042" s="200"/>
    </row>
    <row r="11043" spans="8:8" x14ac:dyDescent="0.25">
      <c r="H11043" s="200"/>
    </row>
    <row r="11044" spans="8:8" x14ac:dyDescent="0.25">
      <c r="H11044" s="200"/>
    </row>
    <row r="11045" spans="8:8" x14ac:dyDescent="0.25">
      <c r="H11045" s="200"/>
    </row>
    <row r="11046" spans="8:8" x14ac:dyDescent="0.25">
      <c r="H11046" s="200"/>
    </row>
    <row r="11047" spans="8:8" x14ac:dyDescent="0.25">
      <c r="H11047" s="200"/>
    </row>
    <row r="11048" spans="8:8" x14ac:dyDescent="0.25">
      <c r="H11048" s="200"/>
    </row>
    <row r="11049" spans="8:8" x14ac:dyDescent="0.25">
      <c r="H11049" s="200"/>
    </row>
    <row r="11050" spans="8:8" x14ac:dyDescent="0.25">
      <c r="H11050" s="200"/>
    </row>
    <row r="11051" spans="8:8" x14ac:dyDescent="0.25">
      <c r="H11051" s="200"/>
    </row>
    <row r="11052" spans="8:8" x14ac:dyDescent="0.25">
      <c r="H11052" s="200"/>
    </row>
    <row r="11053" spans="8:8" x14ac:dyDescent="0.25">
      <c r="H11053" s="200"/>
    </row>
    <row r="11054" spans="8:8" x14ac:dyDescent="0.25">
      <c r="H11054" s="200"/>
    </row>
    <row r="11055" spans="8:8" x14ac:dyDescent="0.25">
      <c r="H11055" s="200"/>
    </row>
    <row r="11056" spans="8:8" x14ac:dyDescent="0.25">
      <c r="H11056" s="200"/>
    </row>
    <row r="11057" spans="8:8" x14ac:dyDescent="0.25">
      <c r="H11057" s="200"/>
    </row>
    <row r="11058" spans="8:8" x14ac:dyDescent="0.25">
      <c r="H11058" s="200"/>
    </row>
    <row r="11059" spans="8:8" x14ac:dyDescent="0.25">
      <c r="H11059" s="200"/>
    </row>
    <row r="11060" spans="8:8" x14ac:dyDescent="0.25">
      <c r="H11060" s="200"/>
    </row>
    <row r="11061" spans="8:8" x14ac:dyDescent="0.25">
      <c r="H11061" s="200"/>
    </row>
    <row r="11062" spans="8:8" x14ac:dyDescent="0.25">
      <c r="H11062" s="200"/>
    </row>
    <row r="11063" spans="8:8" x14ac:dyDescent="0.25">
      <c r="H11063" s="200"/>
    </row>
    <row r="11064" spans="8:8" x14ac:dyDescent="0.25">
      <c r="H11064" s="200"/>
    </row>
    <row r="11065" spans="8:8" x14ac:dyDescent="0.25">
      <c r="H11065" s="200"/>
    </row>
    <row r="11066" spans="8:8" x14ac:dyDescent="0.25">
      <c r="H11066" s="200"/>
    </row>
    <row r="11067" spans="8:8" x14ac:dyDescent="0.25">
      <c r="H11067" s="200"/>
    </row>
    <row r="11068" spans="8:8" x14ac:dyDescent="0.25">
      <c r="H11068" s="200"/>
    </row>
    <row r="11069" spans="8:8" x14ac:dyDescent="0.25">
      <c r="H11069" s="200"/>
    </row>
    <row r="11070" spans="8:8" x14ac:dyDescent="0.25">
      <c r="H11070" s="200"/>
    </row>
    <row r="11071" spans="8:8" x14ac:dyDescent="0.25">
      <c r="H11071" s="200"/>
    </row>
    <row r="11072" spans="8:8" x14ac:dyDescent="0.25">
      <c r="H11072" s="200"/>
    </row>
    <row r="11073" spans="8:8" x14ac:dyDescent="0.25">
      <c r="H11073" s="200"/>
    </row>
    <row r="11074" spans="8:8" x14ac:dyDescent="0.25">
      <c r="H11074" s="200"/>
    </row>
    <row r="11075" spans="8:8" x14ac:dyDescent="0.25">
      <c r="H11075" s="200"/>
    </row>
    <row r="11076" spans="8:8" x14ac:dyDescent="0.25">
      <c r="H11076" s="200"/>
    </row>
    <row r="11077" spans="8:8" x14ac:dyDescent="0.25">
      <c r="H11077" s="200"/>
    </row>
    <row r="11078" spans="8:8" x14ac:dyDescent="0.25">
      <c r="H11078" s="200"/>
    </row>
    <row r="11079" spans="8:8" x14ac:dyDescent="0.25">
      <c r="H11079" s="200"/>
    </row>
    <row r="11080" spans="8:8" x14ac:dyDescent="0.25">
      <c r="H11080" s="200"/>
    </row>
    <row r="11081" spans="8:8" x14ac:dyDescent="0.25">
      <c r="H11081" s="200"/>
    </row>
    <row r="11082" spans="8:8" x14ac:dyDescent="0.25">
      <c r="H11082" s="200"/>
    </row>
    <row r="11083" spans="8:8" x14ac:dyDescent="0.25">
      <c r="H11083" s="200"/>
    </row>
    <row r="11084" spans="8:8" x14ac:dyDescent="0.25">
      <c r="H11084" s="200"/>
    </row>
    <row r="11085" spans="8:8" x14ac:dyDescent="0.25">
      <c r="H11085" s="200"/>
    </row>
    <row r="11086" spans="8:8" x14ac:dyDescent="0.25">
      <c r="H11086" s="200"/>
    </row>
    <row r="11087" spans="8:8" x14ac:dyDescent="0.25">
      <c r="H11087" s="200"/>
    </row>
    <row r="11088" spans="8:8" x14ac:dyDescent="0.25">
      <c r="H11088" s="200"/>
    </row>
    <row r="11089" spans="8:8" x14ac:dyDescent="0.25">
      <c r="H11089" s="200"/>
    </row>
    <row r="11090" spans="8:8" x14ac:dyDescent="0.25">
      <c r="H11090" s="200"/>
    </row>
    <row r="11091" spans="8:8" x14ac:dyDescent="0.25">
      <c r="H11091" s="200"/>
    </row>
    <row r="11092" spans="8:8" x14ac:dyDescent="0.25">
      <c r="H11092" s="200"/>
    </row>
    <row r="11093" spans="8:8" x14ac:dyDescent="0.25">
      <c r="H11093" s="200"/>
    </row>
    <row r="11094" spans="8:8" x14ac:dyDescent="0.25">
      <c r="H11094" s="200"/>
    </row>
    <row r="11095" spans="8:8" x14ac:dyDescent="0.25">
      <c r="H11095" s="200"/>
    </row>
    <row r="11096" spans="8:8" x14ac:dyDescent="0.25">
      <c r="H11096" s="200"/>
    </row>
    <row r="11097" spans="8:8" x14ac:dyDescent="0.25">
      <c r="H11097" s="200"/>
    </row>
    <row r="11098" spans="8:8" x14ac:dyDescent="0.25">
      <c r="H11098" s="200"/>
    </row>
    <row r="11099" spans="8:8" x14ac:dyDescent="0.25">
      <c r="H11099" s="200"/>
    </row>
    <row r="11100" spans="8:8" x14ac:dyDescent="0.25">
      <c r="H11100" s="200"/>
    </row>
    <row r="11101" spans="8:8" x14ac:dyDescent="0.25">
      <c r="H11101" s="200"/>
    </row>
    <row r="11102" spans="8:8" x14ac:dyDescent="0.25">
      <c r="H11102" s="200"/>
    </row>
    <row r="11103" spans="8:8" x14ac:dyDescent="0.25">
      <c r="H11103" s="200"/>
    </row>
    <row r="11104" spans="8:8" x14ac:dyDescent="0.25">
      <c r="H11104" s="200"/>
    </row>
    <row r="11105" spans="8:8" x14ac:dyDescent="0.25">
      <c r="H11105" s="200"/>
    </row>
    <row r="11106" spans="8:8" x14ac:dyDescent="0.25">
      <c r="H11106" s="200"/>
    </row>
    <row r="11107" spans="8:8" x14ac:dyDescent="0.25">
      <c r="H11107" s="200"/>
    </row>
    <row r="11108" spans="8:8" x14ac:dyDescent="0.25">
      <c r="H11108" s="200"/>
    </row>
    <row r="11109" spans="8:8" x14ac:dyDescent="0.25">
      <c r="H11109" s="200"/>
    </row>
    <row r="11110" spans="8:8" x14ac:dyDescent="0.25">
      <c r="H11110" s="200"/>
    </row>
    <row r="11111" spans="8:8" x14ac:dyDescent="0.25">
      <c r="H11111" s="200"/>
    </row>
    <row r="11112" spans="8:8" x14ac:dyDescent="0.25">
      <c r="H11112" s="200"/>
    </row>
    <row r="11113" spans="8:8" x14ac:dyDescent="0.25">
      <c r="H11113" s="200"/>
    </row>
    <row r="11114" spans="8:8" x14ac:dyDescent="0.25">
      <c r="H11114" s="200"/>
    </row>
    <row r="11115" spans="8:8" x14ac:dyDescent="0.25">
      <c r="H11115" s="200"/>
    </row>
    <row r="11116" spans="8:8" x14ac:dyDescent="0.25">
      <c r="H11116" s="200"/>
    </row>
    <row r="11117" spans="8:8" x14ac:dyDescent="0.25">
      <c r="H11117" s="200"/>
    </row>
    <row r="11118" spans="8:8" x14ac:dyDescent="0.25">
      <c r="H11118" s="200"/>
    </row>
    <row r="11119" spans="8:8" x14ac:dyDescent="0.25">
      <c r="H11119" s="200"/>
    </row>
    <row r="11120" spans="8:8" x14ac:dyDescent="0.25">
      <c r="H11120" s="200"/>
    </row>
    <row r="11121" spans="8:8" x14ac:dyDescent="0.25">
      <c r="H11121" s="200"/>
    </row>
    <row r="11122" spans="8:8" x14ac:dyDescent="0.25">
      <c r="H11122" s="200"/>
    </row>
    <row r="11123" spans="8:8" x14ac:dyDescent="0.25">
      <c r="H11123" s="200"/>
    </row>
    <row r="11124" spans="8:8" x14ac:dyDescent="0.25">
      <c r="H11124" s="200"/>
    </row>
    <row r="11125" spans="8:8" x14ac:dyDescent="0.25">
      <c r="H11125" s="200"/>
    </row>
    <row r="11126" spans="8:8" x14ac:dyDescent="0.25">
      <c r="H11126" s="200"/>
    </row>
    <row r="11127" spans="8:8" x14ac:dyDescent="0.25">
      <c r="H11127" s="200"/>
    </row>
    <row r="11128" spans="8:8" x14ac:dyDescent="0.25">
      <c r="H11128" s="200"/>
    </row>
    <row r="11129" spans="8:8" x14ac:dyDescent="0.25">
      <c r="H11129" s="200"/>
    </row>
    <row r="11130" spans="8:8" x14ac:dyDescent="0.25">
      <c r="H11130" s="200"/>
    </row>
    <row r="11131" spans="8:8" x14ac:dyDescent="0.25">
      <c r="H11131" s="200"/>
    </row>
    <row r="11132" spans="8:8" x14ac:dyDescent="0.25">
      <c r="H11132" s="200"/>
    </row>
    <row r="11133" spans="8:8" x14ac:dyDescent="0.25">
      <c r="H11133" s="200"/>
    </row>
    <row r="11134" spans="8:8" x14ac:dyDescent="0.25">
      <c r="H11134" s="200"/>
    </row>
    <row r="11135" spans="8:8" x14ac:dyDescent="0.25">
      <c r="H11135" s="200"/>
    </row>
    <row r="11136" spans="8:8" x14ac:dyDescent="0.25">
      <c r="H11136" s="200"/>
    </row>
    <row r="11137" spans="8:8" x14ac:dyDescent="0.25">
      <c r="H11137" s="200"/>
    </row>
    <row r="11138" spans="8:8" x14ac:dyDescent="0.25">
      <c r="H11138" s="200"/>
    </row>
    <row r="11139" spans="8:8" x14ac:dyDescent="0.25">
      <c r="H11139" s="200"/>
    </row>
    <row r="11140" spans="8:8" x14ac:dyDescent="0.25">
      <c r="H11140" s="200"/>
    </row>
    <row r="11141" spans="8:8" x14ac:dyDescent="0.25">
      <c r="H11141" s="200"/>
    </row>
    <row r="11142" spans="8:8" x14ac:dyDescent="0.25">
      <c r="H11142" s="200"/>
    </row>
    <row r="11143" spans="8:8" x14ac:dyDescent="0.25">
      <c r="H11143" s="200"/>
    </row>
    <row r="11144" spans="8:8" x14ac:dyDescent="0.25">
      <c r="H11144" s="200"/>
    </row>
    <row r="11145" spans="8:8" x14ac:dyDescent="0.25">
      <c r="H11145" s="200"/>
    </row>
    <row r="11146" spans="8:8" x14ac:dyDescent="0.25">
      <c r="H11146" s="200"/>
    </row>
    <row r="11147" spans="8:8" x14ac:dyDescent="0.25">
      <c r="H11147" s="200"/>
    </row>
    <row r="11148" spans="8:8" x14ac:dyDescent="0.25">
      <c r="H11148" s="200"/>
    </row>
    <row r="11149" spans="8:8" x14ac:dyDescent="0.25">
      <c r="H11149" s="200"/>
    </row>
    <row r="11150" spans="8:8" x14ac:dyDescent="0.25">
      <c r="H11150" s="200"/>
    </row>
    <row r="11151" spans="8:8" x14ac:dyDescent="0.25">
      <c r="H11151" s="200"/>
    </row>
    <row r="11152" spans="8:8" x14ac:dyDescent="0.25">
      <c r="H11152" s="200"/>
    </row>
    <row r="11153" spans="8:8" x14ac:dyDescent="0.25">
      <c r="H11153" s="200"/>
    </row>
    <row r="11154" spans="8:8" x14ac:dyDescent="0.25">
      <c r="H11154" s="200"/>
    </row>
    <row r="11155" spans="8:8" x14ac:dyDescent="0.25">
      <c r="H11155" s="200"/>
    </row>
    <row r="11156" spans="8:8" x14ac:dyDescent="0.25">
      <c r="H11156" s="200"/>
    </row>
    <row r="11157" spans="8:8" x14ac:dyDescent="0.25">
      <c r="H11157" s="200"/>
    </row>
    <row r="11158" spans="8:8" x14ac:dyDescent="0.25">
      <c r="H11158" s="200"/>
    </row>
    <row r="11159" spans="8:8" x14ac:dyDescent="0.25">
      <c r="H11159" s="200"/>
    </row>
    <row r="11160" spans="8:8" x14ac:dyDescent="0.25">
      <c r="H11160" s="200"/>
    </row>
    <row r="11161" spans="8:8" x14ac:dyDescent="0.25">
      <c r="H11161" s="200"/>
    </row>
    <row r="11162" spans="8:8" x14ac:dyDescent="0.25">
      <c r="H11162" s="200"/>
    </row>
    <row r="11163" spans="8:8" x14ac:dyDescent="0.25">
      <c r="H11163" s="200"/>
    </row>
    <row r="11164" spans="8:8" x14ac:dyDescent="0.25">
      <c r="H11164" s="200"/>
    </row>
    <row r="11165" spans="8:8" x14ac:dyDescent="0.25">
      <c r="H11165" s="200"/>
    </row>
    <row r="11166" spans="8:8" x14ac:dyDescent="0.25">
      <c r="H11166" s="200"/>
    </row>
    <row r="11167" spans="8:8" x14ac:dyDescent="0.25">
      <c r="H11167" s="200"/>
    </row>
    <row r="11168" spans="8:8" x14ac:dyDescent="0.25">
      <c r="H11168" s="200"/>
    </row>
    <row r="11169" spans="8:8" x14ac:dyDescent="0.25">
      <c r="H11169" s="200"/>
    </row>
    <row r="11170" spans="8:8" x14ac:dyDescent="0.25">
      <c r="H11170" s="200"/>
    </row>
    <row r="11171" spans="8:8" x14ac:dyDescent="0.25">
      <c r="H11171" s="200"/>
    </row>
    <row r="11172" spans="8:8" x14ac:dyDescent="0.25">
      <c r="H11172" s="200"/>
    </row>
    <row r="11173" spans="8:8" x14ac:dyDescent="0.25">
      <c r="H11173" s="200"/>
    </row>
    <row r="11174" spans="8:8" x14ac:dyDescent="0.25">
      <c r="H11174" s="200"/>
    </row>
    <row r="11175" spans="8:8" x14ac:dyDescent="0.25">
      <c r="H11175" s="200"/>
    </row>
    <row r="11176" spans="8:8" x14ac:dyDescent="0.25">
      <c r="H11176" s="200"/>
    </row>
    <row r="11177" spans="8:8" x14ac:dyDescent="0.25">
      <c r="H11177" s="200"/>
    </row>
    <row r="11178" spans="8:8" x14ac:dyDescent="0.25">
      <c r="H11178" s="200"/>
    </row>
    <row r="11179" spans="8:8" x14ac:dyDescent="0.25">
      <c r="H11179" s="200"/>
    </row>
    <row r="11180" spans="8:8" x14ac:dyDescent="0.25">
      <c r="H11180" s="200"/>
    </row>
    <row r="11181" spans="8:8" x14ac:dyDescent="0.25">
      <c r="H11181" s="200"/>
    </row>
    <row r="11182" spans="8:8" x14ac:dyDescent="0.25">
      <c r="H11182" s="200"/>
    </row>
    <row r="11183" spans="8:8" x14ac:dyDescent="0.25">
      <c r="H11183" s="200"/>
    </row>
    <row r="11184" spans="8:8" x14ac:dyDescent="0.25">
      <c r="H11184" s="200"/>
    </row>
    <row r="11185" spans="8:8" x14ac:dyDescent="0.25">
      <c r="H11185" s="200"/>
    </row>
    <row r="11186" spans="8:8" x14ac:dyDescent="0.25">
      <c r="H11186" s="200"/>
    </row>
    <row r="11187" spans="8:8" x14ac:dyDescent="0.25">
      <c r="H11187" s="200"/>
    </row>
    <row r="11188" spans="8:8" x14ac:dyDescent="0.25">
      <c r="H11188" s="200"/>
    </row>
    <row r="11189" spans="8:8" x14ac:dyDescent="0.25">
      <c r="H11189" s="200"/>
    </row>
    <row r="11190" spans="8:8" x14ac:dyDescent="0.25">
      <c r="H11190" s="200"/>
    </row>
    <row r="11191" spans="8:8" x14ac:dyDescent="0.25">
      <c r="H11191" s="200"/>
    </row>
    <row r="11192" spans="8:8" x14ac:dyDescent="0.25">
      <c r="H11192" s="200"/>
    </row>
    <row r="11193" spans="8:8" x14ac:dyDescent="0.25">
      <c r="H11193" s="200"/>
    </row>
    <row r="11194" spans="8:8" x14ac:dyDescent="0.25">
      <c r="H11194" s="200"/>
    </row>
    <row r="11195" spans="8:8" x14ac:dyDescent="0.25">
      <c r="H11195" s="200"/>
    </row>
    <row r="11196" spans="8:8" x14ac:dyDescent="0.25">
      <c r="H11196" s="200"/>
    </row>
    <row r="11197" spans="8:8" x14ac:dyDescent="0.25">
      <c r="H11197" s="200"/>
    </row>
    <row r="11198" spans="8:8" x14ac:dyDescent="0.25">
      <c r="H11198" s="200"/>
    </row>
    <row r="11199" spans="8:8" x14ac:dyDescent="0.25">
      <c r="H11199" s="200"/>
    </row>
    <row r="11200" spans="8:8" x14ac:dyDescent="0.25">
      <c r="H11200" s="200"/>
    </row>
    <row r="11201" spans="8:8" x14ac:dyDescent="0.25">
      <c r="H11201" s="200"/>
    </row>
    <row r="11202" spans="8:8" x14ac:dyDescent="0.25">
      <c r="H11202" s="200"/>
    </row>
    <row r="11203" spans="8:8" x14ac:dyDescent="0.25">
      <c r="H11203" s="200"/>
    </row>
    <row r="11204" spans="8:8" x14ac:dyDescent="0.25">
      <c r="H11204" s="200"/>
    </row>
    <row r="11205" spans="8:8" x14ac:dyDescent="0.25">
      <c r="H11205" s="200"/>
    </row>
    <row r="11206" spans="8:8" x14ac:dyDescent="0.25">
      <c r="H11206" s="200"/>
    </row>
    <row r="11207" spans="8:8" x14ac:dyDescent="0.25">
      <c r="H11207" s="200"/>
    </row>
    <row r="11208" spans="8:8" x14ac:dyDescent="0.25">
      <c r="H11208" s="200"/>
    </row>
    <row r="11209" spans="8:8" x14ac:dyDescent="0.25">
      <c r="H11209" s="200"/>
    </row>
    <row r="11210" spans="8:8" x14ac:dyDescent="0.25">
      <c r="H11210" s="200"/>
    </row>
    <row r="11211" spans="8:8" x14ac:dyDescent="0.25">
      <c r="H11211" s="200"/>
    </row>
    <row r="11212" spans="8:8" x14ac:dyDescent="0.25">
      <c r="H11212" s="200"/>
    </row>
    <row r="11213" spans="8:8" x14ac:dyDescent="0.25">
      <c r="H11213" s="200"/>
    </row>
    <row r="11214" spans="8:8" x14ac:dyDescent="0.25">
      <c r="H11214" s="200"/>
    </row>
    <row r="11215" spans="8:8" x14ac:dyDescent="0.25">
      <c r="H11215" s="200"/>
    </row>
    <row r="11216" spans="8:8" x14ac:dyDescent="0.25">
      <c r="H11216" s="200"/>
    </row>
    <row r="11217" spans="8:8" x14ac:dyDescent="0.25">
      <c r="H11217" s="200"/>
    </row>
    <row r="11218" spans="8:8" x14ac:dyDescent="0.25">
      <c r="H11218" s="200"/>
    </row>
    <row r="11219" spans="8:8" x14ac:dyDescent="0.25">
      <c r="H11219" s="200"/>
    </row>
    <row r="11220" spans="8:8" x14ac:dyDescent="0.25">
      <c r="H11220" s="200"/>
    </row>
    <row r="11221" spans="8:8" x14ac:dyDescent="0.25">
      <c r="H11221" s="200"/>
    </row>
    <row r="11222" spans="8:8" x14ac:dyDescent="0.25">
      <c r="H11222" s="200"/>
    </row>
    <row r="11223" spans="8:8" x14ac:dyDescent="0.25">
      <c r="H11223" s="200"/>
    </row>
    <row r="11224" spans="8:8" x14ac:dyDescent="0.25">
      <c r="H11224" s="200"/>
    </row>
    <row r="11225" spans="8:8" x14ac:dyDescent="0.25">
      <c r="H11225" s="200"/>
    </row>
    <row r="11226" spans="8:8" x14ac:dyDescent="0.25">
      <c r="H11226" s="200"/>
    </row>
    <row r="11227" spans="8:8" x14ac:dyDescent="0.25">
      <c r="H11227" s="200"/>
    </row>
    <row r="11228" spans="8:8" x14ac:dyDescent="0.25">
      <c r="H11228" s="200"/>
    </row>
    <row r="11229" spans="8:8" x14ac:dyDescent="0.25">
      <c r="H11229" s="200"/>
    </row>
    <row r="11230" spans="8:8" x14ac:dyDescent="0.25">
      <c r="H11230" s="200"/>
    </row>
    <row r="11231" spans="8:8" x14ac:dyDescent="0.25">
      <c r="H11231" s="200"/>
    </row>
    <row r="11232" spans="8:8" x14ac:dyDescent="0.25">
      <c r="H11232" s="200"/>
    </row>
    <row r="11233" spans="8:8" x14ac:dyDescent="0.25">
      <c r="H11233" s="200"/>
    </row>
    <row r="11234" spans="8:8" x14ac:dyDescent="0.25">
      <c r="H11234" s="200"/>
    </row>
    <row r="11235" spans="8:8" x14ac:dyDescent="0.25">
      <c r="H11235" s="200"/>
    </row>
    <row r="11236" spans="8:8" x14ac:dyDescent="0.25">
      <c r="H11236" s="200"/>
    </row>
    <row r="11237" spans="8:8" x14ac:dyDescent="0.25">
      <c r="H11237" s="200"/>
    </row>
    <row r="11238" spans="8:8" x14ac:dyDescent="0.25">
      <c r="H11238" s="200"/>
    </row>
    <row r="11239" spans="8:8" x14ac:dyDescent="0.25">
      <c r="H11239" s="200"/>
    </row>
    <row r="11240" spans="8:8" x14ac:dyDescent="0.25">
      <c r="H11240" s="200"/>
    </row>
    <row r="11241" spans="8:8" x14ac:dyDescent="0.25">
      <c r="H11241" s="200"/>
    </row>
    <row r="11242" spans="8:8" x14ac:dyDescent="0.25">
      <c r="H11242" s="200"/>
    </row>
    <row r="11243" spans="8:8" x14ac:dyDescent="0.25">
      <c r="H11243" s="200"/>
    </row>
    <row r="11244" spans="8:8" x14ac:dyDescent="0.25">
      <c r="H11244" s="200"/>
    </row>
    <row r="11245" spans="8:8" x14ac:dyDescent="0.25">
      <c r="H11245" s="200"/>
    </row>
    <row r="11246" spans="8:8" x14ac:dyDescent="0.25">
      <c r="H11246" s="200"/>
    </row>
    <row r="11247" spans="8:8" x14ac:dyDescent="0.25">
      <c r="H11247" s="200"/>
    </row>
    <row r="11248" spans="8:8" x14ac:dyDescent="0.25">
      <c r="H11248" s="200"/>
    </row>
    <row r="11249" spans="8:8" x14ac:dyDescent="0.25">
      <c r="H11249" s="200"/>
    </row>
    <row r="11250" spans="8:8" x14ac:dyDescent="0.25">
      <c r="H11250" s="200"/>
    </row>
    <row r="11251" spans="8:8" x14ac:dyDescent="0.25">
      <c r="H11251" s="200"/>
    </row>
    <row r="11252" spans="8:8" x14ac:dyDescent="0.25">
      <c r="H11252" s="200"/>
    </row>
    <row r="11253" spans="8:8" x14ac:dyDescent="0.25">
      <c r="H11253" s="200"/>
    </row>
    <row r="11254" spans="8:8" x14ac:dyDescent="0.25">
      <c r="H11254" s="200"/>
    </row>
    <row r="11255" spans="8:8" x14ac:dyDescent="0.25">
      <c r="H11255" s="200"/>
    </row>
    <row r="11256" spans="8:8" x14ac:dyDescent="0.25">
      <c r="H11256" s="200"/>
    </row>
    <row r="11257" spans="8:8" x14ac:dyDescent="0.25">
      <c r="H11257" s="200"/>
    </row>
    <row r="11258" spans="8:8" x14ac:dyDescent="0.25">
      <c r="H11258" s="200"/>
    </row>
    <row r="11259" spans="8:8" x14ac:dyDescent="0.25">
      <c r="H11259" s="200"/>
    </row>
    <row r="11260" spans="8:8" x14ac:dyDescent="0.25">
      <c r="H11260" s="200"/>
    </row>
    <row r="11261" spans="8:8" x14ac:dyDescent="0.25">
      <c r="H11261" s="200"/>
    </row>
    <row r="11262" spans="8:8" x14ac:dyDescent="0.25">
      <c r="H11262" s="200"/>
    </row>
    <row r="11263" spans="8:8" x14ac:dyDescent="0.25">
      <c r="H11263" s="200"/>
    </row>
    <row r="11264" spans="8:8" x14ac:dyDescent="0.25">
      <c r="H11264" s="200"/>
    </row>
    <row r="11265" spans="8:8" x14ac:dyDescent="0.25">
      <c r="H11265" s="200"/>
    </row>
    <row r="11266" spans="8:8" x14ac:dyDescent="0.25">
      <c r="H11266" s="200"/>
    </row>
    <row r="11267" spans="8:8" x14ac:dyDescent="0.25">
      <c r="H11267" s="200"/>
    </row>
    <row r="11268" spans="8:8" x14ac:dyDescent="0.25">
      <c r="H11268" s="200"/>
    </row>
    <row r="11269" spans="8:8" x14ac:dyDescent="0.25">
      <c r="H11269" s="200"/>
    </row>
    <row r="11270" spans="8:8" x14ac:dyDescent="0.25">
      <c r="H11270" s="200"/>
    </row>
    <row r="11271" spans="8:8" x14ac:dyDescent="0.25">
      <c r="H11271" s="200"/>
    </row>
    <row r="11272" spans="8:8" x14ac:dyDescent="0.25">
      <c r="H11272" s="200"/>
    </row>
    <row r="11273" spans="8:8" x14ac:dyDescent="0.25">
      <c r="H11273" s="200"/>
    </row>
    <row r="11274" spans="8:8" x14ac:dyDescent="0.25">
      <c r="H11274" s="200"/>
    </row>
    <row r="11275" spans="8:8" x14ac:dyDescent="0.25">
      <c r="H11275" s="200"/>
    </row>
    <row r="11276" spans="8:8" x14ac:dyDescent="0.25">
      <c r="H11276" s="200"/>
    </row>
    <row r="11277" spans="8:8" x14ac:dyDescent="0.25">
      <c r="H11277" s="200"/>
    </row>
    <row r="11278" spans="8:8" x14ac:dyDescent="0.25">
      <c r="H11278" s="200"/>
    </row>
    <row r="11279" spans="8:8" x14ac:dyDescent="0.25">
      <c r="H11279" s="200"/>
    </row>
    <row r="11280" spans="8:8" x14ac:dyDescent="0.25">
      <c r="H11280" s="200"/>
    </row>
    <row r="11281" spans="8:8" x14ac:dyDescent="0.25">
      <c r="H11281" s="200"/>
    </row>
    <row r="11282" spans="8:8" x14ac:dyDescent="0.25">
      <c r="H11282" s="200"/>
    </row>
    <row r="11283" spans="8:8" x14ac:dyDescent="0.25">
      <c r="H11283" s="200"/>
    </row>
    <row r="11284" spans="8:8" x14ac:dyDescent="0.25">
      <c r="H11284" s="200"/>
    </row>
    <row r="11285" spans="8:8" x14ac:dyDescent="0.25">
      <c r="H11285" s="200"/>
    </row>
    <row r="11286" spans="8:8" x14ac:dyDescent="0.25">
      <c r="H11286" s="200"/>
    </row>
    <row r="11287" spans="8:8" x14ac:dyDescent="0.25">
      <c r="H11287" s="200"/>
    </row>
    <row r="11288" spans="8:8" x14ac:dyDescent="0.25">
      <c r="H11288" s="200"/>
    </row>
    <row r="11289" spans="8:8" x14ac:dyDescent="0.25">
      <c r="H11289" s="200"/>
    </row>
    <row r="11290" spans="8:8" x14ac:dyDescent="0.25">
      <c r="H11290" s="200"/>
    </row>
    <row r="11291" spans="8:8" x14ac:dyDescent="0.25">
      <c r="H11291" s="200"/>
    </row>
    <row r="11292" spans="8:8" x14ac:dyDescent="0.25">
      <c r="H11292" s="200"/>
    </row>
    <row r="11293" spans="8:8" x14ac:dyDescent="0.25">
      <c r="H11293" s="200"/>
    </row>
    <row r="11294" spans="8:8" x14ac:dyDescent="0.25">
      <c r="H11294" s="200"/>
    </row>
    <row r="11295" spans="8:8" x14ac:dyDescent="0.25">
      <c r="H11295" s="200"/>
    </row>
    <row r="11296" spans="8:8" x14ac:dyDescent="0.25">
      <c r="H11296" s="200"/>
    </row>
    <row r="11297" spans="8:8" x14ac:dyDescent="0.25">
      <c r="H11297" s="200"/>
    </row>
    <row r="11298" spans="8:8" x14ac:dyDescent="0.25">
      <c r="H11298" s="200"/>
    </row>
    <row r="11299" spans="8:8" x14ac:dyDescent="0.25">
      <c r="H11299" s="200"/>
    </row>
    <row r="11300" spans="8:8" x14ac:dyDescent="0.25">
      <c r="H11300" s="200"/>
    </row>
    <row r="11301" spans="8:8" x14ac:dyDescent="0.25">
      <c r="H11301" s="200"/>
    </row>
    <row r="11302" spans="8:8" x14ac:dyDescent="0.25">
      <c r="H11302" s="200"/>
    </row>
    <row r="11303" spans="8:8" x14ac:dyDescent="0.25">
      <c r="H11303" s="200"/>
    </row>
    <row r="11304" spans="8:8" x14ac:dyDescent="0.25">
      <c r="H11304" s="200"/>
    </row>
    <row r="11305" spans="8:8" x14ac:dyDescent="0.25">
      <c r="H11305" s="200"/>
    </row>
    <row r="11306" spans="8:8" x14ac:dyDescent="0.25">
      <c r="H11306" s="200"/>
    </row>
    <row r="11307" spans="8:8" x14ac:dyDescent="0.25">
      <c r="H11307" s="200"/>
    </row>
    <row r="11308" spans="8:8" x14ac:dyDescent="0.25">
      <c r="H11308" s="200"/>
    </row>
    <row r="11309" spans="8:8" x14ac:dyDescent="0.25">
      <c r="H11309" s="200"/>
    </row>
    <row r="11310" spans="8:8" x14ac:dyDescent="0.25">
      <c r="H11310" s="200"/>
    </row>
    <row r="11311" spans="8:8" x14ac:dyDescent="0.25">
      <c r="H11311" s="200"/>
    </row>
    <row r="11312" spans="8:8" x14ac:dyDescent="0.25">
      <c r="H11312" s="200"/>
    </row>
    <row r="11313" spans="8:8" x14ac:dyDescent="0.25">
      <c r="H11313" s="200"/>
    </row>
    <row r="11314" spans="8:8" x14ac:dyDescent="0.25">
      <c r="H11314" s="200"/>
    </row>
    <row r="11315" spans="8:8" x14ac:dyDescent="0.25">
      <c r="H11315" s="200"/>
    </row>
    <row r="11316" spans="8:8" x14ac:dyDescent="0.25">
      <c r="H11316" s="200"/>
    </row>
    <row r="11317" spans="8:8" x14ac:dyDescent="0.25">
      <c r="H11317" s="200"/>
    </row>
    <row r="11318" spans="8:8" x14ac:dyDescent="0.25">
      <c r="H11318" s="200"/>
    </row>
    <row r="11319" spans="8:8" x14ac:dyDescent="0.25">
      <c r="H11319" s="200"/>
    </row>
    <row r="11320" spans="8:8" x14ac:dyDescent="0.25">
      <c r="H11320" s="200"/>
    </row>
    <row r="11321" spans="8:8" x14ac:dyDescent="0.25">
      <c r="H11321" s="200"/>
    </row>
    <row r="11322" spans="8:8" x14ac:dyDescent="0.25">
      <c r="H11322" s="200"/>
    </row>
    <row r="11323" spans="8:8" x14ac:dyDescent="0.25">
      <c r="H11323" s="200"/>
    </row>
    <row r="11324" spans="8:8" x14ac:dyDescent="0.25">
      <c r="H11324" s="200"/>
    </row>
    <row r="11325" spans="8:8" x14ac:dyDescent="0.25">
      <c r="H11325" s="200"/>
    </row>
    <row r="11326" spans="8:8" x14ac:dyDescent="0.25">
      <c r="H11326" s="200"/>
    </row>
    <row r="11327" spans="8:8" x14ac:dyDescent="0.25">
      <c r="H11327" s="200"/>
    </row>
    <row r="11328" spans="8:8" x14ac:dyDescent="0.25">
      <c r="H11328" s="200"/>
    </row>
    <row r="11329" spans="8:8" x14ac:dyDescent="0.25">
      <c r="H11329" s="200"/>
    </row>
    <row r="11330" spans="8:8" x14ac:dyDescent="0.25">
      <c r="H11330" s="200"/>
    </row>
    <row r="11331" spans="8:8" x14ac:dyDescent="0.25">
      <c r="H11331" s="200"/>
    </row>
    <row r="11332" spans="8:8" x14ac:dyDescent="0.25">
      <c r="H11332" s="200"/>
    </row>
    <row r="11333" spans="8:8" x14ac:dyDescent="0.25">
      <c r="H11333" s="200"/>
    </row>
    <row r="11334" spans="8:8" x14ac:dyDescent="0.25">
      <c r="H11334" s="200"/>
    </row>
    <row r="11335" spans="8:8" x14ac:dyDescent="0.25">
      <c r="H11335" s="200"/>
    </row>
    <row r="11336" spans="8:8" x14ac:dyDescent="0.25">
      <c r="H11336" s="200"/>
    </row>
    <row r="11337" spans="8:8" x14ac:dyDescent="0.25">
      <c r="H11337" s="200"/>
    </row>
    <row r="11338" spans="8:8" x14ac:dyDescent="0.25">
      <c r="H11338" s="200"/>
    </row>
    <row r="11339" spans="8:8" x14ac:dyDescent="0.25">
      <c r="H11339" s="200"/>
    </row>
    <row r="11340" spans="8:8" x14ac:dyDescent="0.25">
      <c r="H11340" s="200"/>
    </row>
    <row r="11341" spans="8:8" x14ac:dyDescent="0.25">
      <c r="H11341" s="200"/>
    </row>
    <row r="11342" spans="8:8" x14ac:dyDescent="0.25">
      <c r="H11342" s="200"/>
    </row>
    <row r="11343" spans="8:8" x14ac:dyDescent="0.25">
      <c r="H11343" s="200"/>
    </row>
    <row r="11344" spans="8:8" x14ac:dyDescent="0.25">
      <c r="H11344" s="200"/>
    </row>
    <row r="11345" spans="8:8" x14ac:dyDescent="0.25">
      <c r="H11345" s="200"/>
    </row>
    <row r="11346" spans="8:8" x14ac:dyDescent="0.25">
      <c r="H11346" s="200"/>
    </row>
    <row r="11347" spans="8:8" x14ac:dyDescent="0.25">
      <c r="H11347" s="200"/>
    </row>
    <row r="11348" spans="8:8" x14ac:dyDescent="0.25">
      <c r="H11348" s="200"/>
    </row>
    <row r="11349" spans="8:8" x14ac:dyDescent="0.25">
      <c r="H11349" s="200"/>
    </row>
    <row r="11350" spans="8:8" x14ac:dyDescent="0.25">
      <c r="H11350" s="200"/>
    </row>
    <row r="11351" spans="8:8" x14ac:dyDescent="0.25">
      <c r="H11351" s="200"/>
    </row>
    <row r="11352" spans="8:8" x14ac:dyDescent="0.25">
      <c r="H11352" s="200"/>
    </row>
    <row r="11353" spans="8:8" x14ac:dyDescent="0.25">
      <c r="H11353" s="200"/>
    </row>
    <row r="11354" spans="8:8" x14ac:dyDescent="0.25">
      <c r="H11354" s="200"/>
    </row>
    <row r="11355" spans="8:8" x14ac:dyDescent="0.25">
      <c r="H11355" s="200"/>
    </row>
    <row r="11356" spans="8:8" x14ac:dyDescent="0.25">
      <c r="H11356" s="200"/>
    </row>
    <row r="11357" spans="8:8" x14ac:dyDescent="0.25">
      <c r="H11357" s="200"/>
    </row>
    <row r="11358" spans="8:8" x14ac:dyDescent="0.25">
      <c r="H11358" s="200"/>
    </row>
    <row r="11359" spans="8:8" x14ac:dyDescent="0.25">
      <c r="H11359" s="200"/>
    </row>
    <row r="11360" spans="8:8" x14ac:dyDescent="0.25">
      <c r="H11360" s="200"/>
    </row>
    <row r="11361" spans="8:8" x14ac:dyDescent="0.25">
      <c r="H11361" s="200"/>
    </row>
    <row r="11362" spans="8:8" x14ac:dyDescent="0.25">
      <c r="H11362" s="200"/>
    </row>
    <row r="11363" spans="8:8" x14ac:dyDescent="0.25">
      <c r="H11363" s="200"/>
    </row>
    <row r="11364" spans="8:8" x14ac:dyDescent="0.25">
      <c r="H11364" s="200"/>
    </row>
    <row r="11365" spans="8:8" x14ac:dyDescent="0.25">
      <c r="H11365" s="200"/>
    </row>
    <row r="11366" spans="8:8" x14ac:dyDescent="0.25">
      <c r="H11366" s="200"/>
    </row>
    <row r="11367" spans="8:8" x14ac:dyDescent="0.25">
      <c r="H11367" s="200"/>
    </row>
    <row r="11368" spans="8:8" x14ac:dyDescent="0.25">
      <c r="H11368" s="200"/>
    </row>
    <row r="11369" spans="8:8" x14ac:dyDescent="0.25">
      <c r="H11369" s="200"/>
    </row>
    <row r="11370" spans="8:8" x14ac:dyDescent="0.25">
      <c r="H11370" s="200"/>
    </row>
    <row r="11371" spans="8:8" x14ac:dyDescent="0.25">
      <c r="H11371" s="200"/>
    </row>
    <row r="11372" spans="8:8" x14ac:dyDescent="0.25">
      <c r="H11372" s="200"/>
    </row>
    <row r="11373" spans="8:8" x14ac:dyDescent="0.25">
      <c r="H11373" s="200"/>
    </row>
    <row r="11374" spans="8:8" x14ac:dyDescent="0.25">
      <c r="H11374" s="200"/>
    </row>
    <row r="11375" spans="8:8" x14ac:dyDescent="0.25">
      <c r="H11375" s="200"/>
    </row>
    <row r="11376" spans="8:8" x14ac:dyDescent="0.25">
      <c r="H11376" s="200"/>
    </row>
    <row r="11377" spans="8:8" x14ac:dyDescent="0.25">
      <c r="H11377" s="200"/>
    </row>
    <row r="11378" spans="8:8" x14ac:dyDescent="0.25">
      <c r="H11378" s="200"/>
    </row>
    <row r="11379" spans="8:8" x14ac:dyDescent="0.25">
      <c r="H11379" s="200"/>
    </row>
    <row r="11380" spans="8:8" x14ac:dyDescent="0.25">
      <c r="H11380" s="200"/>
    </row>
    <row r="11381" spans="8:8" x14ac:dyDescent="0.25">
      <c r="H11381" s="200"/>
    </row>
    <row r="11382" spans="8:8" x14ac:dyDescent="0.25">
      <c r="H11382" s="200"/>
    </row>
    <row r="11383" spans="8:8" x14ac:dyDescent="0.25">
      <c r="H11383" s="200"/>
    </row>
    <row r="11384" spans="8:8" x14ac:dyDescent="0.25">
      <c r="H11384" s="200"/>
    </row>
    <row r="11385" spans="8:8" x14ac:dyDescent="0.25">
      <c r="H11385" s="200"/>
    </row>
    <row r="11386" spans="8:8" x14ac:dyDescent="0.25">
      <c r="H11386" s="200"/>
    </row>
    <row r="11387" spans="8:8" x14ac:dyDescent="0.25">
      <c r="H11387" s="200"/>
    </row>
    <row r="11388" spans="8:8" x14ac:dyDescent="0.25">
      <c r="H11388" s="200"/>
    </row>
    <row r="11389" spans="8:8" x14ac:dyDescent="0.25">
      <c r="H11389" s="200"/>
    </row>
    <row r="11390" spans="8:8" x14ac:dyDescent="0.25">
      <c r="H11390" s="200"/>
    </row>
    <row r="11391" spans="8:8" x14ac:dyDescent="0.25">
      <c r="H11391" s="200"/>
    </row>
    <row r="11392" spans="8:8" x14ac:dyDescent="0.25">
      <c r="H11392" s="200"/>
    </row>
    <row r="11393" spans="8:8" x14ac:dyDescent="0.25">
      <c r="H11393" s="200"/>
    </row>
    <row r="11394" spans="8:8" x14ac:dyDescent="0.25">
      <c r="H11394" s="200"/>
    </row>
    <row r="11395" spans="8:8" x14ac:dyDescent="0.25">
      <c r="H11395" s="200"/>
    </row>
    <row r="11396" spans="8:8" x14ac:dyDescent="0.25">
      <c r="H11396" s="200"/>
    </row>
    <row r="11397" spans="8:8" x14ac:dyDescent="0.25">
      <c r="H11397" s="200"/>
    </row>
    <row r="11398" spans="8:8" x14ac:dyDescent="0.25">
      <c r="H11398" s="200"/>
    </row>
    <row r="11399" spans="8:8" x14ac:dyDescent="0.25">
      <c r="H11399" s="200"/>
    </row>
    <row r="11400" spans="8:8" x14ac:dyDescent="0.25">
      <c r="H11400" s="200"/>
    </row>
    <row r="11401" spans="8:8" x14ac:dyDescent="0.25">
      <c r="H11401" s="200"/>
    </row>
    <row r="11402" spans="8:8" x14ac:dyDescent="0.25">
      <c r="H11402" s="200"/>
    </row>
    <row r="11403" spans="8:8" x14ac:dyDescent="0.25">
      <c r="H11403" s="200"/>
    </row>
    <row r="11404" spans="8:8" x14ac:dyDescent="0.25">
      <c r="H11404" s="200"/>
    </row>
    <row r="11405" spans="8:8" x14ac:dyDescent="0.25">
      <c r="H11405" s="200"/>
    </row>
    <row r="11406" spans="8:8" x14ac:dyDescent="0.25">
      <c r="H11406" s="200"/>
    </row>
    <row r="11407" spans="8:8" x14ac:dyDescent="0.25">
      <c r="H11407" s="200"/>
    </row>
    <row r="11408" spans="8:8" x14ac:dyDescent="0.25">
      <c r="H11408" s="200"/>
    </row>
    <row r="11409" spans="8:8" x14ac:dyDescent="0.25">
      <c r="H11409" s="200"/>
    </row>
    <row r="11410" spans="8:8" x14ac:dyDescent="0.25">
      <c r="H11410" s="200"/>
    </row>
    <row r="11411" spans="8:8" x14ac:dyDescent="0.25">
      <c r="H11411" s="200"/>
    </row>
    <row r="11412" spans="8:8" x14ac:dyDescent="0.25">
      <c r="H11412" s="200"/>
    </row>
    <row r="11413" spans="8:8" x14ac:dyDescent="0.25">
      <c r="H11413" s="200"/>
    </row>
    <row r="11414" spans="8:8" x14ac:dyDescent="0.25">
      <c r="H11414" s="200"/>
    </row>
    <row r="11415" spans="8:8" x14ac:dyDescent="0.25">
      <c r="H11415" s="200"/>
    </row>
    <row r="11416" spans="8:8" x14ac:dyDescent="0.25">
      <c r="H11416" s="200"/>
    </row>
    <row r="11417" spans="8:8" x14ac:dyDescent="0.25">
      <c r="H11417" s="200"/>
    </row>
    <row r="11418" spans="8:8" x14ac:dyDescent="0.25">
      <c r="H11418" s="200"/>
    </row>
    <row r="11419" spans="8:8" x14ac:dyDescent="0.25">
      <c r="H11419" s="200"/>
    </row>
    <row r="11420" spans="8:8" x14ac:dyDescent="0.25">
      <c r="H11420" s="200"/>
    </row>
    <row r="11421" spans="8:8" x14ac:dyDescent="0.25">
      <c r="H11421" s="200"/>
    </row>
    <row r="11422" spans="8:8" x14ac:dyDescent="0.25">
      <c r="H11422" s="200"/>
    </row>
    <row r="11423" spans="8:8" x14ac:dyDescent="0.25">
      <c r="H11423" s="200"/>
    </row>
    <row r="11424" spans="8:8" x14ac:dyDescent="0.25">
      <c r="H11424" s="200"/>
    </row>
    <row r="11425" spans="8:8" x14ac:dyDescent="0.25">
      <c r="H11425" s="200"/>
    </row>
    <row r="11426" spans="8:8" x14ac:dyDescent="0.25">
      <c r="H11426" s="200"/>
    </row>
    <row r="11427" spans="8:8" x14ac:dyDescent="0.25">
      <c r="H11427" s="200"/>
    </row>
    <row r="11428" spans="8:8" x14ac:dyDescent="0.25">
      <c r="H11428" s="200"/>
    </row>
    <row r="11429" spans="8:8" x14ac:dyDescent="0.25">
      <c r="H11429" s="200"/>
    </row>
    <row r="11430" spans="8:8" x14ac:dyDescent="0.25">
      <c r="H11430" s="200"/>
    </row>
    <row r="11431" spans="8:8" x14ac:dyDescent="0.25">
      <c r="H11431" s="200"/>
    </row>
    <row r="11432" spans="8:8" x14ac:dyDescent="0.25">
      <c r="H11432" s="200"/>
    </row>
    <row r="11433" spans="8:8" x14ac:dyDescent="0.25">
      <c r="H11433" s="200"/>
    </row>
    <row r="11434" spans="8:8" x14ac:dyDescent="0.25">
      <c r="H11434" s="200"/>
    </row>
    <row r="11435" spans="8:8" x14ac:dyDescent="0.25">
      <c r="H11435" s="200"/>
    </row>
    <row r="11436" spans="8:8" x14ac:dyDescent="0.25">
      <c r="H11436" s="200"/>
    </row>
    <row r="11437" spans="8:8" x14ac:dyDescent="0.25">
      <c r="H11437" s="200"/>
    </row>
    <row r="11438" spans="8:8" x14ac:dyDescent="0.25">
      <c r="H11438" s="200"/>
    </row>
    <row r="11439" spans="8:8" x14ac:dyDescent="0.25">
      <c r="H11439" s="200"/>
    </row>
    <row r="11440" spans="8:8" x14ac:dyDescent="0.25">
      <c r="H11440" s="200"/>
    </row>
    <row r="11441" spans="8:8" x14ac:dyDescent="0.25">
      <c r="H11441" s="200"/>
    </row>
    <row r="11442" spans="8:8" x14ac:dyDescent="0.25">
      <c r="H11442" s="200"/>
    </row>
    <row r="11443" spans="8:8" x14ac:dyDescent="0.25">
      <c r="H11443" s="200"/>
    </row>
    <row r="11444" spans="8:8" x14ac:dyDescent="0.25">
      <c r="H11444" s="200"/>
    </row>
    <row r="11445" spans="8:8" x14ac:dyDescent="0.25">
      <c r="H11445" s="200"/>
    </row>
    <row r="11446" spans="8:8" x14ac:dyDescent="0.25">
      <c r="H11446" s="200"/>
    </row>
    <row r="11447" spans="8:8" x14ac:dyDescent="0.25">
      <c r="H11447" s="200"/>
    </row>
    <row r="11448" spans="8:8" x14ac:dyDescent="0.25">
      <c r="H11448" s="200"/>
    </row>
    <row r="11449" spans="8:8" x14ac:dyDescent="0.25">
      <c r="H11449" s="200"/>
    </row>
    <row r="11450" spans="8:8" x14ac:dyDescent="0.25">
      <c r="H11450" s="200"/>
    </row>
    <row r="11451" spans="8:8" x14ac:dyDescent="0.25">
      <c r="H11451" s="200"/>
    </row>
    <row r="11452" spans="8:8" x14ac:dyDescent="0.25">
      <c r="H11452" s="200"/>
    </row>
    <row r="11453" spans="8:8" x14ac:dyDescent="0.25">
      <c r="H11453" s="200"/>
    </row>
    <row r="11454" spans="8:8" x14ac:dyDescent="0.25">
      <c r="H11454" s="200"/>
    </row>
    <row r="11455" spans="8:8" x14ac:dyDescent="0.25">
      <c r="H11455" s="200"/>
    </row>
    <row r="11456" spans="8:8" x14ac:dyDescent="0.25">
      <c r="H11456" s="200"/>
    </row>
    <row r="11457" spans="8:8" x14ac:dyDescent="0.25">
      <c r="H11457" s="200"/>
    </row>
    <row r="11458" spans="8:8" x14ac:dyDescent="0.25">
      <c r="H11458" s="200"/>
    </row>
    <row r="11459" spans="8:8" x14ac:dyDescent="0.25">
      <c r="H11459" s="200"/>
    </row>
    <row r="11460" spans="8:8" x14ac:dyDescent="0.25">
      <c r="H11460" s="200"/>
    </row>
    <row r="11461" spans="8:8" x14ac:dyDescent="0.25">
      <c r="H11461" s="200"/>
    </row>
    <row r="11462" spans="8:8" x14ac:dyDescent="0.25">
      <c r="H11462" s="200"/>
    </row>
    <row r="11463" spans="8:8" x14ac:dyDescent="0.25">
      <c r="H11463" s="200"/>
    </row>
    <row r="11464" spans="8:8" x14ac:dyDescent="0.25">
      <c r="H11464" s="200"/>
    </row>
    <row r="11465" spans="8:8" x14ac:dyDescent="0.25">
      <c r="H11465" s="200"/>
    </row>
    <row r="11466" spans="8:8" x14ac:dyDescent="0.25">
      <c r="H11466" s="200"/>
    </row>
    <row r="11467" spans="8:8" x14ac:dyDescent="0.25">
      <c r="H11467" s="200"/>
    </row>
    <row r="11468" spans="8:8" x14ac:dyDescent="0.25">
      <c r="H11468" s="200"/>
    </row>
    <row r="11469" spans="8:8" x14ac:dyDescent="0.25">
      <c r="H11469" s="200"/>
    </row>
    <row r="11470" spans="8:8" x14ac:dyDescent="0.25">
      <c r="H11470" s="200"/>
    </row>
    <row r="11471" spans="8:8" x14ac:dyDescent="0.25">
      <c r="H11471" s="200"/>
    </row>
    <row r="11472" spans="8:8" x14ac:dyDescent="0.25">
      <c r="H11472" s="200"/>
    </row>
    <row r="11473" spans="8:8" x14ac:dyDescent="0.25">
      <c r="H11473" s="200"/>
    </row>
    <row r="11474" spans="8:8" x14ac:dyDescent="0.25">
      <c r="H11474" s="200"/>
    </row>
    <row r="11475" spans="8:8" x14ac:dyDescent="0.25">
      <c r="H11475" s="200"/>
    </row>
    <row r="11476" spans="8:8" x14ac:dyDescent="0.25">
      <c r="H11476" s="200"/>
    </row>
    <row r="11477" spans="8:8" x14ac:dyDescent="0.25">
      <c r="H11477" s="200"/>
    </row>
    <row r="11478" spans="8:8" x14ac:dyDescent="0.25">
      <c r="H11478" s="200"/>
    </row>
    <row r="11479" spans="8:8" x14ac:dyDescent="0.25">
      <c r="H11479" s="200"/>
    </row>
    <row r="11480" spans="8:8" x14ac:dyDescent="0.25">
      <c r="H11480" s="200"/>
    </row>
    <row r="11481" spans="8:8" x14ac:dyDescent="0.25">
      <c r="H11481" s="200"/>
    </row>
    <row r="11482" spans="8:8" x14ac:dyDescent="0.25">
      <c r="H11482" s="200"/>
    </row>
    <row r="11483" spans="8:8" x14ac:dyDescent="0.25">
      <c r="H11483" s="200"/>
    </row>
    <row r="11484" spans="8:8" x14ac:dyDescent="0.25">
      <c r="H11484" s="200"/>
    </row>
    <row r="11485" spans="8:8" x14ac:dyDescent="0.25">
      <c r="H11485" s="200"/>
    </row>
    <row r="11486" spans="8:8" x14ac:dyDescent="0.25">
      <c r="H11486" s="200"/>
    </row>
    <row r="11487" spans="8:8" x14ac:dyDescent="0.25">
      <c r="H11487" s="200"/>
    </row>
    <row r="11488" spans="8:8" x14ac:dyDescent="0.25">
      <c r="H11488" s="200"/>
    </row>
    <row r="11489" spans="8:8" x14ac:dyDescent="0.25">
      <c r="H11489" s="200"/>
    </row>
    <row r="11490" spans="8:8" x14ac:dyDescent="0.25">
      <c r="H11490" s="200"/>
    </row>
    <row r="11491" spans="8:8" x14ac:dyDescent="0.25">
      <c r="H11491" s="200"/>
    </row>
    <row r="11492" spans="8:8" x14ac:dyDescent="0.25">
      <c r="H11492" s="200"/>
    </row>
    <row r="11493" spans="8:8" x14ac:dyDescent="0.25">
      <c r="H11493" s="200"/>
    </row>
    <row r="11494" spans="8:8" x14ac:dyDescent="0.25">
      <c r="H11494" s="200"/>
    </row>
    <row r="11495" spans="8:8" x14ac:dyDescent="0.25">
      <c r="H11495" s="200"/>
    </row>
    <row r="11496" spans="8:8" x14ac:dyDescent="0.25">
      <c r="H11496" s="200"/>
    </row>
    <row r="11497" spans="8:8" x14ac:dyDescent="0.25">
      <c r="H11497" s="200"/>
    </row>
    <row r="11498" spans="8:8" x14ac:dyDescent="0.25">
      <c r="H11498" s="200"/>
    </row>
    <row r="11499" spans="8:8" x14ac:dyDescent="0.25">
      <c r="H11499" s="200"/>
    </row>
    <row r="11500" spans="8:8" x14ac:dyDescent="0.25">
      <c r="H11500" s="200"/>
    </row>
    <row r="11501" spans="8:8" x14ac:dyDescent="0.25">
      <c r="H11501" s="200"/>
    </row>
    <row r="11502" spans="8:8" x14ac:dyDescent="0.25">
      <c r="H11502" s="200"/>
    </row>
    <row r="11503" spans="8:8" x14ac:dyDescent="0.25">
      <c r="H11503" s="200"/>
    </row>
    <row r="11504" spans="8:8" x14ac:dyDescent="0.25">
      <c r="H11504" s="200"/>
    </row>
    <row r="11505" spans="8:8" x14ac:dyDescent="0.25">
      <c r="H11505" s="200"/>
    </row>
    <row r="11506" spans="8:8" x14ac:dyDescent="0.25">
      <c r="H11506" s="200"/>
    </row>
    <row r="11507" spans="8:8" x14ac:dyDescent="0.25">
      <c r="H11507" s="200"/>
    </row>
    <row r="11508" spans="8:8" x14ac:dyDescent="0.25">
      <c r="H11508" s="200"/>
    </row>
    <row r="11509" spans="8:8" x14ac:dyDescent="0.25">
      <c r="H11509" s="200"/>
    </row>
    <row r="11510" spans="8:8" x14ac:dyDescent="0.25">
      <c r="H11510" s="200"/>
    </row>
    <row r="11511" spans="8:8" x14ac:dyDescent="0.25">
      <c r="H11511" s="200"/>
    </row>
    <row r="11512" spans="8:8" x14ac:dyDescent="0.25">
      <c r="H11512" s="200"/>
    </row>
    <row r="11513" spans="8:8" x14ac:dyDescent="0.25">
      <c r="H11513" s="200"/>
    </row>
    <row r="11514" spans="8:8" x14ac:dyDescent="0.25">
      <c r="H11514" s="200"/>
    </row>
    <row r="11515" spans="8:8" x14ac:dyDescent="0.25">
      <c r="H11515" s="200"/>
    </row>
    <row r="11516" spans="8:8" x14ac:dyDescent="0.25">
      <c r="H11516" s="200"/>
    </row>
    <row r="11517" spans="8:8" x14ac:dyDescent="0.25">
      <c r="H11517" s="200"/>
    </row>
    <row r="11518" spans="8:8" x14ac:dyDescent="0.25">
      <c r="H11518" s="200"/>
    </row>
    <row r="11519" spans="8:8" x14ac:dyDescent="0.25">
      <c r="H11519" s="200"/>
    </row>
    <row r="11520" spans="8:8" x14ac:dyDescent="0.25">
      <c r="H11520" s="200"/>
    </row>
    <row r="11521" spans="8:8" x14ac:dyDescent="0.25">
      <c r="H11521" s="200"/>
    </row>
    <row r="11522" spans="8:8" x14ac:dyDescent="0.25">
      <c r="H11522" s="200"/>
    </row>
    <row r="11523" spans="8:8" x14ac:dyDescent="0.25">
      <c r="H11523" s="200"/>
    </row>
    <row r="11524" spans="8:8" x14ac:dyDescent="0.25">
      <c r="H11524" s="200"/>
    </row>
    <row r="11525" spans="8:8" x14ac:dyDescent="0.25">
      <c r="H11525" s="200"/>
    </row>
    <row r="11526" spans="8:8" x14ac:dyDescent="0.25">
      <c r="H11526" s="200"/>
    </row>
    <row r="11527" spans="8:8" x14ac:dyDescent="0.25">
      <c r="H11527" s="200"/>
    </row>
    <row r="11528" spans="8:8" x14ac:dyDescent="0.25">
      <c r="H11528" s="200"/>
    </row>
    <row r="11529" spans="8:8" x14ac:dyDescent="0.25">
      <c r="H11529" s="200"/>
    </row>
    <row r="11530" spans="8:8" x14ac:dyDescent="0.25">
      <c r="H11530" s="200"/>
    </row>
    <row r="11531" spans="8:8" x14ac:dyDescent="0.25">
      <c r="H11531" s="200"/>
    </row>
    <row r="11532" spans="8:8" x14ac:dyDescent="0.25">
      <c r="H11532" s="200"/>
    </row>
    <row r="11533" spans="8:8" x14ac:dyDescent="0.25">
      <c r="H11533" s="200"/>
    </row>
    <row r="11534" spans="8:8" x14ac:dyDescent="0.25">
      <c r="H11534" s="200"/>
    </row>
    <row r="11535" spans="8:8" x14ac:dyDescent="0.25">
      <c r="H11535" s="200"/>
    </row>
    <row r="11536" spans="8:8" x14ac:dyDescent="0.25">
      <c r="H11536" s="200"/>
    </row>
    <row r="11537" spans="8:8" x14ac:dyDescent="0.25">
      <c r="H11537" s="200"/>
    </row>
    <row r="11538" spans="8:8" x14ac:dyDescent="0.25">
      <c r="H11538" s="200"/>
    </row>
    <row r="11539" spans="8:8" x14ac:dyDescent="0.25">
      <c r="H11539" s="200"/>
    </row>
    <row r="11540" spans="8:8" x14ac:dyDescent="0.25">
      <c r="H11540" s="200"/>
    </row>
    <row r="11541" spans="8:8" x14ac:dyDescent="0.25">
      <c r="H11541" s="200"/>
    </row>
    <row r="11542" spans="8:8" x14ac:dyDescent="0.25">
      <c r="H11542" s="200"/>
    </row>
    <row r="11543" spans="8:8" x14ac:dyDescent="0.25">
      <c r="H11543" s="200"/>
    </row>
    <row r="11544" spans="8:8" x14ac:dyDescent="0.25">
      <c r="H11544" s="200"/>
    </row>
    <row r="11545" spans="8:8" x14ac:dyDescent="0.25">
      <c r="H11545" s="200"/>
    </row>
    <row r="11546" spans="8:8" x14ac:dyDescent="0.25">
      <c r="H11546" s="200"/>
    </row>
    <row r="11547" spans="8:8" x14ac:dyDescent="0.25">
      <c r="H11547" s="200"/>
    </row>
    <row r="11548" spans="8:8" x14ac:dyDescent="0.25">
      <c r="H11548" s="200"/>
    </row>
    <row r="11549" spans="8:8" x14ac:dyDescent="0.25">
      <c r="H11549" s="200"/>
    </row>
    <row r="11550" spans="8:8" x14ac:dyDescent="0.25">
      <c r="H11550" s="200"/>
    </row>
    <row r="11551" spans="8:8" x14ac:dyDescent="0.25">
      <c r="H11551" s="200"/>
    </row>
    <row r="11552" spans="8:8" x14ac:dyDescent="0.25">
      <c r="H11552" s="200"/>
    </row>
    <row r="11553" spans="8:8" x14ac:dyDescent="0.25">
      <c r="H11553" s="200"/>
    </row>
    <row r="11554" spans="8:8" x14ac:dyDescent="0.25">
      <c r="H11554" s="200"/>
    </row>
    <row r="11555" spans="8:8" x14ac:dyDescent="0.25">
      <c r="H11555" s="200"/>
    </row>
    <row r="11556" spans="8:8" x14ac:dyDescent="0.25">
      <c r="H11556" s="200"/>
    </row>
    <row r="11557" spans="8:8" x14ac:dyDescent="0.25">
      <c r="H11557" s="200"/>
    </row>
    <row r="11558" spans="8:8" x14ac:dyDescent="0.25">
      <c r="H11558" s="200"/>
    </row>
    <row r="11559" spans="8:8" x14ac:dyDescent="0.25">
      <c r="H11559" s="200"/>
    </row>
    <row r="11560" spans="8:8" x14ac:dyDescent="0.25">
      <c r="H11560" s="200"/>
    </row>
    <row r="11561" spans="8:8" x14ac:dyDescent="0.25">
      <c r="H11561" s="200"/>
    </row>
    <row r="11562" spans="8:8" x14ac:dyDescent="0.25">
      <c r="H11562" s="200"/>
    </row>
    <row r="11563" spans="8:8" x14ac:dyDescent="0.25">
      <c r="H11563" s="200"/>
    </row>
    <row r="11564" spans="8:8" x14ac:dyDescent="0.25">
      <c r="H11564" s="200"/>
    </row>
    <row r="11565" spans="8:8" x14ac:dyDescent="0.25">
      <c r="H11565" s="200"/>
    </row>
    <row r="11566" spans="8:8" x14ac:dyDescent="0.25">
      <c r="H11566" s="200"/>
    </row>
    <row r="11567" spans="8:8" x14ac:dyDescent="0.25">
      <c r="H11567" s="200"/>
    </row>
    <row r="11568" spans="8:8" x14ac:dyDescent="0.25">
      <c r="H11568" s="200"/>
    </row>
    <row r="11569" spans="8:8" x14ac:dyDescent="0.25">
      <c r="H11569" s="200"/>
    </row>
    <row r="11570" spans="8:8" x14ac:dyDescent="0.25">
      <c r="H11570" s="200"/>
    </row>
    <row r="11571" spans="8:8" x14ac:dyDescent="0.25">
      <c r="H11571" s="200"/>
    </row>
    <row r="11572" spans="8:8" x14ac:dyDescent="0.25">
      <c r="H11572" s="200"/>
    </row>
    <row r="11573" spans="8:8" x14ac:dyDescent="0.25">
      <c r="H11573" s="200"/>
    </row>
    <row r="11574" spans="8:8" x14ac:dyDescent="0.25">
      <c r="H11574" s="200"/>
    </row>
    <row r="11575" spans="8:8" x14ac:dyDescent="0.25">
      <c r="H11575" s="200"/>
    </row>
    <row r="11576" spans="8:8" x14ac:dyDescent="0.25">
      <c r="H11576" s="200"/>
    </row>
    <row r="11577" spans="8:8" x14ac:dyDescent="0.25">
      <c r="H11577" s="200"/>
    </row>
    <row r="11578" spans="8:8" x14ac:dyDescent="0.25">
      <c r="H11578" s="200"/>
    </row>
    <row r="11579" spans="8:8" x14ac:dyDescent="0.25">
      <c r="H11579" s="200"/>
    </row>
    <row r="11580" spans="8:8" x14ac:dyDescent="0.25">
      <c r="H11580" s="200"/>
    </row>
    <row r="11581" spans="8:8" x14ac:dyDescent="0.25">
      <c r="H11581" s="200"/>
    </row>
    <row r="11582" spans="8:8" x14ac:dyDescent="0.25">
      <c r="H11582" s="200"/>
    </row>
    <row r="11583" spans="8:8" x14ac:dyDescent="0.25">
      <c r="H11583" s="200"/>
    </row>
    <row r="11584" spans="8:8" x14ac:dyDescent="0.25">
      <c r="H11584" s="200"/>
    </row>
    <row r="11585" spans="8:8" x14ac:dyDescent="0.25">
      <c r="H11585" s="200"/>
    </row>
    <row r="11586" spans="8:8" x14ac:dyDescent="0.25">
      <c r="H11586" s="200"/>
    </row>
    <row r="11587" spans="8:8" x14ac:dyDescent="0.25">
      <c r="H11587" s="200"/>
    </row>
    <row r="11588" spans="8:8" x14ac:dyDescent="0.25">
      <c r="H11588" s="200"/>
    </row>
    <row r="11589" spans="8:8" x14ac:dyDescent="0.25">
      <c r="H11589" s="200"/>
    </row>
    <row r="11590" spans="8:8" x14ac:dyDescent="0.25">
      <c r="H11590" s="200"/>
    </row>
    <row r="11591" spans="8:8" x14ac:dyDescent="0.25">
      <c r="H11591" s="200"/>
    </row>
    <row r="11592" spans="8:8" x14ac:dyDescent="0.25">
      <c r="H11592" s="200"/>
    </row>
    <row r="11593" spans="8:8" x14ac:dyDescent="0.25">
      <c r="H11593" s="200"/>
    </row>
    <row r="11594" spans="8:8" x14ac:dyDescent="0.25">
      <c r="H11594" s="200"/>
    </row>
    <row r="11595" spans="8:8" x14ac:dyDescent="0.25">
      <c r="H11595" s="200"/>
    </row>
    <row r="11596" spans="8:8" x14ac:dyDescent="0.25">
      <c r="H11596" s="200"/>
    </row>
    <row r="11597" spans="8:8" x14ac:dyDescent="0.25">
      <c r="H11597" s="200"/>
    </row>
    <row r="11598" spans="8:8" x14ac:dyDescent="0.25">
      <c r="H11598" s="200"/>
    </row>
    <row r="11599" spans="8:8" x14ac:dyDescent="0.25">
      <c r="H11599" s="200"/>
    </row>
    <row r="11600" spans="8:8" x14ac:dyDescent="0.25">
      <c r="H11600" s="200"/>
    </row>
    <row r="11601" spans="8:8" x14ac:dyDescent="0.25">
      <c r="H11601" s="200"/>
    </row>
    <row r="11602" spans="8:8" x14ac:dyDescent="0.25">
      <c r="H11602" s="200"/>
    </row>
    <row r="11603" spans="8:8" x14ac:dyDescent="0.25">
      <c r="H11603" s="200"/>
    </row>
    <row r="11604" spans="8:8" x14ac:dyDescent="0.25">
      <c r="H11604" s="200"/>
    </row>
    <row r="11605" spans="8:8" x14ac:dyDescent="0.25">
      <c r="H11605" s="200"/>
    </row>
    <row r="11606" spans="8:8" x14ac:dyDescent="0.25">
      <c r="H11606" s="200"/>
    </row>
    <row r="11607" spans="8:8" x14ac:dyDescent="0.25">
      <c r="H11607" s="200"/>
    </row>
    <row r="11608" spans="8:8" x14ac:dyDescent="0.25">
      <c r="H11608" s="200"/>
    </row>
    <row r="11609" spans="8:8" x14ac:dyDescent="0.25">
      <c r="H11609" s="200"/>
    </row>
    <row r="11610" spans="8:8" x14ac:dyDescent="0.25">
      <c r="H11610" s="200"/>
    </row>
    <row r="11611" spans="8:8" x14ac:dyDescent="0.25">
      <c r="H11611" s="200"/>
    </row>
    <row r="11612" spans="8:8" x14ac:dyDescent="0.25">
      <c r="H11612" s="200"/>
    </row>
    <row r="11613" spans="8:8" x14ac:dyDescent="0.25">
      <c r="H11613" s="200"/>
    </row>
    <row r="11614" spans="8:8" x14ac:dyDescent="0.25">
      <c r="H11614" s="200"/>
    </row>
    <row r="11615" spans="8:8" x14ac:dyDescent="0.25">
      <c r="H11615" s="200"/>
    </row>
    <row r="11616" spans="8:8" x14ac:dyDescent="0.25">
      <c r="H11616" s="200"/>
    </row>
    <row r="11617" spans="8:8" x14ac:dyDescent="0.25">
      <c r="H11617" s="200"/>
    </row>
    <row r="11618" spans="8:8" x14ac:dyDescent="0.25">
      <c r="H11618" s="200"/>
    </row>
    <row r="11619" spans="8:8" x14ac:dyDescent="0.25">
      <c r="H11619" s="200"/>
    </row>
    <row r="11620" spans="8:8" x14ac:dyDescent="0.25">
      <c r="H11620" s="200"/>
    </row>
    <row r="11621" spans="8:8" x14ac:dyDescent="0.25">
      <c r="H11621" s="200"/>
    </row>
    <row r="11622" spans="8:8" x14ac:dyDescent="0.25">
      <c r="H11622" s="200"/>
    </row>
    <row r="11623" spans="8:8" x14ac:dyDescent="0.25">
      <c r="H11623" s="200"/>
    </row>
    <row r="11624" spans="8:8" x14ac:dyDescent="0.25">
      <c r="H11624" s="200"/>
    </row>
    <row r="11625" spans="8:8" x14ac:dyDescent="0.25">
      <c r="H11625" s="200"/>
    </row>
    <row r="11626" spans="8:8" x14ac:dyDescent="0.25">
      <c r="H11626" s="200"/>
    </row>
    <row r="11627" spans="8:8" x14ac:dyDescent="0.25">
      <c r="H11627" s="200"/>
    </row>
    <row r="11628" spans="8:8" x14ac:dyDescent="0.25">
      <c r="H11628" s="200"/>
    </row>
    <row r="11629" spans="8:8" x14ac:dyDescent="0.25">
      <c r="H11629" s="200"/>
    </row>
    <row r="11630" spans="8:8" x14ac:dyDescent="0.25">
      <c r="H11630" s="200"/>
    </row>
    <row r="11631" spans="8:8" x14ac:dyDescent="0.25">
      <c r="H11631" s="200"/>
    </row>
    <row r="11632" spans="8:8" x14ac:dyDescent="0.25">
      <c r="H11632" s="200"/>
    </row>
    <row r="11633" spans="8:8" x14ac:dyDescent="0.25">
      <c r="H11633" s="200"/>
    </row>
    <row r="11634" spans="8:8" x14ac:dyDescent="0.25">
      <c r="H11634" s="200"/>
    </row>
    <row r="11635" spans="8:8" x14ac:dyDescent="0.25">
      <c r="H11635" s="200"/>
    </row>
    <row r="11636" spans="8:8" x14ac:dyDescent="0.25">
      <c r="H11636" s="200"/>
    </row>
    <row r="11637" spans="8:8" x14ac:dyDescent="0.25">
      <c r="H11637" s="200"/>
    </row>
    <row r="11638" spans="8:8" x14ac:dyDescent="0.25">
      <c r="H11638" s="200"/>
    </row>
    <row r="11639" spans="8:8" x14ac:dyDescent="0.25">
      <c r="H11639" s="200"/>
    </row>
    <row r="11640" spans="8:8" x14ac:dyDescent="0.25">
      <c r="H11640" s="200"/>
    </row>
    <row r="11641" spans="8:8" x14ac:dyDescent="0.25">
      <c r="H11641" s="200"/>
    </row>
    <row r="11642" spans="8:8" x14ac:dyDescent="0.25">
      <c r="H11642" s="200"/>
    </row>
    <row r="11643" spans="8:8" x14ac:dyDescent="0.25">
      <c r="H11643" s="200"/>
    </row>
    <row r="11644" spans="8:8" x14ac:dyDescent="0.25">
      <c r="H11644" s="200"/>
    </row>
    <row r="11645" spans="8:8" x14ac:dyDescent="0.25">
      <c r="H11645" s="200"/>
    </row>
    <row r="11646" spans="8:8" x14ac:dyDescent="0.25">
      <c r="H11646" s="200"/>
    </row>
    <row r="11647" spans="8:8" x14ac:dyDescent="0.25">
      <c r="H11647" s="200"/>
    </row>
    <row r="11648" spans="8:8" x14ac:dyDescent="0.25">
      <c r="H11648" s="200"/>
    </row>
    <row r="11649" spans="8:8" x14ac:dyDescent="0.25">
      <c r="H11649" s="200"/>
    </row>
    <row r="11650" spans="8:8" x14ac:dyDescent="0.25">
      <c r="H11650" s="200"/>
    </row>
    <row r="11651" spans="8:8" x14ac:dyDescent="0.25">
      <c r="H11651" s="200"/>
    </row>
    <row r="11652" spans="8:8" x14ac:dyDescent="0.25">
      <c r="H11652" s="200"/>
    </row>
    <row r="11653" spans="8:8" x14ac:dyDescent="0.25">
      <c r="H11653" s="200"/>
    </row>
    <row r="11654" spans="8:8" x14ac:dyDescent="0.25">
      <c r="H11654" s="200"/>
    </row>
    <row r="11655" spans="8:8" x14ac:dyDescent="0.25">
      <c r="H11655" s="200"/>
    </row>
    <row r="11656" spans="8:8" x14ac:dyDescent="0.25">
      <c r="H11656" s="200"/>
    </row>
    <row r="11657" spans="8:8" x14ac:dyDescent="0.25">
      <c r="H11657" s="200"/>
    </row>
    <row r="11658" spans="8:8" x14ac:dyDescent="0.25">
      <c r="H11658" s="200"/>
    </row>
    <row r="11659" spans="8:8" x14ac:dyDescent="0.25">
      <c r="H11659" s="200"/>
    </row>
    <row r="11660" spans="8:8" x14ac:dyDescent="0.25">
      <c r="H11660" s="200"/>
    </row>
    <row r="11661" spans="8:8" x14ac:dyDescent="0.25">
      <c r="H11661" s="200"/>
    </row>
    <row r="11662" spans="8:8" x14ac:dyDescent="0.25">
      <c r="H11662" s="200"/>
    </row>
    <row r="11663" spans="8:8" x14ac:dyDescent="0.25">
      <c r="H11663" s="200"/>
    </row>
    <row r="11664" spans="8:8" x14ac:dyDescent="0.25">
      <c r="H11664" s="200"/>
    </row>
    <row r="11665" spans="8:8" x14ac:dyDescent="0.25">
      <c r="H11665" s="200"/>
    </row>
    <row r="11666" spans="8:8" x14ac:dyDescent="0.25">
      <c r="H11666" s="200"/>
    </row>
    <row r="11667" spans="8:8" x14ac:dyDescent="0.25">
      <c r="H11667" s="200"/>
    </row>
    <row r="11668" spans="8:8" x14ac:dyDescent="0.25">
      <c r="H11668" s="200"/>
    </row>
    <row r="11669" spans="8:8" x14ac:dyDescent="0.25">
      <c r="H11669" s="200"/>
    </row>
    <row r="11670" spans="8:8" x14ac:dyDescent="0.25">
      <c r="H11670" s="200"/>
    </row>
    <row r="11671" spans="8:8" x14ac:dyDescent="0.25">
      <c r="H11671" s="200"/>
    </row>
    <row r="11672" spans="8:8" x14ac:dyDescent="0.25">
      <c r="H11672" s="200"/>
    </row>
    <row r="11673" spans="8:8" x14ac:dyDescent="0.25">
      <c r="H11673" s="200"/>
    </row>
    <row r="11674" spans="8:8" x14ac:dyDescent="0.25">
      <c r="H11674" s="200"/>
    </row>
    <row r="11675" spans="8:8" x14ac:dyDescent="0.25">
      <c r="H11675" s="200"/>
    </row>
    <row r="11676" spans="8:8" x14ac:dyDescent="0.25">
      <c r="H11676" s="200"/>
    </row>
    <row r="11677" spans="8:8" x14ac:dyDescent="0.25">
      <c r="H11677" s="200"/>
    </row>
    <row r="11678" spans="8:8" x14ac:dyDescent="0.25">
      <c r="H11678" s="200"/>
    </row>
    <row r="11679" spans="8:8" x14ac:dyDescent="0.25">
      <c r="H11679" s="200"/>
    </row>
    <row r="11680" spans="8:8" x14ac:dyDescent="0.25">
      <c r="H11680" s="200"/>
    </row>
    <row r="11681" spans="8:8" x14ac:dyDescent="0.25">
      <c r="H11681" s="200"/>
    </row>
    <row r="11682" spans="8:8" x14ac:dyDescent="0.25">
      <c r="H11682" s="200"/>
    </row>
    <row r="11683" spans="8:8" x14ac:dyDescent="0.25">
      <c r="H11683" s="200"/>
    </row>
    <row r="11684" spans="8:8" x14ac:dyDescent="0.25">
      <c r="H11684" s="200"/>
    </row>
    <row r="11685" spans="8:8" x14ac:dyDescent="0.25">
      <c r="H11685" s="200"/>
    </row>
    <row r="11686" spans="8:8" x14ac:dyDescent="0.25">
      <c r="H11686" s="200"/>
    </row>
    <row r="11687" spans="8:8" x14ac:dyDescent="0.25">
      <c r="H11687" s="200"/>
    </row>
    <row r="11688" spans="8:8" x14ac:dyDescent="0.25">
      <c r="H11688" s="200"/>
    </row>
    <row r="11689" spans="8:8" x14ac:dyDescent="0.25">
      <c r="H11689" s="200"/>
    </row>
    <row r="11690" spans="8:8" x14ac:dyDescent="0.25">
      <c r="H11690" s="200"/>
    </row>
    <row r="11691" spans="8:8" x14ac:dyDescent="0.25">
      <c r="H11691" s="200"/>
    </row>
    <row r="11692" spans="8:8" x14ac:dyDescent="0.25">
      <c r="H11692" s="200"/>
    </row>
    <row r="11693" spans="8:8" x14ac:dyDescent="0.25">
      <c r="H11693" s="200"/>
    </row>
    <row r="11694" spans="8:8" x14ac:dyDescent="0.25">
      <c r="H11694" s="200"/>
    </row>
    <row r="11695" spans="8:8" x14ac:dyDescent="0.25">
      <c r="H11695" s="200"/>
    </row>
    <row r="11696" spans="8:8" x14ac:dyDescent="0.25">
      <c r="H11696" s="200"/>
    </row>
    <row r="11697" spans="8:8" x14ac:dyDescent="0.25">
      <c r="H11697" s="200"/>
    </row>
    <row r="11698" spans="8:8" x14ac:dyDescent="0.25">
      <c r="H11698" s="200"/>
    </row>
    <row r="11699" spans="8:8" x14ac:dyDescent="0.25">
      <c r="H11699" s="200"/>
    </row>
    <row r="11700" spans="8:8" x14ac:dyDescent="0.25">
      <c r="H11700" s="200"/>
    </row>
    <row r="11701" spans="8:8" x14ac:dyDescent="0.25">
      <c r="H11701" s="200"/>
    </row>
    <row r="11702" spans="8:8" x14ac:dyDescent="0.25">
      <c r="H11702" s="200"/>
    </row>
    <row r="11703" spans="8:8" x14ac:dyDescent="0.25">
      <c r="H11703" s="200"/>
    </row>
    <row r="11704" spans="8:8" x14ac:dyDescent="0.25">
      <c r="H11704" s="200"/>
    </row>
    <row r="11705" spans="8:8" x14ac:dyDescent="0.25">
      <c r="H11705" s="200"/>
    </row>
    <row r="11706" spans="8:8" x14ac:dyDescent="0.25">
      <c r="H11706" s="200"/>
    </row>
    <row r="11707" spans="8:8" x14ac:dyDescent="0.25">
      <c r="H11707" s="200"/>
    </row>
    <row r="11708" spans="8:8" x14ac:dyDescent="0.25">
      <c r="H11708" s="200"/>
    </row>
    <row r="11709" spans="8:8" x14ac:dyDescent="0.25">
      <c r="H11709" s="200"/>
    </row>
    <row r="11710" spans="8:8" x14ac:dyDescent="0.25">
      <c r="H11710" s="200"/>
    </row>
    <row r="11711" spans="8:8" x14ac:dyDescent="0.25">
      <c r="H11711" s="200"/>
    </row>
    <row r="11712" spans="8:8" x14ac:dyDescent="0.25">
      <c r="H11712" s="200"/>
    </row>
    <row r="11713" spans="8:8" x14ac:dyDescent="0.25">
      <c r="H11713" s="200"/>
    </row>
    <row r="11714" spans="8:8" x14ac:dyDescent="0.25">
      <c r="H11714" s="200"/>
    </row>
    <row r="11715" spans="8:8" x14ac:dyDescent="0.25">
      <c r="H11715" s="200"/>
    </row>
    <row r="11716" spans="8:8" x14ac:dyDescent="0.25">
      <c r="H11716" s="200"/>
    </row>
    <row r="11717" spans="8:8" x14ac:dyDescent="0.25">
      <c r="H11717" s="200"/>
    </row>
    <row r="11718" spans="8:8" x14ac:dyDescent="0.25">
      <c r="H11718" s="200"/>
    </row>
    <row r="11719" spans="8:8" x14ac:dyDescent="0.25">
      <c r="H11719" s="200"/>
    </row>
    <row r="11720" spans="8:8" x14ac:dyDescent="0.25">
      <c r="H11720" s="200"/>
    </row>
    <row r="11721" spans="8:8" x14ac:dyDescent="0.25">
      <c r="H11721" s="200"/>
    </row>
    <row r="11722" spans="8:8" x14ac:dyDescent="0.25">
      <c r="H11722" s="200"/>
    </row>
    <row r="11723" spans="8:8" x14ac:dyDescent="0.25">
      <c r="H11723" s="200"/>
    </row>
    <row r="11724" spans="8:8" x14ac:dyDescent="0.25">
      <c r="H11724" s="200"/>
    </row>
    <row r="11725" spans="8:8" x14ac:dyDescent="0.25">
      <c r="H11725" s="200"/>
    </row>
    <row r="11726" spans="8:8" x14ac:dyDescent="0.25">
      <c r="H11726" s="200"/>
    </row>
    <row r="11727" spans="8:8" x14ac:dyDescent="0.25">
      <c r="H11727" s="200"/>
    </row>
    <row r="11728" spans="8:8" x14ac:dyDescent="0.25">
      <c r="H11728" s="200"/>
    </row>
    <row r="11729" spans="8:8" x14ac:dyDescent="0.25">
      <c r="H11729" s="200"/>
    </row>
    <row r="11730" spans="8:8" x14ac:dyDescent="0.25">
      <c r="H11730" s="200"/>
    </row>
    <row r="11731" spans="8:8" x14ac:dyDescent="0.25">
      <c r="H11731" s="200"/>
    </row>
    <row r="11732" spans="8:8" x14ac:dyDescent="0.25">
      <c r="H11732" s="200"/>
    </row>
    <row r="11733" spans="8:8" x14ac:dyDescent="0.25">
      <c r="H11733" s="200"/>
    </row>
    <row r="11734" spans="8:8" x14ac:dyDescent="0.25">
      <c r="H11734" s="200"/>
    </row>
    <row r="11735" spans="8:8" x14ac:dyDescent="0.25">
      <c r="H11735" s="200"/>
    </row>
    <row r="11736" spans="8:8" x14ac:dyDescent="0.25">
      <c r="H11736" s="200"/>
    </row>
    <row r="11737" spans="8:8" x14ac:dyDescent="0.25">
      <c r="H11737" s="200"/>
    </row>
    <row r="11738" spans="8:8" x14ac:dyDescent="0.25">
      <c r="H11738" s="200"/>
    </row>
    <row r="11739" spans="8:8" x14ac:dyDescent="0.25">
      <c r="H11739" s="200"/>
    </row>
    <row r="11740" spans="8:8" x14ac:dyDescent="0.25">
      <c r="H11740" s="200"/>
    </row>
    <row r="11741" spans="8:8" x14ac:dyDescent="0.25">
      <c r="H11741" s="200"/>
    </row>
    <row r="11742" spans="8:8" x14ac:dyDescent="0.25">
      <c r="H11742" s="200"/>
    </row>
    <row r="11743" spans="8:8" x14ac:dyDescent="0.25">
      <c r="H11743" s="200"/>
    </row>
    <row r="11744" spans="8:8" x14ac:dyDescent="0.25">
      <c r="H11744" s="200"/>
    </row>
    <row r="11745" spans="8:8" x14ac:dyDescent="0.25">
      <c r="H11745" s="200"/>
    </row>
    <row r="11746" spans="8:8" x14ac:dyDescent="0.25">
      <c r="H11746" s="200"/>
    </row>
    <row r="11747" spans="8:8" x14ac:dyDescent="0.25">
      <c r="H11747" s="200"/>
    </row>
    <row r="11748" spans="8:8" x14ac:dyDescent="0.25">
      <c r="H11748" s="200"/>
    </row>
    <row r="11749" spans="8:8" x14ac:dyDescent="0.25">
      <c r="H11749" s="200"/>
    </row>
    <row r="11750" spans="8:8" x14ac:dyDescent="0.25">
      <c r="H11750" s="200"/>
    </row>
    <row r="11751" spans="8:8" x14ac:dyDescent="0.25">
      <c r="H11751" s="200"/>
    </row>
    <row r="11752" spans="8:8" x14ac:dyDescent="0.25">
      <c r="H11752" s="200"/>
    </row>
    <row r="11753" spans="8:8" x14ac:dyDescent="0.25">
      <c r="H11753" s="200"/>
    </row>
    <row r="11754" spans="8:8" x14ac:dyDescent="0.25">
      <c r="H11754" s="200"/>
    </row>
    <row r="11755" spans="8:8" x14ac:dyDescent="0.25">
      <c r="H11755" s="200"/>
    </row>
    <row r="11756" spans="8:8" x14ac:dyDescent="0.25">
      <c r="H11756" s="200"/>
    </row>
    <row r="11757" spans="8:8" x14ac:dyDescent="0.25">
      <c r="H11757" s="200"/>
    </row>
    <row r="11758" spans="8:8" x14ac:dyDescent="0.25">
      <c r="H11758" s="200"/>
    </row>
    <row r="11759" spans="8:8" x14ac:dyDescent="0.25">
      <c r="H11759" s="200"/>
    </row>
    <row r="11760" spans="8:8" x14ac:dyDescent="0.25">
      <c r="H11760" s="200"/>
    </row>
    <row r="11761" spans="8:8" x14ac:dyDescent="0.25">
      <c r="H11761" s="200"/>
    </row>
    <row r="11762" spans="8:8" x14ac:dyDescent="0.25">
      <c r="H11762" s="200"/>
    </row>
    <row r="11763" spans="8:8" x14ac:dyDescent="0.25">
      <c r="H11763" s="200"/>
    </row>
    <row r="11764" spans="8:8" x14ac:dyDescent="0.25">
      <c r="H11764" s="200"/>
    </row>
    <row r="11765" spans="8:8" x14ac:dyDescent="0.25">
      <c r="H11765" s="200"/>
    </row>
    <row r="11766" spans="8:8" x14ac:dyDescent="0.25">
      <c r="H11766" s="200"/>
    </row>
    <row r="11767" spans="8:8" x14ac:dyDescent="0.25">
      <c r="H11767" s="200"/>
    </row>
    <row r="11768" spans="8:8" x14ac:dyDescent="0.25">
      <c r="H11768" s="200"/>
    </row>
    <row r="11769" spans="8:8" x14ac:dyDescent="0.25">
      <c r="H11769" s="200"/>
    </row>
    <row r="11770" spans="8:8" x14ac:dyDescent="0.25">
      <c r="H11770" s="200"/>
    </row>
    <row r="11771" spans="8:8" x14ac:dyDescent="0.25">
      <c r="H11771" s="200"/>
    </row>
    <row r="11772" spans="8:8" x14ac:dyDescent="0.25">
      <c r="H11772" s="200"/>
    </row>
    <row r="11773" spans="8:8" x14ac:dyDescent="0.25">
      <c r="H11773" s="200"/>
    </row>
    <row r="11774" spans="8:8" x14ac:dyDescent="0.25">
      <c r="H11774" s="200"/>
    </row>
    <row r="11775" spans="8:8" x14ac:dyDescent="0.25">
      <c r="H11775" s="200"/>
    </row>
    <row r="11776" spans="8:8" x14ac:dyDescent="0.25">
      <c r="H11776" s="200"/>
    </row>
    <row r="11777" spans="8:8" x14ac:dyDescent="0.25">
      <c r="H11777" s="200"/>
    </row>
    <row r="11778" spans="8:8" x14ac:dyDescent="0.25">
      <c r="H11778" s="200"/>
    </row>
    <row r="11779" spans="8:8" x14ac:dyDescent="0.25">
      <c r="H11779" s="200"/>
    </row>
    <row r="11780" spans="8:8" x14ac:dyDescent="0.25">
      <c r="H11780" s="200"/>
    </row>
    <row r="11781" spans="8:8" x14ac:dyDescent="0.25">
      <c r="H11781" s="200"/>
    </row>
    <row r="11782" spans="8:8" x14ac:dyDescent="0.25">
      <c r="H11782" s="200"/>
    </row>
    <row r="11783" spans="8:8" x14ac:dyDescent="0.25">
      <c r="H11783" s="200"/>
    </row>
    <row r="11784" spans="8:8" x14ac:dyDescent="0.25">
      <c r="H11784" s="200"/>
    </row>
    <row r="11785" spans="8:8" x14ac:dyDescent="0.25">
      <c r="H11785" s="200"/>
    </row>
    <row r="11786" spans="8:8" x14ac:dyDescent="0.25">
      <c r="H11786" s="200"/>
    </row>
    <row r="11787" spans="8:8" x14ac:dyDescent="0.25">
      <c r="H11787" s="200"/>
    </row>
    <row r="11788" spans="8:8" x14ac:dyDescent="0.25">
      <c r="H11788" s="200"/>
    </row>
    <row r="11789" spans="8:8" x14ac:dyDescent="0.25">
      <c r="H11789" s="200"/>
    </row>
    <row r="11790" spans="8:8" x14ac:dyDescent="0.25">
      <c r="H11790" s="200"/>
    </row>
    <row r="11791" spans="8:8" x14ac:dyDescent="0.25">
      <c r="H11791" s="200"/>
    </row>
    <row r="11792" spans="8:8" x14ac:dyDescent="0.25">
      <c r="H11792" s="200"/>
    </row>
    <row r="11793" spans="8:8" x14ac:dyDescent="0.25">
      <c r="H11793" s="200"/>
    </row>
    <row r="11794" spans="8:8" x14ac:dyDescent="0.25">
      <c r="H11794" s="200"/>
    </row>
    <row r="11795" spans="8:8" x14ac:dyDescent="0.25">
      <c r="H11795" s="200"/>
    </row>
    <row r="11796" spans="8:8" x14ac:dyDescent="0.25">
      <c r="H11796" s="200"/>
    </row>
    <row r="11797" spans="8:8" x14ac:dyDescent="0.25">
      <c r="H11797" s="200"/>
    </row>
    <row r="11798" spans="8:8" x14ac:dyDescent="0.25">
      <c r="H11798" s="200"/>
    </row>
    <row r="11799" spans="8:8" x14ac:dyDescent="0.25">
      <c r="H11799" s="200"/>
    </row>
    <row r="11800" spans="8:8" x14ac:dyDescent="0.25">
      <c r="H11800" s="200"/>
    </row>
    <row r="11801" spans="8:8" x14ac:dyDescent="0.25">
      <c r="H11801" s="200"/>
    </row>
    <row r="11802" spans="8:8" x14ac:dyDescent="0.25">
      <c r="H11802" s="200"/>
    </row>
    <row r="11803" spans="8:8" x14ac:dyDescent="0.25">
      <c r="H11803" s="200"/>
    </row>
    <row r="11804" spans="8:8" x14ac:dyDescent="0.25">
      <c r="H11804" s="200"/>
    </row>
    <row r="11805" spans="8:8" x14ac:dyDescent="0.25">
      <c r="H11805" s="200"/>
    </row>
    <row r="11806" spans="8:8" x14ac:dyDescent="0.25">
      <c r="H11806" s="200"/>
    </row>
    <row r="11807" spans="8:8" x14ac:dyDescent="0.25">
      <c r="H11807" s="200"/>
    </row>
    <row r="11808" spans="8:8" x14ac:dyDescent="0.25">
      <c r="H11808" s="200"/>
    </row>
    <row r="11809" spans="8:8" x14ac:dyDescent="0.25">
      <c r="H11809" s="200"/>
    </row>
    <row r="11810" spans="8:8" x14ac:dyDescent="0.25">
      <c r="H11810" s="200"/>
    </row>
    <row r="11811" spans="8:8" x14ac:dyDescent="0.25">
      <c r="H11811" s="200"/>
    </row>
    <row r="11812" spans="8:8" x14ac:dyDescent="0.25">
      <c r="H11812" s="200"/>
    </row>
    <row r="11813" spans="8:8" x14ac:dyDescent="0.25">
      <c r="H11813" s="200"/>
    </row>
    <row r="11814" spans="8:8" x14ac:dyDescent="0.25">
      <c r="H11814" s="200"/>
    </row>
    <row r="11815" spans="8:8" x14ac:dyDescent="0.25">
      <c r="H11815" s="200"/>
    </row>
    <row r="11816" spans="8:8" x14ac:dyDescent="0.25">
      <c r="H11816" s="200"/>
    </row>
    <row r="11817" spans="8:8" x14ac:dyDescent="0.25">
      <c r="H11817" s="200"/>
    </row>
    <row r="11818" spans="8:8" x14ac:dyDescent="0.25">
      <c r="H11818" s="200"/>
    </row>
    <row r="11819" spans="8:8" x14ac:dyDescent="0.25">
      <c r="H11819" s="200"/>
    </row>
    <row r="11820" spans="8:8" x14ac:dyDescent="0.25">
      <c r="H11820" s="200"/>
    </row>
    <row r="11821" spans="8:8" x14ac:dyDescent="0.25">
      <c r="H11821" s="200"/>
    </row>
    <row r="11822" spans="8:8" x14ac:dyDescent="0.25">
      <c r="H11822" s="200"/>
    </row>
    <row r="11823" spans="8:8" x14ac:dyDescent="0.25">
      <c r="H11823" s="200"/>
    </row>
    <row r="11824" spans="8:8" x14ac:dyDescent="0.25">
      <c r="H11824" s="200"/>
    </row>
    <row r="11825" spans="8:8" x14ac:dyDescent="0.25">
      <c r="H11825" s="200"/>
    </row>
    <row r="11826" spans="8:8" x14ac:dyDescent="0.25">
      <c r="H11826" s="200"/>
    </row>
    <row r="11827" spans="8:8" x14ac:dyDescent="0.25">
      <c r="H11827" s="200"/>
    </row>
    <row r="11828" spans="8:8" x14ac:dyDescent="0.25">
      <c r="H11828" s="200"/>
    </row>
    <row r="11829" spans="8:8" x14ac:dyDescent="0.25">
      <c r="H11829" s="200"/>
    </row>
    <row r="11830" spans="8:8" x14ac:dyDescent="0.25">
      <c r="H11830" s="200"/>
    </row>
    <row r="11831" spans="8:8" x14ac:dyDescent="0.25">
      <c r="H11831" s="200"/>
    </row>
    <row r="11832" spans="8:8" x14ac:dyDescent="0.25">
      <c r="H11832" s="200"/>
    </row>
    <row r="11833" spans="8:8" x14ac:dyDescent="0.25">
      <c r="H11833" s="200"/>
    </row>
    <row r="11834" spans="8:8" x14ac:dyDescent="0.25">
      <c r="H11834" s="200"/>
    </row>
    <row r="11835" spans="8:8" x14ac:dyDescent="0.25">
      <c r="H11835" s="200"/>
    </row>
    <row r="11836" spans="8:8" x14ac:dyDescent="0.25">
      <c r="H11836" s="200"/>
    </row>
    <row r="11837" spans="8:8" x14ac:dyDescent="0.25">
      <c r="H11837" s="200"/>
    </row>
    <row r="11838" spans="8:8" x14ac:dyDescent="0.25">
      <c r="H11838" s="200"/>
    </row>
    <row r="11839" spans="8:8" x14ac:dyDescent="0.25">
      <c r="H11839" s="200"/>
    </row>
    <row r="11840" spans="8:8" x14ac:dyDescent="0.25">
      <c r="H11840" s="200"/>
    </row>
    <row r="11841" spans="8:8" x14ac:dyDescent="0.25">
      <c r="H11841" s="200"/>
    </row>
    <row r="11842" spans="8:8" x14ac:dyDescent="0.25">
      <c r="H11842" s="200"/>
    </row>
    <row r="11843" spans="8:8" x14ac:dyDescent="0.25">
      <c r="H11843" s="200"/>
    </row>
    <row r="11844" spans="8:8" x14ac:dyDescent="0.25">
      <c r="H11844" s="200"/>
    </row>
    <row r="11845" spans="8:8" x14ac:dyDescent="0.25">
      <c r="H11845" s="200"/>
    </row>
    <row r="11846" spans="8:8" x14ac:dyDescent="0.25">
      <c r="H11846" s="200"/>
    </row>
    <row r="11847" spans="8:8" x14ac:dyDescent="0.25">
      <c r="H11847" s="200"/>
    </row>
    <row r="11848" spans="8:8" x14ac:dyDescent="0.25">
      <c r="H11848" s="200"/>
    </row>
    <row r="11849" spans="8:8" x14ac:dyDescent="0.25">
      <c r="H11849" s="200"/>
    </row>
    <row r="11850" spans="8:8" x14ac:dyDescent="0.25">
      <c r="H11850" s="200"/>
    </row>
    <row r="11851" spans="8:8" x14ac:dyDescent="0.25">
      <c r="H11851" s="200"/>
    </row>
    <row r="11852" spans="8:8" x14ac:dyDescent="0.25">
      <c r="H11852" s="200"/>
    </row>
    <row r="11853" spans="8:8" x14ac:dyDescent="0.25">
      <c r="H11853" s="200"/>
    </row>
    <row r="11854" spans="8:8" x14ac:dyDescent="0.25">
      <c r="H11854" s="200"/>
    </row>
    <row r="11855" spans="8:8" x14ac:dyDescent="0.25">
      <c r="H11855" s="200"/>
    </row>
    <row r="11856" spans="8:8" x14ac:dyDescent="0.25">
      <c r="H11856" s="200"/>
    </row>
    <row r="11857" spans="8:8" x14ac:dyDescent="0.25">
      <c r="H11857" s="200"/>
    </row>
    <row r="11858" spans="8:8" x14ac:dyDescent="0.25">
      <c r="H11858" s="200"/>
    </row>
    <row r="11859" spans="8:8" x14ac:dyDescent="0.25">
      <c r="H11859" s="200"/>
    </row>
    <row r="11860" spans="8:8" x14ac:dyDescent="0.25">
      <c r="H11860" s="200"/>
    </row>
    <row r="11861" spans="8:8" x14ac:dyDescent="0.25">
      <c r="H11861" s="200"/>
    </row>
    <row r="11862" spans="8:8" x14ac:dyDescent="0.25">
      <c r="H11862" s="200"/>
    </row>
    <row r="11863" spans="8:8" x14ac:dyDescent="0.25">
      <c r="H11863" s="200"/>
    </row>
    <row r="11864" spans="8:8" x14ac:dyDescent="0.25">
      <c r="H11864" s="200"/>
    </row>
    <row r="11865" spans="8:8" x14ac:dyDescent="0.25">
      <c r="H11865" s="200"/>
    </row>
    <row r="11866" spans="8:8" x14ac:dyDescent="0.25">
      <c r="H11866" s="200"/>
    </row>
    <row r="11867" spans="8:8" x14ac:dyDescent="0.25">
      <c r="H11867" s="200"/>
    </row>
    <row r="11868" spans="8:8" x14ac:dyDescent="0.25">
      <c r="H11868" s="200"/>
    </row>
    <row r="11869" spans="8:8" x14ac:dyDescent="0.25">
      <c r="H11869" s="200"/>
    </row>
    <row r="11870" spans="8:8" x14ac:dyDescent="0.25">
      <c r="H11870" s="200"/>
    </row>
    <row r="11871" spans="8:8" x14ac:dyDescent="0.25">
      <c r="H11871" s="200"/>
    </row>
    <row r="11872" spans="8:8" x14ac:dyDescent="0.25">
      <c r="H11872" s="200"/>
    </row>
    <row r="11873" spans="8:8" x14ac:dyDescent="0.25">
      <c r="H11873" s="200"/>
    </row>
    <row r="11874" spans="8:8" x14ac:dyDescent="0.25">
      <c r="H11874" s="200"/>
    </row>
    <row r="11875" spans="8:8" x14ac:dyDescent="0.25">
      <c r="H11875" s="200"/>
    </row>
    <row r="11876" spans="8:8" x14ac:dyDescent="0.25">
      <c r="H11876" s="200"/>
    </row>
    <row r="11877" spans="8:8" x14ac:dyDescent="0.25">
      <c r="H11877" s="200"/>
    </row>
    <row r="11878" spans="8:8" x14ac:dyDescent="0.25">
      <c r="H11878" s="200"/>
    </row>
    <row r="11879" spans="8:8" x14ac:dyDescent="0.25">
      <c r="H11879" s="200"/>
    </row>
    <row r="11880" spans="8:8" x14ac:dyDescent="0.25">
      <c r="H11880" s="200"/>
    </row>
    <row r="11881" spans="8:8" x14ac:dyDescent="0.25">
      <c r="H11881" s="200"/>
    </row>
    <row r="11882" spans="8:8" x14ac:dyDescent="0.25">
      <c r="H11882" s="200"/>
    </row>
    <row r="11883" spans="8:8" x14ac:dyDescent="0.25">
      <c r="H11883" s="200"/>
    </row>
    <row r="11884" spans="8:8" x14ac:dyDescent="0.25">
      <c r="H11884" s="200"/>
    </row>
    <row r="11885" spans="8:8" x14ac:dyDescent="0.25">
      <c r="H11885" s="200"/>
    </row>
    <row r="11886" spans="8:8" x14ac:dyDescent="0.25">
      <c r="H11886" s="200"/>
    </row>
    <row r="11887" spans="8:8" x14ac:dyDescent="0.25">
      <c r="H11887" s="200"/>
    </row>
    <row r="11888" spans="8:8" x14ac:dyDescent="0.25">
      <c r="H11888" s="200"/>
    </row>
    <row r="11889" spans="8:8" x14ac:dyDescent="0.25">
      <c r="H11889" s="200"/>
    </row>
    <row r="11890" spans="8:8" x14ac:dyDescent="0.25">
      <c r="H11890" s="200"/>
    </row>
    <row r="11891" spans="8:8" x14ac:dyDescent="0.25">
      <c r="H11891" s="200"/>
    </row>
    <row r="11892" spans="8:8" x14ac:dyDescent="0.25">
      <c r="H11892" s="200"/>
    </row>
    <row r="11893" spans="8:8" x14ac:dyDescent="0.25">
      <c r="H11893" s="200"/>
    </row>
    <row r="11894" spans="8:8" x14ac:dyDescent="0.25">
      <c r="H11894" s="200"/>
    </row>
    <row r="11895" spans="8:8" x14ac:dyDescent="0.25">
      <c r="H11895" s="200"/>
    </row>
    <row r="11896" spans="8:8" x14ac:dyDescent="0.25">
      <c r="H11896" s="200"/>
    </row>
    <row r="11897" spans="8:8" x14ac:dyDescent="0.25">
      <c r="H11897" s="200"/>
    </row>
    <row r="11898" spans="8:8" x14ac:dyDescent="0.25">
      <c r="H11898" s="200"/>
    </row>
    <row r="11899" spans="8:8" x14ac:dyDescent="0.25">
      <c r="H11899" s="200"/>
    </row>
    <row r="11900" spans="8:8" x14ac:dyDescent="0.25">
      <c r="H11900" s="200"/>
    </row>
    <row r="11901" spans="8:8" x14ac:dyDescent="0.25">
      <c r="H11901" s="200"/>
    </row>
    <row r="11902" spans="8:8" x14ac:dyDescent="0.25">
      <c r="H11902" s="200"/>
    </row>
    <row r="11903" spans="8:8" x14ac:dyDescent="0.25">
      <c r="H11903" s="200"/>
    </row>
    <row r="11904" spans="8:8" x14ac:dyDescent="0.25">
      <c r="H11904" s="200"/>
    </row>
    <row r="11905" spans="8:8" x14ac:dyDescent="0.25">
      <c r="H11905" s="200"/>
    </row>
    <row r="11906" spans="8:8" x14ac:dyDescent="0.25">
      <c r="H11906" s="200"/>
    </row>
    <row r="11907" spans="8:8" x14ac:dyDescent="0.25">
      <c r="H11907" s="200"/>
    </row>
    <row r="11908" spans="8:8" x14ac:dyDescent="0.25">
      <c r="H11908" s="200"/>
    </row>
    <row r="11909" spans="8:8" x14ac:dyDescent="0.25">
      <c r="H11909" s="200"/>
    </row>
    <row r="11910" spans="8:8" x14ac:dyDescent="0.25">
      <c r="H11910" s="200"/>
    </row>
    <row r="11911" spans="8:8" x14ac:dyDescent="0.25">
      <c r="H11911" s="200"/>
    </row>
    <row r="11912" spans="8:8" x14ac:dyDescent="0.25">
      <c r="H11912" s="200"/>
    </row>
    <row r="11913" spans="8:8" x14ac:dyDescent="0.25">
      <c r="H11913" s="200"/>
    </row>
    <row r="11914" spans="8:8" x14ac:dyDescent="0.25">
      <c r="H11914" s="200"/>
    </row>
    <row r="11915" spans="8:8" x14ac:dyDescent="0.25">
      <c r="H11915" s="200"/>
    </row>
    <row r="11916" spans="8:8" x14ac:dyDescent="0.25">
      <c r="H11916" s="200"/>
    </row>
    <row r="11917" spans="8:8" x14ac:dyDescent="0.25">
      <c r="H11917" s="200"/>
    </row>
    <row r="11918" spans="8:8" x14ac:dyDescent="0.25">
      <c r="H11918" s="200"/>
    </row>
    <row r="11919" spans="8:8" x14ac:dyDescent="0.25">
      <c r="H11919" s="200"/>
    </row>
    <row r="11920" spans="8:8" x14ac:dyDescent="0.25">
      <c r="H11920" s="200"/>
    </row>
    <row r="11921" spans="8:8" x14ac:dyDescent="0.25">
      <c r="H11921" s="200"/>
    </row>
    <row r="11922" spans="8:8" x14ac:dyDescent="0.25">
      <c r="H11922" s="200"/>
    </row>
    <row r="11923" spans="8:8" x14ac:dyDescent="0.25">
      <c r="H11923" s="200"/>
    </row>
    <row r="11924" spans="8:8" x14ac:dyDescent="0.25">
      <c r="H11924" s="200"/>
    </row>
    <row r="11925" spans="8:8" x14ac:dyDescent="0.25">
      <c r="H11925" s="200"/>
    </row>
    <row r="11926" spans="8:8" x14ac:dyDescent="0.25">
      <c r="H11926" s="200"/>
    </row>
    <row r="11927" spans="8:8" x14ac:dyDescent="0.25">
      <c r="H11927" s="200"/>
    </row>
    <row r="11928" spans="8:8" x14ac:dyDescent="0.25">
      <c r="H11928" s="200"/>
    </row>
    <row r="11929" spans="8:8" x14ac:dyDescent="0.25">
      <c r="H11929" s="200"/>
    </row>
    <row r="11930" spans="8:8" x14ac:dyDescent="0.25">
      <c r="H11930" s="200"/>
    </row>
    <row r="11931" spans="8:8" x14ac:dyDescent="0.25">
      <c r="H11931" s="200"/>
    </row>
    <row r="11932" spans="8:8" x14ac:dyDescent="0.25">
      <c r="H11932" s="200"/>
    </row>
    <row r="11933" spans="8:8" x14ac:dyDescent="0.25">
      <c r="H11933" s="200"/>
    </row>
    <row r="11934" spans="8:8" x14ac:dyDescent="0.25">
      <c r="H11934" s="200"/>
    </row>
    <row r="11935" spans="8:8" x14ac:dyDescent="0.25">
      <c r="H11935" s="200"/>
    </row>
    <row r="11936" spans="8:8" x14ac:dyDescent="0.25">
      <c r="H11936" s="200"/>
    </row>
    <row r="11937" spans="8:8" x14ac:dyDescent="0.25">
      <c r="H11937" s="200"/>
    </row>
    <row r="11938" spans="8:8" x14ac:dyDescent="0.25">
      <c r="H11938" s="200"/>
    </row>
    <row r="11939" spans="8:8" x14ac:dyDescent="0.25">
      <c r="H11939" s="200"/>
    </row>
    <row r="11940" spans="8:8" x14ac:dyDescent="0.25">
      <c r="H11940" s="200"/>
    </row>
    <row r="11941" spans="8:8" x14ac:dyDescent="0.25">
      <c r="H11941" s="200"/>
    </row>
    <row r="11942" spans="8:8" x14ac:dyDescent="0.25">
      <c r="H11942" s="200"/>
    </row>
    <row r="11943" spans="8:8" x14ac:dyDescent="0.25">
      <c r="H11943" s="200"/>
    </row>
    <row r="11944" spans="8:8" x14ac:dyDescent="0.25">
      <c r="H11944" s="200"/>
    </row>
    <row r="11945" spans="8:8" x14ac:dyDescent="0.25">
      <c r="H11945" s="200"/>
    </row>
    <row r="11946" spans="8:8" x14ac:dyDescent="0.25">
      <c r="H11946" s="200"/>
    </row>
    <row r="11947" spans="8:8" x14ac:dyDescent="0.25">
      <c r="H11947" s="200"/>
    </row>
    <row r="11948" spans="8:8" x14ac:dyDescent="0.25">
      <c r="H11948" s="200"/>
    </row>
    <row r="11949" spans="8:8" x14ac:dyDescent="0.25">
      <c r="H11949" s="200"/>
    </row>
    <row r="11950" spans="8:8" x14ac:dyDescent="0.25">
      <c r="H11950" s="200"/>
    </row>
    <row r="11951" spans="8:8" x14ac:dyDescent="0.25">
      <c r="H11951" s="200"/>
    </row>
    <row r="11952" spans="8:8" x14ac:dyDescent="0.25">
      <c r="H11952" s="200"/>
    </row>
    <row r="11953" spans="8:8" x14ac:dyDescent="0.25">
      <c r="H11953" s="200"/>
    </row>
    <row r="11954" spans="8:8" x14ac:dyDescent="0.25">
      <c r="H11954" s="200"/>
    </row>
    <row r="11955" spans="8:8" x14ac:dyDescent="0.25">
      <c r="H11955" s="200"/>
    </row>
    <row r="11956" spans="8:8" x14ac:dyDescent="0.25">
      <c r="H11956" s="200"/>
    </row>
    <row r="11957" spans="8:8" x14ac:dyDescent="0.25">
      <c r="H11957" s="200"/>
    </row>
    <row r="11958" spans="8:8" x14ac:dyDescent="0.25">
      <c r="H11958" s="200"/>
    </row>
    <row r="11959" spans="8:8" x14ac:dyDescent="0.25">
      <c r="H11959" s="200"/>
    </row>
    <row r="11960" spans="8:8" x14ac:dyDescent="0.25">
      <c r="H11960" s="200"/>
    </row>
    <row r="11961" spans="8:8" x14ac:dyDescent="0.25">
      <c r="H11961" s="200"/>
    </row>
    <row r="11962" spans="8:8" x14ac:dyDescent="0.25">
      <c r="H11962" s="200"/>
    </row>
    <row r="11963" spans="8:8" x14ac:dyDescent="0.25">
      <c r="H11963" s="200"/>
    </row>
    <row r="11964" spans="8:8" x14ac:dyDescent="0.25">
      <c r="H11964" s="200"/>
    </row>
    <row r="11965" spans="8:8" x14ac:dyDescent="0.25">
      <c r="H11965" s="200"/>
    </row>
    <row r="11966" spans="8:8" x14ac:dyDescent="0.25">
      <c r="H11966" s="200"/>
    </row>
    <row r="11967" spans="8:8" x14ac:dyDescent="0.25">
      <c r="H11967" s="200"/>
    </row>
    <row r="11968" spans="8:8" x14ac:dyDescent="0.25">
      <c r="H11968" s="200"/>
    </row>
    <row r="11969" spans="8:8" x14ac:dyDescent="0.25">
      <c r="H11969" s="200"/>
    </row>
    <row r="11970" spans="8:8" x14ac:dyDescent="0.25">
      <c r="H11970" s="200"/>
    </row>
    <row r="11971" spans="8:8" x14ac:dyDescent="0.25">
      <c r="H11971" s="200"/>
    </row>
    <row r="11972" spans="8:8" x14ac:dyDescent="0.25">
      <c r="H11972" s="200"/>
    </row>
    <row r="11973" spans="8:8" x14ac:dyDescent="0.25">
      <c r="H11973" s="200"/>
    </row>
    <row r="11974" spans="8:8" x14ac:dyDescent="0.25">
      <c r="H11974" s="200"/>
    </row>
    <row r="11975" spans="8:8" x14ac:dyDescent="0.25">
      <c r="H11975" s="200"/>
    </row>
    <row r="11976" spans="8:8" x14ac:dyDescent="0.25">
      <c r="H11976" s="200"/>
    </row>
    <row r="11977" spans="8:8" x14ac:dyDescent="0.25">
      <c r="H11977" s="200"/>
    </row>
    <row r="11978" spans="8:8" x14ac:dyDescent="0.25">
      <c r="H11978" s="200"/>
    </row>
    <row r="11979" spans="8:8" x14ac:dyDescent="0.25">
      <c r="H11979" s="200"/>
    </row>
    <row r="11980" spans="8:8" x14ac:dyDescent="0.25">
      <c r="H11980" s="200"/>
    </row>
    <row r="11981" spans="8:8" x14ac:dyDescent="0.25">
      <c r="H11981" s="200"/>
    </row>
    <row r="11982" spans="8:8" x14ac:dyDescent="0.25">
      <c r="H11982" s="200"/>
    </row>
    <row r="11983" spans="8:8" x14ac:dyDescent="0.25">
      <c r="H11983" s="200"/>
    </row>
    <row r="11984" spans="8:8" x14ac:dyDescent="0.25">
      <c r="H11984" s="200"/>
    </row>
    <row r="11985" spans="8:8" x14ac:dyDescent="0.25">
      <c r="H11985" s="200"/>
    </row>
    <row r="11986" spans="8:8" x14ac:dyDescent="0.25">
      <c r="H11986" s="200"/>
    </row>
    <row r="11987" spans="8:8" x14ac:dyDescent="0.25">
      <c r="H11987" s="200"/>
    </row>
    <row r="11988" spans="8:8" x14ac:dyDescent="0.25">
      <c r="H11988" s="200"/>
    </row>
    <row r="11989" spans="8:8" x14ac:dyDescent="0.25">
      <c r="H11989" s="200"/>
    </row>
    <row r="11990" spans="8:8" x14ac:dyDescent="0.25">
      <c r="H11990" s="200"/>
    </row>
    <row r="11991" spans="8:8" x14ac:dyDescent="0.25">
      <c r="H11991" s="200"/>
    </row>
    <row r="11992" spans="8:8" x14ac:dyDescent="0.25">
      <c r="H11992" s="200"/>
    </row>
    <row r="11993" spans="8:8" x14ac:dyDescent="0.25">
      <c r="H11993" s="200"/>
    </row>
    <row r="11994" spans="8:8" x14ac:dyDescent="0.25">
      <c r="H11994" s="200"/>
    </row>
    <row r="11995" spans="8:8" x14ac:dyDescent="0.25">
      <c r="H11995" s="200"/>
    </row>
    <row r="11996" spans="8:8" x14ac:dyDescent="0.25">
      <c r="H11996" s="200"/>
    </row>
    <row r="11997" spans="8:8" x14ac:dyDescent="0.25">
      <c r="H11997" s="200"/>
    </row>
    <row r="11998" spans="8:8" x14ac:dyDescent="0.25">
      <c r="H11998" s="200"/>
    </row>
    <row r="11999" spans="8:8" x14ac:dyDescent="0.25">
      <c r="H11999" s="200"/>
    </row>
    <row r="12000" spans="8:8" x14ac:dyDescent="0.25">
      <c r="H12000" s="200"/>
    </row>
    <row r="12001" spans="8:8" x14ac:dyDescent="0.25">
      <c r="H12001" s="200"/>
    </row>
    <row r="12002" spans="8:8" x14ac:dyDescent="0.25">
      <c r="H12002" s="200"/>
    </row>
    <row r="12003" spans="8:8" x14ac:dyDescent="0.25">
      <c r="H12003" s="200"/>
    </row>
    <row r="12004" spans="8:8" x14ac:dyDescent="0.25">
      <c r="H12004" s="200"/>
    </row>
    <row r="12005" spans="8:8" x14ac:dyDescent="0.25">
      <c r="H12005" s="200"/>
    </row>
    <row r="12006" spans="8:8" x14ac:dyDescent="0.25">
      <c r="H12006" s="200"/>
    </row>
    <row r="12007" spans="8:8" x14ac:dyDescent="0.25">
      <c r="H12007" s="200"/>
    </row>
    <row r="12008" spans="8:8" x14ac:dyDescent="0.25">
      <c r="H12008" s="200"/>
    </row>
    <row r="12009" spans="8:8" x14ac:dyDescent="0.25">
      <c r="H12009" s="200"/>
    </row>
    <row r="12010" spans="8:8" x14ac:dyDescent="0.25">
      <c r="H12010" s="200"/>
    </row>
    <row r="12011" spans="8:8" x14ac:dyDescent="0.25">
      <c r="H12011" s="200"/>
    </row>
    <row r="12012" spans="8:8" x14ac:dyDescent="0.25">
      <c r="H12012" s="200"/>
    </row>
    <row r="12013" spans="8:8" x14ac:dyDescent="0.25">
      <c r="H12013" s="200"/>
    </row>
    <row r="12014" spans="8:8" x14ac:dyDescent="0.25">
      <c r="H12014" s="200"/>
    </row>
    <row r="12015" spans="8:8" x14ac:dyDescent="0.25">
      <c r="H12015" s="200"/>
    </row>
    <row r="12016" spans="8:8" x14ac:dyDescent="0.25">
      <c r="H12016" s="200"/>
    </row>
    <row r="12017" spans="8:8" x14ac:dyDescent="0.25">
      <c r="H12017" s="200"/>
    </row>
    <row r="12018" spans="8:8" x14ac:dyDescent="0.25">
      <c r="H12018" s="200"/>
    </row>
    <row r="12019" spans="8:8" x14ac:dyDescent="0.25">
      <c r="H12019" s="200"/>
    </row>
    <row r="12020" spans="8:8" x14ac:dyDescent="0.25">
      <c r="H12020" s="200"/>
    </row>
    <row r="12021" spans="8:8" x14ac:dyDescent="0.25">
      <c r="H12021" s="200"/>
    </row>
    <row r="12022" spans="8:8" x14ac:dyDescent="0.25">
      <c r="H12022" s="200"/>
    </row>
    <row r="12023" spans="8:8" x14ac:dyDescent="0.25">
      <c r="H12023" s="200"/>
    </row>
    <row r="12024" spans="8:8" x14ac:dyDescent="0.25">
      <c r="H12024" s="200"/>
    </row>
    <row r="12025" spans="8:8" x14ac:dyDescent="0.25">
      <c r="H12025" s="200"/>
    </row>
    <row r="12026" spans="8:8" x14ac:dyDescent="0.25">
      <c r="H12026" s="200"/>
    </row>
    <row r="12027" spans="8:8" x14ac:dyDescent="0.25">
      <c r="H12027" s="200"/>
    </row>
    <row r="12028" spans="8:8" x14ac:dyDescent="0.25">
      <c r="H12028" s="200"/>
    </row>
    <row r="12029" spans="8:8" x14ac:dyDescent="0.25">
      <c r="H12029" s="200"/>
    </row>
    <row r="12030" spans="8:8" x14ac:dyDescent="0.25">
      <c r="H12030" s="200"/>
    </row>
    <row r="12031" spans="8:8" x14ac:dyDescent="0.25">
      <c r="H12031" s="200"/>
    </row>
    <row r="12032" spans="8:8" x14ac:dyDescent="0.25">
      <c r="H12032" s="200"/>
    </row>
    <row r="12033" spans="8:8" x14ac:dyDescent="0.25">
      <c r="H12033" s="200"/>
    </row>
    <row r="12034" spans="8:8" x14ac:dyDescent="0.25">
      <c r="H12034" s="200"/>
    </row>
    <row r="12035" spans="8:8" x14ac:dyDescent="0.25">
      <c r="H12035" s="200"/>
    </row>
    <row r="12036" spans="8:8" x14ac:dyDescent="0.25">
      <c r="H12036" s="200"/>
    </row>
    <row r="12037" spans="8:8" x14ac:dyDescent="0.25">
      <c r="H12037" s="200"/>
    </row>
    <row r="12038" spans="8:8" x14ac:dyDescent="0.25">
      <c r="H12038" s="200"/>
    </row>
    <row r="12039" spans="8:8" x14ac:dyDescent="0.25">
      <c r="H12039" s="200"/>
    </row>
    <row r="12040" spans="8:8" x14ac:dyDescent="0.25">
      <c r="H12040" s="200"/>
    </row>
    <row r="12041" spans="8:8" x14ac:dyDescent="0.25">
      <c r="H12041" s="200"/>
    </row>
    <row r="12042" spans="8:8" x14ac:dyDescent="0.25">
      <c r="H12042" s="200"/>
    </row>
    <row r="12043" spans="8:8" x14ac:dyDescent="0.25">
      <c r="H12043" s="200"/>
    </row>
    <row r="12044" spans="8:8" x14ac:dyDescent="0.25">
      <c r="H12044" s="200"/>
    </row>
    <row r="12045" spans="8:8" x14ac:dyDescent="0.25">
      <c r="H12045" s="200"/>
    </row>
    <row r="12046" spans="8:8" x14ac:dyDescent="0.25">
      <c r="H12046" s="200"/>
    </row>
    <row r="12047" spans="8:8" x14ac:dyDescent="0.25">
      <c r="H12047" s="200"/>
    </row>
    <row r="12048" spans="8:8" x14ac:dyDescent="0.25">
      <c r="H12048" s="200"/>
    </row>
    <row r="12049" spans="8:8" x14ac:dyDescent="0.25">
      <c r="H12049" s="200"/>
    </row>
    <row r="12050" spans="8:8" x14ac:dyDescent="0.25">
      <c r="H12050" s="200"/>
    </row>
    <row r="12051" spans="8:8" x14ac:dyDescent="0.25">
      <c r="H12051" s="200"/>
    </row>
    <row r="12052" spans="8:8" x14ac:dyDescent="0.25">
      <c r="H12052" s="200"/>
    </row>
    <row r="12053" spans="8:8" x14ac:dyDescent="0.25">
      <c r="H12053" s="200"/>
    </row>
    <row r="12054" spans="8:8" x14ac:dyDescent="0.25">
      <c r="H12054" s="200"/>
    </row>
    <row r="12055" spans="8:8" x14ac:dyDescent="0.25">
      <c r="H12055" s="200"/>
    </row>
    <row r="12056" spans="8:8" x14ac:dyDescent="0.25">
      <c r="H12056" s="200"/>
    </row>
    <row r="12057" spans="8:8" x14ac:dyDescent="0.25">
      <c r="H12057" s="200"/>
    </row>
    <row r="12058" spans="8:8" x14ac:dyDescent="0.25">
      <c r="H12058" s="200"/>
    </row>
    <row r="12059" spans="8:8" x14ac:dyDescent="0.25">
      <c r="H12059" s="200"/>
    </row>
    <row r="12060" spans="8:8" x14ac:dyDescent="0.25">
      <c r="H12060" s="200"/>
    </row>
    <row r="12061" spans="8:8" x14ac:dyDescent="0.25">
      <c r="H12061" s="200"/>
    </row>
    <row r="12062" spans="8:8" x14ac:dyDescent="0.25">
      <c r="H12062" s="200"/>
    </row>
    <row r="12063" spans="8:8" x14ac:dyDescent="0.25">
      <c r="H12063" s="200"/>
    </row>
    <row r="12064" spans="8:8" x14ac:dyDescent="0.25">
      <c r="H12064" s="200"/>
    </row>
    <row r="12065" spans="8:8" x14ac:dyDescent="0.25">
      <c r="H12065" s="200"/>
    </row>
    <row r="12066" spans="8:8" x14ac:dyDescent="0.25">
      <c r="H12066" s="200"/>
    </row>
    <row r="12067" spans="8:8" x14ac:dyDescent="0.25">
      <c r="H12067" s="200"/>
    </row>
    <row r="12068" spans="8:8" x14ac:dyDescent="0.25">
      <c r="H12068" s="200"/>
    </row>
    <row r="12069" spans="8:8" x14ac:dyDescent="0.25">
      <c r="H12069" s="200"/>
    </row>
    <row r="12070" spans="8:8" x14ac:dyDescent="0.25">
      <c r="H12070" s="200"/>
    </row>
    <row r="12071" spans="8:8" x14ac:dyDescent="0.25">
      <c r="H12071" s="200"/>
    </row>
    <row r="12072" spans="8:8" x14ac:dyDescent="0.25">
      <c r="H12072" s="200"/>
    </row>
    <row r="12073" spans="8:8" x14ac:dyDescent="0.25">
      <c r="H12073" s="200"/>
    </row>
    <row r="12074" spans="8:8" x14ac:dyDescent="0.25">
      <c r="H12074" s="200"/>
    </row>
    <row r="12075" spans="8:8" x14ac:dyDescent="0.25">
      <c r="H12075" s="200"/>
    </row>
    <row r="12076" spans="8:8" x14ac:dyDescent="0.25">
      <c r="H12076" s="200"/>
    </row>
    <row r="12077" spans="8:8" x14ac:dyDescent="0.25">
      <c r="H12077" s="200"/>
    </row>
    <row r="12078" spans="8:8" x14ac:dyDescent="0.25">
      <c r="H12078" s="200"/>
    </row>
    <row r="12079" spans="8:8" x14ac:dyDescent="0.25">
      <c r="H12079" s="200"/>
    </row>
    <row r="12080" spans="8:8" x14ac:dyDescent="0.25">
      <c r="H12080" s="200"/>
    </row>
    <row r="12081" spans="8:8" x14ac:dyDescent="0.25">
      <c r="H12081" s="200"/>
    </row>
    <row r="12082" spans="8:8" x14ac:dyDescent="0.25">
      <c r="H12082" s="200"/>
    </row>
    <row r="12083" spans="8:8" x14ac:dyDescent="0.25">
      <c r="H12083" s="200"/>
    </row>
    <row r="12084" spans="8:8" x14ac:dyDescent="0.25">
      <c r="H12084" s="200"/>
    </row>
    <row r="12085" spans="8:8" x14ac:dyDescent="0.25">
      <c r="H12085" s="200"/>
    </row>
    <row r="12086" spans="8:8" x14ac:dyDescent="0.25">
      <c r="H12086" s="200"/>
    </row>
    <row r="12087" spans="8:8" x14ac:dyDescent="0.25">
      <c r="H12087" s="200"/>
    </row>
    <row r="12088" spans="8:8" x14ac:dyDescent="0.25">
      <c r="H12088" s="200"/>
    </row>
    <row r="12089" spans="8:8" x14ac:dyDescent="0.25">
      <c r="H12089" s="200"/>
    </row>
    <row r="12090" spans="8:8" x14ac:dyDescent="0.25">
      <c r="H12090" s="200"/>
    </row>
    <row r="12091" spans="8:8" x14ac:dyDescent="0.25">
      <c r="H12091" s="200"/>
    </row>
    <row r="12092" spans="8:8" x14ac:dyDescent="0.25">
      <c r="H12092" s="200"/>
    </row>
    <row r="12093" spans="8:8" x14ac:dyDescent="0.25">
      <c r="H12093" s="200"/>
    </row>
    <row r="12094" spans="8:8" x14ac:dyDescent="0.25">
      <c r="H12094" s="200"/>
    </row>
    <row r="12095" spans="8:8" x14ac:dyDescent="0.25">
      <c r="H12095" s="200"/>
    </row>
    <row r="12096" spans="8:8" x14ac:dyDescent="0.25">
      <c r="H12096" s="200"/>
    </row>
    <row r="12097" spans="8:8" x14ac:dyDescent="0.25">
      <c r="H12097" s="200"/>
    </row>
    <row r="12098" spans="8:8" x14ac:dyDescent="0.25">
      <c r="H12098" s="200"/>
    </row>
    <row r="12099" spans="8:8" x14ac:dyDescent="0.25">
      <c r="H12099" s="200"/>
    </row>
    <row r="12100" spans="8:8" x14ac:dyDescent="0.25">
      <c r="H12100" s="200"/>
    </row>
    <row r="12101" spans="8:8" x14ac:dyDescent="0.25">
      <c r="H12101" s="200"/>
    </row>
    <row r="12102" spans="8:8" x14ac:dyDescent="0.25">
      <c r="H12102" s="200"/>
    </row>
    <row r="12103" spans="8:8" x14ac:dyDescent="0.25">
      <c r="H12103" s="200"/>
    </row>
    <row r="12104" spans="8:8" x14ac:dyDescent="0.25">
      <c r="H12104" s="200"/>
    </row>
    <row r="12105" spans="8:8" x14ac:dyDescent="0.25">
      <c r="H12105" s="200"/>
    </row>
    <row r="12106" spans="8:8" x14ac:dyDescent="0.25">
      <c r="H12106" s="200"/>
    </row>
    <row r="12107" spans="8:8" x14ac:dyDescent="0.25">
      <c r="H12107" s="200"/>
    </row>
    <row r="12108" spans="8:8" x14ac:dyDescent="0.25">
      <c r="H12108" s="200"/>
    </row>
    <row r="12109" spans="8:8" x14ac:dyDescent="0.25">
      <c r="H12109" s="200"/>
    </row>
    <row r="12110" spans="8:8" x14ac:dyDescent="0.25">
      <c r="H12110" s="200"/>
    </row>
    <row r="12111" spans="8:8" x14ac:dyDescent="0.25">
      <c r="H12111" s="200"/>
    </row>
    <row r="12112" spans="8:8" x14ac:dyDescent="0.25">
      <c r="H12112" s="200"/>
    </row>
    <row r="12113" spans="8:8" x14ac:dyDescent="0.25">
      <c r="H12113" s="200"/>
    </row>
    <row r="12114" spans="8:8" x14ac:dyDescent="0.25">
      <c r="H12114" s="200"/>
    </row>
    <row r="12115" spans="8:8" x14ac:dyDescent="0.25">
      <c r="H12115" s="200"/>
    </row>
    <row r="12116" spans="8:8" x14ac:dyDescent="0.25">
      <c r="H12116" s="200"/>
    </row>
    <row r="12117" spans="8:8" x14ac:dyDescent="0.25">
      <c r="H12117" s="200"/>
    </row>
    <row r="12118" spans="8:8" x14ac:dyDescent="0.25">
      <c r="H12118" s="200"/>
    </row>
    <row r="12119" spans="8:8" x14ac:dyDescent="0.25">
      <c r="H12119" s="200"/>
    </row>
    <row r="12120" spans="8:8" x14ac:dyDescent="0.25">
      <c r="H12120" s="200"/>
    </row>
    <row r="12121" spans="8:8" x14ac:dyDescent="0.25">
      <c r="H12121" s="200"/>
    </row>
    <row r="12122" spans="8:8" x14ac:dyDescent="0.25">
      <c r="H12122" s="200"/>
    </row>
    <row r="12123" spans="8:8" x14ac:dyDescent="0.25">
      <c r="H12123" s="200"/>
    </row>
    <row r="12124" spans="8:8" x14ac:dyDescent="0.25">
      <c r="H12124" s="200"/>
    </row>
    <row r="12125" spans="8:8" x14ac:dyDescent="0.25">
      <c r="H12125" s="200"/>
    </row>
    <row r="12126" spans="8:8" x14ac:dyDescent="0.25">
      <c r="H12126" s="200"/>
    </row>
    <row r="12127" spans="8:8" x14ac:dyDescent="0.25">
      <c r="H12127" s="200"/>
    </row>
    <row r="12128" spans="8:8" x14ac:dyDescent="0.25">
      <c r="H12128" s="200"/>
    </row>
    <row r="12129" spans="8:8" x14ac:dyDescent="0.25">
      <c r="H12129" s="200"/>
    </row>
    <row r="12130" spans="8:8" x14ac:dyDescent="0.25">
      <c r="H12130" s="200"/>
    </row>
    <row r="12131" spans="8:8" x14ac:dyDescent="0.25">
      <c r="H12131" s="200"/>
    </row>
    <row r="12132" spans="8:8" x14ac:dyDescent="0.25">
      <c r="H12132" s="200"/>
    </row>
    <row r="12133" spans="8:8" x14ac:dyDescent="0.25">
      <c r="H12133" s="200"/>
    </row>
    <row r="12134" spans="8:8" x14ac:dyDescent="0.25">
      <c r="H12134" s="200"/>
    </row>
    <row r="12135" spans="8:8" x14ac:dyDescent="0.25">
      <c r="H12135" s="200"/>
    </row>
    <row r="12136" spans="8:8" x14ac:dyDescent="0.25">
      <c r="H12136" s="200"/>
    </row>
    <row r="12137" spans="8:8" x14ac:dyDescent="0.25">
      <c r="H12137" s="200"/>
    </row>
    <row r="12138" spans="8:8" x14ac:dyDescent="0.25">
      <c r="H12138" s="200"/>
    </row>
    <row r="12139" spans="8:8" x14ac:dyDescent="0.25">
      <c r="H12139" s="200"/>
    </row>
    <row r="12140" spans="8:8" x14ac:dyDescent="0.25">
      <c r="H12140" s="200"/>
    </row>
    <row r="12141" spans="8:8" x14ac:dyDescent="0.25">
      <c r="H12141" s="200"/>
    </row>
    <row r="12142" spans="8:8" x14ac:dyDescent="0.25">
      <c r="H12142" s="200"/>
    </row>
    <row r="12143" spans="8:8" x14ac:dyDescent="0.25">
      <c r="H12143" s="200"/>
    </row>
    <row r="12144" spans="8:8" x14ac:dyDescent="0.25">
      <c r="H12144" s="200"/>
    </row>
    <row r="12145" spans="8:8" x14ac:dyDescent="0.25">
      <c r="H12145" s="200"/>
    </row>
    <row r="12146" spans="8:8" x14ac:dyDescent="0.25">
      <c r="H12146" s="200"/>
    </row>
    <row r="12147" spans="8:8" x14ac:dyDescent="0.25">
      <c r="H12147" s="200"/>
    </row>
    <row r="12148" spans="8:8" x14ac:dyDescent="0.25">
      <c r="H12148" s="200"/>
    </row>
    <row r="12149" spans="8:8" x14ac:dyDescent="0.25">
      <c r="H12149" s="200"/>
    </row>
    <row r="12150" spans="8:8" x14ac:dyDescent="0.25">
      <c r="H12150" s="200"/>
    </row>
    <row r="12151" spans="8:8" x14ac:dyDescent="0.25">
      <c r="H12151" s="200"/>
    </row>
    <row r="12152" spans="8:8" x14ac:dyDescent="0.25">
      <c r="H12152" s="200"/>
    </row>
    <row r="12153" spans="8:8" x14ac:dyDescent="0.25">
      <c r="H12153" s="200"/>
    </row>
    <row r="12154" spans="8:8" x14ac:dyDescent="0.25">
      <c r="H12154" s="200"/>
    </row>
    <row r="12155" spans="8:8" x14ac:dyDescent="0.25">
      <c r="H12155" s="200"/>
    </row>
    <row r="12156" spans="8:8" x14ac:dyDescent="0.25">
      <c r="H12156" s="200"/>
    </row>
    <row r="12157" spans="8:8" x14ac:dyDescent="0.25">
      <c r="H12157" s="200"/>
    </row>
    <row r="12158" spans="8:8" x14ac:dyDescent="0.25">
      <c r="H12158" s="200"/>
    </row>
    <row r="12159" spans="8:8" x14ac:dyDescent="0.25">
      <c r="H12159" s="200"/>
    </row>
    <row r="12160" spans="8:8" x14ac:dyDescent="0.25">
      <c r="H12160" s="200"/>
    </row>
    <row r="12161" spans="8:8" x14ac:dyDescent="0.25">
      <c r="H12161" s="200"/>
    </row>
    <row r="12162" spans="8:8" x14ac:dyDescent="0.25">
      <c r="H12162" s="200"/>
    </row>
    <row r="12163" spans="8:8" x14ac:dyDescent="0.25">
      <c r="H12163" s="200"/>
    </row>
    <row r="12164" spans="8:8" x14ac:dyDescent="0.25">
      <c r="H12164" s="200"/>
    </row>
    <row r="12165" spans="8:8" x14ac:dyDescent="0.25">
      <c r="H12165" s="200"/>
    </row>
    <row r="12166" spans="8:8" x14ac:dyDescent="0.25">
      <c r="H12166" s="200"/>
    </row>
    <row r="12167" spans="8:8" x14ac:dyDescent="0.25">
      <c r="H12167" s="200"/>
    </row>
    <row r="12168" spans="8:8" x14ac:dyDescent="0.25">
      <c r="H12168" s="200"/>
    </row>
    <row r="12169" spans="8:8" x14ac:dyDescent="0.25">
      <c r="H12169" s="200"/>
    </row>
    <row r="12170" spans="8:8" x14ac:dyDescent="0.25">
      <c r="H12170" s="200"/>
    </row>
    <row r="12171" spans="8:8" x14ac:dyDescent="0.25">
      <c r="H12171" s="200"/>
    </row>
    <row r="12172" spans="8:8" x14ac:dyDescent="0.25">
      <c r="H12172" s="200"/>
    </row>
    <row r="12173" spans="8:8" x14ac:dyDescent="0.25">
      <c r="H12173" s="200"/>
    </row>
    <row r="12174" spans="8:8" x14ac:dyDescent="0.25">
      <c r="H12174" s="200"/>
    </row>
    <row r="12175" spans="8:8" x14ac:dyDescent="0.25">
      <c r="H12175" s="200"/>
    </row>
    <row r="12176" spans="8:8" x14ac:dyDescent="0.25">
      <c r="H12176" s="200"/>
    </row>
    <row r="12177" spans="8:8" x14ac:dyDescent="0.25">
      <c r="H12177" s="200"/>
    </row>
    <row r="12178" spans="8:8" x14ac:dyDescent="0.25">
      <c r="H12178" s="200"/>
    </row>
    <row r="12179" spans="8:8" x14ac:dyDescent="0.25">
      <c r="H12179" s="200"/>
    </row>
    <row r="12180" spans="8:8" x14ac:dyDescent="0.25">
      <c r="H12180" s="200"/>
    </row>
    <row r="12181" spans="8:8" x14ac:dyDescent="0.25">
      <c r="H12181" s="200"/>
    </row>
    <row r="12182" spans="8:8" x14ac:dyDescent="0.25">
      <c r="H12182" s="200"/>
    </row>
    <row r="12183" spans="8:8" x14ac:dyDescent="0.25">
      <c r="H12183" s="200"/>
    </row>
    <row r="12184" spans="8:8" x14ac:dyDescent="0.25">
      <c r="H12184" s="200"/>
    </row>
    <row r="12185" spans="8:8" x14ac:dyDescent="0.25">
      <c r="H12185" s="200"/>
    </row>
    <row r="12186" spans="8:8" x14ac:dyDescent="0.25">
      <c r="H12186" s="200"/>
    </row>
    <row r="12187" spans="8:8" x14ac:dyDescent="0.25">
      <c r="H12187" s="200"/>
    </row>
    <row r="12188" spans="8:8" x14ac:dyDescent="0.25">
      <c r="H12188" s="200"/>
    </row>
    <row r="12189" spans="8:8" x14ac:dyDescent="0.25">
      <c r="H12189" s="200"/>
    </row>
    <row r="12190" spans="8:8" x14ac:dyDescent="0.25">
      <c r="H12190" s="200"/>
    </row>
    <row r="12191" spans="8:8" x14ac:dyDescent="0.25">
      <c r="H12191" s="200"/>
    </row>
    <row r="12192" spans="8:8" x14ac:dyDescent="0.25">
      <c r="H12192" s="200"/>
    </row>
    <row r="12193" spans="8:8" x14ac:dyDescent="0.25">
      <c r="H12193" s="200"/>
    </row>
    <row r="12194" spans="8:8" x14ac:dyDescent="0.25">
      <c r="H12194" s="200"/>
    </row>
    <row r="12195" spans="8:8" x14ac:dyDescent="0.25">
      <c r="H12195" s="200"/>
    </row>
    <row r="12196" spans="8:8" x14ac:dyDescent="0.25">
      <c r="H12196" s="200"/>
    </row>
    <row r="12197" spans="8:8" x14ac:dyDescent="0.25">
      <c r="H12197" s="200"/>
    </row>
    <row r="12198" spans="8:8" x14ac:dyDescent="0.25">
      <c r="H12198" s="200"/>
    </row>
    <row r="12199" spans="8:8" x14ac:dyDescent="0.25">
      <c r="H12199" s="200"/>
    </row>
    <row r="12200" spans="8:8" x14ac:dyDescent="0.25">
      <c r="H12200" s="200"/>
    </row>
    <row r="12201" spans="8:8" x14ac:dyDescent="0.25">
      <c r="H12201" s="200"/>
    </row>
    <row r="12202" spans="8:8" x14ac:dyDescent="0.25">
      <c r="H12202" s="200"/>
    </row>
    <row r="12203" spans="8:8" x14ac:dyDescent="0.25">
      <c r="H12203" s="200"/>
    </row>
    <row r="12204" spans="8:8" x14ac:dyDescent="0.25">
      <c r="H12204" s="200"/>
    </row>
    <row r="12205" spans="8:8" x14ac:dyDescent="0.25">
      <c r="H12205" s="200"/>
    </row>
    <row r="12206" spans="8:8" x14ac:dyDescent="0.25">
      <c r="H12206" s="200"/>
    </row>
    <row r="12207" spans="8:8" x14ac:dyDescent="0.25">
      <c r="H12207" s="200"/>
    </row>
    <row r="12208" spans="8:8" x14ac:dyDescent="0.25">
      <c r="H12208" s="200"/>
    </row>
    <row r="12209" spans="8:8" x14ac:dyDescent="0.25">
      <c r="H12209" s="200"/>
    </row>
    <row r="12210" spans="8:8" x14ac:dyDescent="0.25">
      <c r="H12210" s="200"/>
    </row>
    <row r="12211" spans="8:8" x14ac:dyDescent="0.25">
      <c r="H12211" s="200"/>
    </row>
    <row r="12212" spans="8:8" x14ac:dyDescent="0.25">
      <c r="H12212" s="200"/>
    </row>
    <row r="12213" spans="8:8" x14ac:dyDescent="0.25">
      <c r="H12213" s="200"/>
    </row>
    <row r="12214" spans="8:8" x14ac:dyDescent="0.25">
      <c r="H12214" s="200"/>
    </row>
    <row r="12215" spans="8:8" x14ac:dyDescent="0.25">
      <c r="H12215" s="200"/>
    </row>
    <row r="12216" spans="8:8" x14ac:dyDescent="0.25">
      <c r="H12216" s="200"/>
    </row>
    <row r="12217" spans="8:8" x14ac:dyDescent="0.25">
      <c r="H12217" s="200"/>
    </row>
    <row r="12218" spans="8:8" x14ac:dyDescent="0.25">
      <c r="H12218" s="200"/>
    </row>
    <row r="12219" spans="8:8" x14ac:dyDescent="0.25">
      <c r="H12219" s="200"/>
    </row>
    <row r="12220" spans="8:8" x14ac:dyDescent="0.25">
      <c r="H12220" s="200"/>
    </row>
    <row r="12221" spans="8:8" x14ac:dyDescent="0.25">
      <c r="H12221" s="200"/>
    </row>
    <row r="12222" spans="8:8" x14ac:dyDescent="0.25">
      <c r="H12222" s="200"/>
    </row>
    <row r="12223" spans="8:8" x14ac:dyDescent="0.25">
      <c r="H12223" s="200"/>
    </row>
    <row r="12224" spans="8:8" x14ac:dyDescent="0.25">
      <c r="H12224" s="200"/>
    </row>
    <row r="12225" spans="8:8" x14ac:dyDescent="0.25">
      <c r="H12225" s="200"/>
    </row>
    <row r="12226" spans="8:8" x14ac:dyDescent="0.25">
      <c r="H12226" s="200"/>
    </row>
    <row r="12227" spans="8:8" x14ac:dyDescent="0.25">
      <c r="H12227" s="200"/>
    </row>
    <row r="12228" spans="8:8" x14ac:dyDescent="0.25">
      <c r="H12228" s="200"/>
    </row>
    <row r="12229" spans="8:8" x14ac:dyDescent="0.25">
      <c r="H12229" s="200"/>
    </row>
    <row r="12230" spans="8:8" x14ac:dyDescent="0.25">
      <c r="H12230" s="200"/>
    </row>
    <row r="12231" spans="8:8" x14ac:dyDescent="0.25">
      <c r="H12231" s="200"/>
    </row>
    <row r="12232" spans="8:8" x14ac:dyDescent="0.25">
      <c r="H12232" s="200"/>
    </row>
    <row r="12233" spans="8:8" x14ac:dyDescent="0.25">
      <c r="H12233" s="200"/>
    </row>
    <row r="12234" spans="8:8" x14ac:dyDescent="0.25">
      <c r="H12234" s="200"/>
    </row>
    <row r="12235" spans="8:8" x14ac:dyDescent="0.25">
      <c r="H12235" s="200"/>
    </row>
    <row r="12236" spans="8:8" x14ac:dyDescent="0.25">
      <c r="H12236" s="200"/>
    </row>
    <row r="12237" spans="8:8" x14ac:dyDescent="0.25">
      <c r="H12237" s="200"/>
    </row>
    <row r="12238" spans="8:8" x14ac:dyDescent="0.25">
      <c r="H12238" s="200"/>
    </row>
    <row r="12239" spans="8:8" x14ac:dyDescent="0.25">
      <c r="H12239" s="200"/>
    </row>
    <row r="12240" spans="8:8" x14ac:dyDescent="0.25">
      <c r="H12240" s="200"/>
    </row>
    <row r="12241" spans="8:8" x14ac:dyDescent="0.25">
      <c r="H12241" s="200"/>
    </row>
    <row r="12242" spans="8:8" x14ac:dyDescent="0.25">
      <c r="H12242" s="200"/>
    </row>
    <row r="12243" spans="8:8" x14ac:dyDescent="0.25">
      <c r="H12243" s="200"/>
    </row>
    <row r="12244" spans="8:8" x14ac:dyDescent="0.25">
      <c r="H12244" s="200"/>
    </row>
    <row r="12245" spans="8:8" x14ac:dyDescent="0.25">
      <c r="H12245" s="200"/>
    </row>
    <row r="12246" spans="8:8" x14ac:dyDescent="0.25">
      <c r="H12246" s="200"/>
    </row>
    <row r="12247" spans="8:8" x14ac:dyDescent="0.25">
      <c r="H12247" s="200"/>
    </row>
    <row r="12248" spans="8:8" x14ac:dyDescent="0.25">
      <c r="H12248" s="200"/>
    </row>
    <row r="12249" spans="8:8" x14ac:dyDescent="0.25">
      <c r="H12249" s="200"/>
    </row>
    <row r="12250" spans="8:8" x14ac:dyDescent="0.25">
      <c r="H12250" s="200"/>
    </row>
    <row r="12251" spans="8:8" x14ac:dyDescent="0.25">
      <c r="H12251" s="200"/>
    </row>
    <row r="12252" spans="8:8" x14ac:dyDescent="0.25">
      <c r="H12252" s="200"/>
    </row>
    <row r="12253" spans="8:8" x14ac:dyDescent="0.25">
      <c r="H12253" s="200"/>
    </row>
    <row r="12254" spans="8:8" x14ac:dyDescent="0.25">
      <c r="H12254" s="200"/>
    </row>
    <row r="12255" spans="8:8" x14ac:dyDescent="0.25">
      <c r="H12255" s="200"/>
    </row>
    <row r="12256" spans="8:8" x14ac:dyDescent="0.25">
      <c r="H12256" s="200"/>
    </row>
    <row r="12257" spans="8:8" x14ac:dyDescent="0.25">
      <c r="H12257" s="200"/>
    </row>
    <row r="12258" spans="8:8" x14ac:dyDescent="0.25">
      <c r="H12258" s="200"/>
    </row>
    <row r="12259" spans="8:8" x14ac:dyDescent="0.25">
      <c r="H12259" s="200"/>
    </row>
    <row r="12260" spans="8:8" x14ac:dyDescent="0.25">
      <c r="H12260" s="200"/>
    </row>
    <row r="12261" spans="8:8" x14ac:dyDescent="0.25">
      <c r="H12261" s="200"/>
    </row>
    <row r="12262" spans="8:8" x14ac:dyDescent="0.25">
      <c r="H12262" s="200"/>
    </row>
    <row r="12263" spans="8:8" x14ac:dyDescent="0.25">
      <c r="H12263" s="200"/>
    </row>
    <row r="12264" spans="8:8" x14ac:dyDescent="0.25">
      <c r="H12264" s="200"/>
    </row>
    <row r="12265" spans="8:8" x14ac:dyDescent="0.25">
      <c r="H12265" s="200"/>
    </row>
    <row r="12266" spans="8:8" x14ac:dyDescent="0.25">
      <c r="H12266" s="200"/>
    </row>
    <row r="12267" spans="8:8" x14ac:dyDescent="0.25">
      <c r="H12267" s="200"/>
    </row>
    <row r="12268" spans="8:8" x14ac:dyDescent="0.25">
      <c r="H12268" s="200"/>
    </row>
    <row r="12269" spans="8:8" x14ac:dyDescent="0.25">
      <c r="H12269" s="200"/>
    </row>
    <row r="12270" spans="8:8" x14ac:dyDescent="0.25">
      <c r="H12270" s="200"/>
    </row>
    <row r="12271" spans="8:8" x14ac:dyDescent="0.25">
      <c r="H12271" s="200"/>
    </row>
    <row r="12272" spans="8:8" x14ac:dyDescent="0.25">
      <c r="H12272" s="200"/>
    </row>
    <row r="12273" spans="8:8" x14ac:dyDescent="0.25">
      <c r="H12273" s="200"/>
    </row>
    <row r="12274" spans="8:8" x14ac:dyDescent="0.25">
      <c r="H12274" s="200"/>
    </row>
    <row r="12275" spans="8:8" x14ac:dyDescent="0.25">
      <c r="H12275" s="200"/>
    </row>
    <row r="12276" spans="8:8" x14ac:dyDescent="0.25">
      <c r="H12276" s="200"/>
    </row>
    <row r="12277" spans="8:8" x14ac:dyDescent="0.25">
      <c r="H12277" s="200"/>
    </row>
    <row r="12278" spans="8:8" x14ac:dyDescent="0.25">
      <c r="H12278" s="200"/>
    </row>
    <row r="12279" spans="8:8" x14ac:dyDescent="0.25">
      <c r="H12279" s="200"/>
    </row>
    <row r="12280" spans="8:8" x14ac:dyDescent="0.25">
      <c r="H12280" s="200"/>
    </row>
    <row r="12281" spans="8:8" x14ac:dyDescent="0.25">
      <c r="H12281" s="200"/>
    </row>
    <row r="12282" spans="8:8" x14ac:dyDescent="0.25">
      <c r="H12282" s="200"/>
    </row>
    <row r="12283" spans="8:8" x14ac:dyDescent="0.25">
      <c r="H12283" s="200"/>
    </row>
    <row r="12284" spans="8:8" x14ac:dyDescent="0.25">
      <c r="H12284" s="200"/>
    </row>
    <row r="12285" spans="8:8" x14ac:dyDescent="0.25">
      <c r="H12285" s="200"/>
    </row>
    <row r="12286" spans="8:8" x14ac:dyDescent="0.25">
      <c r="H12286" s="200"/>
    </row>
    <row r="12287" spans="8:8" x14ac:dyDescent="0.25">
      <c r="H12287" s="200"/>
    </row>
    <row r="12288" spans="8:8" x14ac:dyDescent="0.25">
      <c r="H12288" s="200"/>
    </row>
    <row r="12289" spans="8:8" x14ac:dyDescent="0.25">
      <c r="H12289" s="200"/>
    </row>
    <row r="12290" spans="8:8" x14ac:dyDescent="0.25">
      <c r="H12290" s="200"/>
    </row>
    <row r="12291" spans="8:8" x14ac:dyDescent="0.25">
      <c r="H12291" s="200"/>
    </row>
    <row r="12292" spans="8:8" x14ac:dyDescent="0.25">
      <c r="H12292" s="200"/>
    </row>
    <row r="12293" spans="8:8" x14ac:dyDescent="0.25">
      <c r="H12293" s="200"/>
    </row>
    <row r="12294" spans="8:8" x14ac:dyDescent="0.25">
      <c r="H12294" s="200"/>
    </row>
    <row r="12295" spans="8:8" x14ac:dyDescent="0.25">
      <c r="H12295" s="200"/>
    </row>
    <row r="12296" spans="8:8" x14ac:dyDescent="0.25">
      <c r="H12296" s="200"/>
    </row>
    <row r="12297" spans="8:8" x14ac:dyDescent="0.25">
      <c r="H12297" s="200"/>
    </row>
    <row r="12298" spans="8:8" x14ac:dyDescent="0.25">
      <c r="H12298" s="200"/>
    </row>
    <row r="12299" spans="8:8" x14ac:dyDescent="0.25">
      <c r="H12299" s="200"/>
    </row>
    <row r="12300" spans="8:8" x14ac:dyDescent="0.25">
      <c r="H12300" s="200"/>
    </row>
    <row r="12301" spans="8:8" x14ac:dyDescent="0.25">
      <c r="H12301" s="200"/>
    </row>
    <row r="12302" spans="8:8" x14ac:dyDescent="0.25">
      <c r="H12302" s="200"/>
    </row>
    <row r="12303" spans="8:8" x14ac:dyDescent="0.25">
      <c r="H12303" s="200"/>
    </row>
    <row r="12304" spans="8:8" x14ac:dyDescent="0.25">
      <c r="H12304" s="200"/>
    </row>
    <row r="12305" spans="8:8" x14ac:dyDescent="0.25">
      <c r="H12305" s="200"/>
    </row>
    <row r="12306" spans="8:8" x14ac:dyDescent="0.25">
      <c r="H12306" s="200"/>
    </row>
    <row r="12307" spans="8:8" x14ac:dyDescent="0.25">
      <c r="H12307" s="200"/>
    </row>
    <row r="12308" spans="8:8" x14ac:dyDescent="0.25">
      <c r="H12308" s="200"/>
    </row>
    <row r="12309" spans="8:8" x14ac:dyDescent="0.25">
      <c r="H12309" s="200"/>
    </row>
    <row r="12310" spans="8:8" x14ac:dyDescent="0.25">
      <c r="H12310" s="200"/>
    </row>
    <row r="12311" spans="8:8" x14ac:dyDescent="0.25">
      <c r="H12311" s="200"/>
    </row>
    <row r="12312" spans="8:8" x14ac:dyDescent="0.25">
      <c r="H12312" s="200"/>
    </row>
    <row r="12313" spans="8:8" x14ac:dyDescent="0.25">
      <c r="H12313" s="200"/>
    </row>
    <row r="12314" spans="8:8" x14ac:dyDescent="0.25">
      <c r="H12314" s="200"/>
    </row>
    <row r="12315" spans="8:8" x14ac:dyDescent="0.25">
      <c r="H12315" s="200"/>
    </row>
    <row r="12316" spans="8:8" x14ac:dyDescent="0.25">
      <c r="H12316" s="200"/>
    </row>
    <row r="12317" spans="8:8" x14ac:dyDescent="0.25">
      <c r="H12317" s="200"/>
    </row>
    <row r="12318" spans="8:8" x14ac:dyDescent="0.25">
      <c r="H12318" s="200"/>
    </row>
    <row r="12319" spans="8:8" x14ac:dyDescent="0.25">
      <c r="H12319" s="200"/>
    </row>
    <row r="12320" spans="8:8" x14ac:dyDescent="0.25">
      <c r="H12320" s="200"/>
    </row>
    <row r="12321" spans="8:8" x14ac:dyDescent="0.25">
      <c r="H12321" s="200"/>
    </row>
    <row r="12322" spans="8:8" x14ac:dyDescent="0.25">
      <c r="H12322" s="200"/>
    </row>
    <row r="12323" spans="8:8" x14ac:dyDescent="0.25">
      <c r="H12323" s="200"/>
    </row>
    <row r="12324" spans="8:8" x14ac:dyDescent="0.25">
      <c r="H12324" s="200"/>
    </row>
    <row r="12325" spans="8:8" x14ac:dyDescent="0.25">
      <c r="H12325" s="200"/>
    </row>
    <row r="12326" spans="8:8" x14ac:dyDescent="0.25">
      <c r="H12326" s="200"/>
    </row>
    <row r="12327" spans="8:8" x14ac:dyDescent="0.25">
      <c r="H12327" s="200"/>
    </row>
    <row r="12328" spans="8:8" x14ac:dyDescent="0.25">
      <c r="H12328" s="200"/>
    </row>
    <row r="12329" spans="8:8" x14ac:dyDescent="0.25">
      <c r="H12329" s="200"/>
    </row>
    <row r="12330" spans="8:8" x14ac:dyDescent="0.25">
      <c r="H12330" s="200"/>
    </row>
    <row r="12331" spans="8:8" x14ac:dyDescent="0.25">
      <c r="H12331" s="200"/>
    </row>
    <row r="12332" spans="8:8" x14ac:dyDescent="0.25">
      <c r="H12332" s="200"/>
    </row>
    <row r="12333" spans="8:8" x14ac:dyDescent="0.25">
      <c r="H12333" s="200"/>
    </row>
    <row r="12334" spans="8:8" x14ac:dyDescent="0.25">
      <c r="H12334" s="200"/>
    </row>
    <row r="12335" spans="8:8" x14ac:dyDescent="0.25">
      <c r="H12335" s="200"/>
    </row>
    <row r="12336" spans="8:8" x14ac:dyDescent="0.25">
      <c r="H12336" s="200"/>
    </row>
    <row r="12337" spans="8:8" x14ac:dyDescent="0.25">
      <c r="H12337" s="200"/>
    </row>
    <row r="12338" spans="8:8" x14ac:dyDescent="0.25">
      <c r="H12338" s="200"/>
    </row>
    <row r="12339" spans="8:8" x14ac:dyDescent="0.25">
      <c r="H12339" s="200"/>
    </row>
    <row r="12340" spans="8:8" x14ac:dyDescent="0.25">
      <c r="H12340" s="200"/>
    </row>
    <row r="12341" spans="8:8" x14ac:dyDescent="0.25">
      <c r="H12341" s="200"/>
    </row>
    <row r="12342" spans="8:8" x14ac:dyDescent="0.25">
      <c r="H12342" s="200"/>
    </row>
    <row r="12343" spans="8:8" x14ac:dyDescent="0.25">
      <c r="H12343" s="200"/>
    </row>
    <row r="12344" spans="8:8" x14ac:dyDescent="0.25">
      <c r="H12344" s="200"/>
    </row>
    <row r="12345" spans="8:8" x14ac:dyDescent="0.25">
      <c r="H12345" s="200"/>
    </row>
    <row r="12346" spans="8:8" x14ac:dyDescent="0.25">
      <c r="H12346" s="200"/>
    </row>
    <row r="12347" spans="8:8" x14ac:dyDescent="0.25">
      <c r="H12347" s="200"/>
    </row>
    <row r="12348" spans="8:8" x14ac:dyDescent="0.25">
      <c r="H12348" s="200"/>
    </row>
    <row r="12349" spans="8:8" x14ac:dyDescent="0.25">
      <c r="H12349" s="200"/>
    </row>
    <row r="12350" spans="8:8" x14ac:dyDescent="0.25">
      <c r="H12350" s="200"/>
    </row>
    <row r="12351" spans="8:8" x14ac:dyDescent="0.25">
      <c r="H12351" s="200"/>
    </row>
    <row r="12352" spans="8:8" x14ac:dyDescent="0.25">
      <c r="H12352" s="200"/>
    </row>
    <row r="12353" spans="8:8" x14ac:dyDescent="0.25">
      <c r="H12353" s="200"/>
    </row>
    <row r="12354" spans="8:8" x14ac:dyDescent="0.25">
      <c r="H12354" s="200"/>
    </row>
    <row r="12355" spans="8:8" x14ac:dyDescent="0.25">
      <c r="H12355" s="200"/>
    </row>
    <row r="12356" spans="8:8" x14ac:dyDescent="0.25">
      <c r="H12356" s="200"/>
    </row>
    <row r="12357" spans="8:8" x14ac:dyDescent="0.25">
      <c r="H12357" s="200"/>
    </row>
    <row r="12358" spans="8:8" x14ac:dyDescent="0.25">
      <c r="H12358" s="200"/>
    </row>
    <row r="12359" spans="8:8" x14ac:dyDescent="0.25">
      <c r="H12359" s="200"/>
    </row>
    <row r="12360" spans="8:8" x14ac:dyDescent="0.25">
      <c r="H12360" s="200"/>
    </row>
    <row r="12361" spans="8:8" x14ac:dyDescent="0.25">
      <c r="H12361" s="200"/>
    </row>
    <row r="12362" spans="8:8" x14ac:dyDescent="0.25">
      <c r="H12362" s="200"/>
    </row>
    <row r="12363" spans="8:8" x14ac:dyDescent="0.25">
      <c r="H12363" s="200"/>
    </row>
    <row r="12364" spans="8:8" x14ac:dyDescent="0.25">
      <c r="H12364" s="200"/>
    </row>
    <row r="12365" spans="8:8" x14ac:dyDescent="0.25">
      <c r="H12365" s="200"/>
    </row>
    <row r="12366" spans="8:8" x14ac:dyDescent="0.25">
      <c r="H12366" s="200"/>
    </row>
    <row r="12367" spans="8:8" x14ac:dyDescent="0.25">
      <c r="H12367" s="200"/>
    </row>
    <row r="12368" spans="8:8" x14ac:dyDescent="0.25">
      <c r="H12368" s="200"/>
    </row>
    <row r="12369" spans="8:8" x14ac:dyDescent="0.25">
      <c r="H12369" s="200"/>
    </row>
    <row r="12370" spans="8:8" x14ac:dyDescent="0.25">
      <c r="H12370" s="200"/>
    </row>
    <row r="12371" spans="8:8" x14ac:dyDescent="0.25">
      <c r="H12371" s="200"/>
    </row>
    <row r="12372" spans="8:8" x14ac:dyDescent="0.25">
      <c r="H12372" s="200"/>
    </row>
    <row r="12373" spans="8:8" x14ac:dyDescent="0.25">
      <c r="H12373" s="200"/>
    </row>
    <row r="12374" spans="8:8" x14ac:dyDescent="0.25">
      <c r="H12374" s="200"/>
    </row>
    <row r="12375" spans="8:8" x14ac:dyDescent="0.25">
      <c r="H12375" s="200"/>
    </row>
    <row r="12376" spans="8:8" x14ac:dyDescent="0.25">
      <c r="H12376" s="200"/>
    </row>
    <row r="12377" spans="8:8" x14ac:dyDescent="0.25">
      <c r="H12377" s="200"/>
    </row>
    <row r="12378" spans="8:8" x14ac:dyDescent="0.25">
      <c r="H12378" s="200"/>
    </row>
    <row r="12379" spans="8:8" x14ac:dyDescent="0.25">
      <c r="H12379" s="200"/>
    </row>
    <row r="12380" spans="8:8" x14ac:dyDescent="0.25">
      <c r="H12380" s="200"/>
    </row>
    <row r="12381" spans="8:8" x14ac:dyDescent="0.25">
      <c r="H12381" s="200"/>
    </row>
    <row r="12382" spans="8:8" x14ac:dyDescent="0.25">
      <c r="H12382" s="200"/>
    </row>
    <row r="12383" spans="8:8" x14ac:dyDescent="0.25">
      <c r="H12383" s="200"/>
    </row>
    <row r="12384" spans="8:8" x14ac:dyDescent="0.25">
      <c r="H12384" s="200"/>
    </row>
    <row r="12385" spans="8:8" x14ac:dyDescent="0.25">
      <c r="H12385" s="200"/>
    </row>
    <row r="12386" spans="8:8" x14ac:dyDescent="0.25">
      <c r="H12386" s="200"/>
    </row>
    <row r="12387" spans="8:8" x14ac:dyDescent="0.25">
      <c r="H12387" s="200"/>
    </row>
    <row r="12388" spans="8:8" x14ac:dyDescent="0.25">
      <c r="H12388" s="200"/>
    </row>
    <row r="12389" spans="8:8" x14ac:dyDescent="0.25">
      <c r="H12389" s="200"/>
    </row>
    <row r="12390" spans="8:8" x14ac:dyDescent="0.25">
      <c r="H12390" s="200"/>
    </row>
    <row r="12391" spans="8:8" x14ac:dyDescent="0.25">
      <c r="H12391" s="200"/>
    </row>
    <row r="12392" spans="8:8" x14ac:dyDescent="0.25">
      <c r="H12392" s="200"/>
    </row>
    <row r="12393" spans="8:8" x14ac:dyDescent="0.25">
      <c r="H12393" s="200"/>
    </row>
    <row r="12394" spans="8:8" x14ac:dyDescent="0.25">
      <c r="H12394" s="200"/>
    </row>
    <row r="12395" spans="8:8" x14ac:dyDescent="0.25">
      <c r="H12395" s="200"/>
    </row>
    <row r="12396" spans="8:8" x14ac:dyDescent="0.25">
      <c r="H12396" s="200"/>
    </row>
    <row r="12397" spans="8:8" x14ac:dyDescent="0.25">
      <c r="H12397" s="200"/>
    </row>
    <row r="12398" spans="8:8" x14ac:dyDescent="0.25">
      <c r="H12398" s="200"/>
    </row>
    <row r="12399" spans="8:8" x14ac:dyDescent="0.25">
      <c r="H12399" s="200"/>
    </row>
    <row r="12400" spans="8:8" x14ac:dyDescent="0.25">
      <c r="H12400" s="200"/>
    </row>
    <row r="12401" spans="8:8" x14ac:dyDescent="0.25">
      <c r="H12401" s="200"/>
    </row>
    <row r="12402" spans="8:8" x14ac:dyDescent="0.25">
      <c r="H12402" s="200"/>
    </row>
    <row r="12403" spans="8:8" x14ac:dyDescent="0.25">
      <c r="H12403" s="200"/>
    </row>
    <row r="12404" spans="8:8" x14ac:dyDescent="0.25">
      <c r="H12404" s="200"/>
    </row>
    <row r="12405" spans="8:8" x14ac:dyDescent="0.25">
      <c r="H12405" s="200"/>
    </row>
    <row r="12406" spans="8:8" x14ac:dyDescent="0.25">
      <c r="H12406" s="200"/>
    </row>
    <row r="12407" spans="8:8" x14ac:dyDescent="0.25">
      <c r="H12407" s="200"/>
    </row>
    <row r="12408" spans="8:8" x14ac:dyDescent="0.25">
      <c r="H12408" s="200"/>
    </row>
    <row r="12409" spans="8:8" x14ac:dyDescent="0.25">
      <c r="H12409" s="200"/>
    </row>
    <row r="12410" spans="8:8" x14ac:dyDescent="0.25">
      <c r="H12410" s="200"/>
    </row>
    <row r="12411" spans="8:8" x14ac:dyDescent="0.25">
      <c r="H12411" s="200"/>
    </row>
    <row r="12412" spans="8:8" x14ac:dyDescent="0.25">
      <c r="H12412" s="200"/>
    </row>
    <row r="12413" spans="8:8" x14ac:dyDescent="0.25">
      <c r="H12413" s="200"/>
    </row>
    <row r="12414" spans="8:8" x14ac:dyDescent="0.25">
      <c r="H12414" s="200"/>
    </row>
    <row r="12415" spans="8:8" x14ac:dyDescent="0.25">
      <c r="H12415" s="200"/>
    </row>
    <row r="12416" spans="8:8" x14ac:dyDescent="0.25">
      <c r="H12416" s="200"/>
    </row>
    <row r="12417" spans="8:8" x14ac:dyDescent="0.25">
      <c r="H12417" s="200"/>
    </row>
    <row r="12418" spans="8:8" x14ac:dyDescent="0.25">
      <c r="H12418" s="200"/>
    </row>
    <row r="12419" spans="8:8" x14ac:dyDescent="0.25">
      <c r="H12419" s="200"/>
    </row>
    <row r="12420" spans="8:8" x14ac:dyDescent="0.25">
      <c r="H12420" s="200"/>
    </row>
    <row r="12421" spans="8:8" x14ac:dyDescent="0.25">
      <c r="H12421" s="200"/>
    </row>
    <row r="12422" spans="8:8" x14ac:dyDescent="0.25">
      <c r="H12422" s="200"/>
    </row>
    <row r="12423" spans="8:8" x14ac:dyDescent="0.25">
      <c r="H12423" s="200"/>
    </row>
    <row r="12424" spans="8:8" x14ac:dyDescent="0.25">
      <c r="H12424" s="200"/>
    </row>
    <row r="12425" spans="8:8" x14ac:dyDescent="0.25">
      <c r="H12425" s="200"/>
    </row>
    <row r="12426" spans="8:8" x14ac:dyDescent="0.25">
      <c r="H12426" s="200"/>
    </row>
    <row r="12427" spans="8:8" x14ac:dyDescent="0.25">
      <c r="H12427" s="200"/>
    </row>
    <row r="12428" spans="8:8" x14ac:dyDescent="0.25">
      <c r="H12428" s="200"/>
    </row>
    <row r="12429" spans="8:8" x14ac:dyDescent="0.25">
      <c r="H12429" s="200"/>
    </row>
    <row r="12430" spans="8:8" x14ac:dyDescent="0.25">
      <c r="H12430" s="200"/>
    </row>
    <row r="12431" spans="8:8" x14ac:dyDescent="0.25">
      <c r="H12431" s="200"/>
    </row>
    <row r="12432" spans="8:8" x14ac:dyDescent="0.25">
      <c r="H12432" s="200"/>
    </row>
    <row r="12433" spans="8:8" x14ac:dyDescent="0.25">
      <c r="H12433" s="200"/>
    </row>
    <row r="12434" spans="8:8" x14ac:dyDescent="0.25">
      <c r="H12434" s="200"/>
    </row>
    <row r="12435" spans="8:8" x14ac:dyDescent="0.25">
      <c r="H12435" s="200"/>
    </row>
    <row r="12436" spans="8:8" x14ac:dyDescent="0.25">
      <c r="H12436" s="200"/>
    </row>
    <row r="12437" spans="8:8" x14ac:dyDescent="0.25">
      <c r="H12437" s="200"/>
    </row>
    <row r="12438" spans="8:8" x14ac:dyDescent="0.25">
      <c r="H12438" s="200"/>
    </row>
    <row r="12439" spans="8:8" x14ac:dyDescent="0.25">
      <c r="H12439" s="200"/>
    </row>
    <row r="12440" spans="8:8" x14ac:dyDescent="0.25">
      <c r="H12440" s="200"/>
    </row>
    <row r="12441" spans="8:8" x14ac:dyDescent="0.25">
      <c r="H12441" s="200"/>
    </row>
    <row r="12442" spans="8:8" x14ac:dyDescent="0.25">
      <c r="H12442" s="200"/>
    </row>
    <row r="12443" spans="8:8" x14ac:dyDescent="0.25">
      <c r="H12443" s="200"/>
    </row>
    <row r="12444" spans="8:8" x14ac:dyDescent="0.25">
      <c r="H12444" s="200"/>
    </row>
    <row r="12445" spans="8:8" x14ac:dyDescent="0.25">
      <c r="H12445" s="200"/>
    </row>
    <row r="12446" spans="8:8" x14ac:dyDescent="0.25">
      <c r="H12446" s="200"/>
    </row>
    <row r="12447" spans="8:8" x14ac:dyDescent="0.25">
      <c r="H12447" s="200"/>
    </row>
    <row r="12448" spans="8:8" x14ac:dyDescent="0.25">
      <c r="H12448" s="200"/>
    </row>
    <row r="12449" spans="8:8" x14ac:dyDescent="0.25">
      <c r="H12449" s="200"/>
    </row>
    <row r="12450" spans="8:8" x14ac:dyDescent="0.25">
      <c r="H12450" s="200"/>
    </row>
    <row r="12451" spans="8:8" x14ac:dyDescent="0.25">
      <c r="H12451" s="200"/>
    </row>
    <row r="12452" spans="8:8" x14ac:dyDescent="0.25">
      <c r="H12452" s="200"/>
    </row>
    <row r="12453" spans="8:8" x14ac:dyDescent="0.25">
      <c r="H12453" s="200"/>
    </row>
    <row r="12454" spans="8:8" x14ac:dyDescent="0.25">
      <c r="H12454" s="200"/>
    </row>
    <row r="12455" spans="8:8" x14ac:dyDescent="0.25">
      <c r="H12455" s="200"/>
    </row>
    <row r="12456" spans="8:8" x14ac:dyDescent="0.25">
      <c r="H12456" s="200"/>
    </row>
    <row r="12457" spans="8:8" x14ac:dyDescent="0.25">
      <c r="H12457" s="200"/>
    </row>
    <row r="12458" spans="8:8" x14ac:dyDescent="0.25">
      <c r="H12458" s="200"/>
    </row>
    <row r="12459" spans="8:8" x14ac:dyDescent="0.25">
      <c r="H12459" s="200"/>
    </row>
    <row r="12460" spans="8:8" x14ac:dyDescent="0.25">
      <c r="H12460" s="200"/>
    </row>
    <row r="12461" spans="8:8" x14ac:dyDescent="0.25">
      <c r="H12461" s="200"/>
    </row>
    <row r="12462" spans="8:8" x14ac:dyDescent="0.25">
      <c r="H12462" s="200"/>
    </row>
    <row r="12463" spans="8:8" x14ac:dyDescent="0.25">
      <c r="H12463" s="200"/>
    </row>
    <row r="12464" spans="8:8" x14ac:dyDescent="0.25">
      <c r="H12464" s="200"/>
    </row>
    <row r="12465" spans="8:8" x14ac:dyDescent="0.25">
      <c r="H12465" s="200"/>
    </row>
    <row r="12466" spans="8:8" x14ac:dyDescent="0.25">
      <c r="H12466" s="200"/>
    </row>
    <row r="12467" spans="8:8" x14ac:dyDescent="0.25">
      <c r="H12467" s="200"/>
    </row>
    <row r="12468" spans="8:8" x14ac:dyDescent="0.25">
      <c r="H12468" s="200"/>
    </row>
    <row r="12469" spans="8:8" x14ac:dyDescent="0.25">
      <c r="H12469" s="200"/>
    </row>
    <row r="12470" spans="8:8" x14ac:dyDescent="0.25">
      <c r="H12470" s="200"/>
    </row>
    <row r="12471" spans="8:8" x14ac:dyDescent="0.25">
      <c r="H12471" s="200"/>
    </row>
    <row r="12472" spans="8:8" x14ac:dyDescent="0.25">
      <c r="H12472" s="200"/>
    </row>
    <row r="12473" spans="8:8" x14ac:dyDescent="0.25">
      <c r="H12473" s="200"/>
    </row>
    <row r="12474" spans="8:8" x14ac:dyDescent="0.25">
      <c r="H12474" s="200"/>
    </row>
    <row r="12475" spans="8:8" x14ac:dyDescent="0.25">
      <c r="H12475" s="200"/>
    </row>
    <row r="12476" spans="8:8" x14ac:dyDescent="0.25">
      <c r="H12476" s="200"/>
    </row>
    <row r="12477" spans="8:8" x14ac:dyDescent="0.25">
      <c r="H12477" s="200"/>
    </row>
    <row r="12478" spans="8:8" x14ac:dyDescent="0.25">
      <c r="H12478" s="200"/>
    </row>
    <row r="12479" spans="8:8" x14ac:dyDescent="0.25">
      <c r="H12479" s="200"/>
    </row>
    <row r="12480" spans="8:8" x14ac:dyDescent="0.25">
      <c r="H12480" s="200"/>
    </row>
    <row r="12481" spans="8:8" x14ac:dyDescent="0.25">
      <c r="H12481" s="200"/>
    </row>
    <row r="12482" spans="8:8" x14ac:dyDescent="0.25">
      <c r="H12482" s="200"/>
    </row>
    <row r="12483" spans="8:8" x14ac:dyDescent="0.25">
      <c r="H12483" s="200"/>
    </row>
    <row r="12484" spans="8:8" x14ac:dyDescent="0.25">
      <c r="H12484" s="200"/>
    </row>
    <row r="12485" spans="8:8" x14ac:dyDescent="0.25">
      <c r="H12485" s="200"/>
    </row>
    <row r="12486" spans="8:8" x14ac:dyDescent="0.25">
      <c r="H12486" s="200"/>
    </row>
    <row r="12487" spans="8:8" x14ac:dyDescent="0.25">
      <c r="H12487" s="200"/>
    </row>
    <row r="12488" spans="8:8" x14ac:dyDescent="0.25">
      <c r="H12488" s="200"/>
    </row>
    <row r="12489" spans="8:8" x14ac:dyDescent="0.25">
      <c r="H12489" s="200"/>
    </row>
    <row r="12490" spans="8:8" x14ac:dyDescent="0.25">
      <c r="H12490" s="200"/>
    </row>
    <row r="12491" spans="8:8" x14ac:dyDescent="0.25">
      <c r="H12491" s="200"/>
    </row>
    <row r="12492" spans="8:8" x14ac:dyDescent="0.25">
      <c r="H12492" s="200"/>
    </row>
    <row r="12493" spans="8:8" x14ac:dyDescent="0.25">
      <c r="H12493" s="200"/>
    </row>
    <row r="12494" spans="8:8" x14ac:dyDescent="0.25">
      <c r="H12494" s="200"/>
    </row>
    <row r="12495" spans="8:8" x14ac:dyDescent="0.25">
      <c r="H12495" s="200"/>
    </row>
    <row r="12496" spans="8:8" x14ac:dyDescent="0.25">
      <c r="H12496" s="200"/>
    </row>
    <row r="12497" spans="8:8" x14ac:dyDescent="0.25">
      <c r="H12497" s="200"/>
    </row>
    <row r="12498" spans="8:8" x14ac:dyDescent="0.25">
      <c r="H12498" s="200"/>
    </row>
    <row r="12499" spans="8:8" x14ac:dyDescent="0.25">
      <c r="H12499" s="200"/>
    </row>
    <row r="12500" spans="8:8" x14ac:dyDescent="0.25">
      <c r="H12500" s="200"/>
    </row>
    <row r="12501" spans="8:8" x14ac:dyDescent="0.25">
      <c r="H12501" s="200"/>
    </row>
    <row r="12502" spans="8:8" x14ac:dyDescent="0.25">
      <c r="H12502" s="200"/>
    </row>
    <row r="12503" spans="8:8" x14ac:dyDescent="0.25">
      <c r="H12503" s="200"/>
    </row>
    <row r="12504" spans="8:8" x14ac:dyDescent="0.25">
      <c r="H12504" s="200"/>
    </row>
    <row r="12505" spans="8:8" x14ac:dyDescent="0.25">
      <c r="H12505" s="200"/>
    </row>
    <row r="12506" spans="8:8" x14ac:dyDescent="0.25">
      <c r="H12506" s="200"/>
    </row>
    <row r="12507" spans="8:8" x14ac:dyDescent="0.25">
      <c r="H12507" s="200"/>
    </row>
    <row r="12508" spans="8:8" x14ac:dyDescent="0.25">
      <c r="H12508" s="200"/>
    </row>
    <row r="12509" spans="8:8" x14ac:dyDescent="0.25">
      <c r="H12509" s="200"/>
    </row>
    <row r="12510" spans="8:8" x14ac:dyDescent="0.25">
      <c r="H12510" s="200"/>
    </row>
    <row r="12511" spans="8:8" x14ac:dyDescent="0.25">
      <c r="H12511" s="200"/>
    </row>
    <row r="12512" spans="8:8" x14ac:dyDescent="0.25">
      <c r="H12512" s="200"/>
    </row>
    <row r="12513" spans="8:8" x14ac:dyDescent="0.25">
      <c r="H12513" s="200"/>
    </row>
    <row r="12514" spans="8:8" x14ac:dyDescent="0.25">
      <c r="H12514" s="200"/>
    </row>
    <row r="12515" spans="8:8" x14ac:dyDescent="0.25">
      <c r="H12515" s="200"/>
    </row>
    <row r="12516" spans="8:8" x14ac:dyDescent="0.25">
      <c r="H12516" s="200"/>
    </row>
    <row r="12517" spans="8:8" x14ac:dyDescent="0.25">
      <c r="H12517" s="200"/>
    </row>
    <row r="12518" spans="8:8" x14ac:dyDescent="0.25">
      <c r="H12518" s="200"/>
    </row>
    <row r="12519" spans="8:8" x14ac:dyDescent="0.25">
      <c r="H12519" s="200"/>
    </row>
    <row r="12520" spans="8:8" x14ac:dyDescent="0.25">
      <c r="H12520" s="200"/>
    </row>
    <row r="12521" spans="8:8" x14ac:dyDescent="0.25">
      <c r="H12521" s="200"/>
    </row>
    <row r="12522" spans="8:8" x14ac:dyDescent="0.25">
      <c r="H12522" s="200"/>
    </row>
    <row r="12523" spans="8:8" x14ac:dyDescent="0.25">
      <c r="H12523" s="200"/>
    </row>
    <row r="12524" spans="8:8" x14ac:dyDescent="0.25">
      <c r="H12524" s="200"/>
    </row>
    <row r="12525" spans="8:8" x14ac:dyDescent="0.25">
      <c r="H12525" s="200"/>
    </row>
    <row r="12526" spans="8:8" x14ac:dyDescent="0.25">
      <c r="H12526" s="200"/>
    </row>
    <row r="12527" spans="8:8" x14ac:dyDescent="0.25">
      <c r="H12527" s="200"/>
    </row>
    <row r="12528" spans="8:8" x14ac:dyDescent="0.25">
      <c r="H12528" s="200"/>
    </row>
    <row r="12529" spans="8:8" x14ac:dyDescent="0.25">
      <c r="H12529" s="200"/>
    </row>
    <row r="12530" spans="8:8" x14ac:dyDescent="0.25">
      <c r="H12530" s="200"/>
    </row>
    <row r="12531" spans="8:8" x14ac:dyDescent="0.25">
      <c r="H12531" s="200"/>
    </row>
    <row r="12532" spans="8:8" x14ac:dyDescent="0.25">
      <c r="H12532" s="200"/>
    </row>
    <row r="12533" spans="8:8" x14ac:dyDescent="0.25">
      <c r="H12533" s="200"/>
    </row>
    <row r="12534" spans="8:8" x14ac:dyDescent="0.25">
      <c r="H12534" s="200"/>
    </row>
    <row r="12535" spans="8:8" x14ac:dyDescent="0.25">
      <c r="H12535" s="200"/>
    </row>
    <row r="12536" spans="8:8" x14ac:dyDescent="0.25">
      <c r="H12536" s="200"/>
    </row>
    <row r="12537" spans="8:8" x14ac:dyDescent="0.25">
      <c r="H12537" s="200"/>
    </row>
    <row r="12538" spans="8:8" x14ac:dyDescent="0.25">
      <c r="H12538" s="200"/>
    </row>
    <row r="12539" spans="8:8" x14ac:dyDescent="0.25">
      <c r="H12539" s="200"/>
    </row>
    <row r="12540" spans="8:8" x14ac:dyDescent="0.25">
      <c r="H12540" s="200"/>
    </row>
    <row r="12541" spans="8:8" x14ac:dyDescent="0.25">
      <c r="H12541" s="200"/>
    </row>
    <row r="12542" spans="8:8" x14ac:dyDescent="0.25">
      <c r="H12542" s="200"/>
    </row>
    <row r="12543" spans="8:8" x14ac:dyDescent="0.25">
      <c r="H12543" s="200"/>
    </row>
    <row r="12544" spans="8:8" x14ac:dyDescent="0.25">
      <c r="H12544" s="200"/>
    </row>
    <row r="12545" spans="8:8" x14ac:dyDescent="0.25">
      <c r="H12545" s="200"/>
    </row>
    <row r="12546" spans="8:8" x14ac:dyDescent="0.25">
      <c r="H12546" s="200"/>
    </row>
    <row r="12547" spans="8:8" x14ac:dyDescent="0.25">
      <c r="H12547" s="200"/>
    </row>
    <row r="12548" spans="8:8" x14ac:dyDescent="0.25">
      <c r="H12548" s="200"/>
    </row>
    <row r="12549" spans="8:8" x14ac:dyDescent="0.25">
      <c r="H12549" s="200"/>
    </row>
    <row r="12550" spans="8:8" x14ac:dyDescent="0.25">
      <c r="H12550" s="200"/>
    </row>
    <row r="12551" spans="8:8" x14ac:dyDescent="0.25">
      <c r="H12551" s="200"/>
    </row>
    <row r="12552" spans="8:8" x14ac:dyDescent="0.25">
      <c r="H12552" s="200"/>
    </row>
    <row r="12553" spans="8:8" x14ac:dyDescent="0.25">
      <c r="H12553" s="200"/>
    </row>
    <row r="12554" spans="8:8" x14ac:dyDescent="0.25">
      <c r="H12554" s="200"/>
    </row>
    <row r="12555" spans="8:8" x14ac:dyDescent="0.25">
      <c r="H12555" s="200"/>
    </row>
    <row r="12556" spans="8:8" x14ac:dyDescent="0.25">
      <c r="H12556" s="200"/>
    </row>
    <row r="12557" spans="8:8" x14ac:dyDescent="0.25">
      <c r="H12557" s="200"/>
    </row>
    <row r="12558" spans="8:8" x14ac:dyDescent="0.25">
      <c r="H12558" s="200"/>
    </row>
    <row r="12559" spans="8:8" x14ac:dyDescent="0.25">
      <c r="H12559" s="200"/>
    </row>
    <row r="12560" spans="8:8" x14ac:dyDescent="0.25">
      <c r="H12560" s="200"/>
    </row>
    <row r="12561" spans="8:8" x14ac:dyDescent="0.25">
      <c r="H12561" s="200"/>
    </row>
    <row r="12562" spans="8:8" x14ac:dyDescent="0.25">
      <c r="H12562" s="200"/>
    </row>
    <row r="12563" spans="8:8" x14ac:dyDescent="0.25">
      <c r="H12563" s="200"/>
    </row>
    <row r="12564" spans="8:8" x14ac:dyDescent="0.25">
      <c r="H12564" s="200"/>
    </row>
    <row r="12565" spans="8:8" x14ac:dyDescent="0.25">
      <c r="H12565" s="200"/>
    </row>
    <row r="12566" spans="8:8" x14ac:dyDescent="0.25">
      <c r="H12566" s="200"/>
    </row>
    <row r="12567" spans="8:8" x14ac:dyDescent="0.25">
      <c r="H12567" s="200"/>
    </row>
    <row r="12568" spans="8:8" x14ac:dyDescent="0.25">
      <c r="H12568" s="200"/>
    </row>
    <row r="12569" spans="8:8" x14ac:dyDescent="0.25">
      <c r="H12569" s="200"/>
    </row>
    <row r="12570" spans="8:8" x14ac:dyDescent="0.25">
      <c r="H12570" s="200"/>
    </row>
    <row r="12571" spans="8:8" x14ac:dyDescent="0.25">
      <c r="H12571" s="200"/>
    </row>
    <row r="12572" spans="8:8" x14ac:dyDescent="0.25">
      <c r="H12572" s="200"/>
    </row>
    <row r="12573" spans="8:8" x14ac:dyDescent="0.25">
      <c r="H12573" s="200"/>
    </row>
    <row r="12574" spans="8:8" x14ac:dyDescent="0.25">
      <c r="H12574" s="200"/>
    </row>
    <row r="12575" spans="8:8" x14ac:dyDescent="0.25">
      <c r="H12575" s="200"/>
    </row>
    <row r="12576" spans="8:8" x14ac:dyDescent="0.25">
      <c r="H12576" s="200"/>
    </row>
    <row r="12577" spans="8:8" x14ac:dyDescent="0.25">
      <c r="H12577" s="200"/>
    </row>
    <row r="12578" spans="8:8" x14ac:dyDescent="0.25">
      <c r="H12578" s="200"/>
    </row>
    <row r="12579" spans="8:8" x14ac:dyDescent="0.25">
      <c r="H12579" s="200"/>
    </row>
    <row r="12580" spans="8:8" x14ac:dyDescent="0.25">
      <c r="H12580" s="200"/>
    </row>
    <row r="12581" spans="8:8" x14ac:dyDescent="0.25">
      <c r="H12581" s="200"/>
    </row>
    <row r="12582" spans="8:8" x14ac:dyDescent="0.25">
      <c r="H12582" s="200"/>
    </row>
    <row r="12583" spans="8:8" x14ac:dyDescent="0.25">
      <c r="H12583" s="200"/>
    </row>
    <row r="12584" spans="8:8" x14ac:dyDescent="0.25">
      <c r="H12584" s="200"/>
    </row>
    <row r="12585" spans="8:8" x14ac:dyDescent="0.25">
      <c r="H12585" s="200"/>
    </row>
    <row r="12586" spans="8:8" x14ac:dyDescent="0.25">
      <c r="H12586" s="200"/>
    </row>
    <row r="12587" spans="8:8" x14ac:dyDescent="0.25">
      <c r="H12587" s="200"/>
    </row>
    <row r="12588" spans="8:8" x14ac:dyDescent="0.25">
      <c r="H12588" s="200"/>
    </row>
    <row r="12589" spans="8:8" x14ac:dyDescent="0.25">
      <c r="H12589" s="200"/>
    </row>
    <row r="12590" spans="8:8" x14ac:dyDescent="0.25">
      <c r="H12590" s="200"/>
    </row>
    <row r="12591" spans="8:8" x14ac:dyDescent="0.25">
      <c r="H12591" s="200"/>
    </row>
    <row r="12592" spans="8:8" x14ac:dyDescent="0.25">
      <c r="H12592" s="200"/>
    </row>
    <row r="12593" spans="8:8" x14ac:dyDescent="0.25">
      <c r="H12593" s="200"/>
    </row>
    <row r="12594" spans="8:8" x14ac:dyDescent="0.25">
      <c r="H12594" s="200"/>
    </row>
    <row r="12595" spans="8:8" x14ac:dyDescent="0.25">
      <c r="H12595" s="200"/>
    </row>
    <row r="12596" spans="8:8" x14ac:dyDescent="0.25">
      <c r="H12596" s="200"/>
    </row>
    <row r="12597" spans="8:8" x14ac:dyDescent="0.25">
      <c r="H12597" s="200"/>
    </row>
    <row r="12598" spans="8:8" x14ac:dyDescent="0.25">
      <c r="H12598" s="200"/>
    </row>
    <row r="12599" spans="8:8" x14ac:dyDescent="0.25">
      <c r="H12599" s="200"/>
    </row>
    <row r="12600" spans="8:8" x14ac:dyDescent="0.25">
      <c r="H12600" s="200"/>
    </row>
    <row r="12601" spans="8:8" x14ac:dyDescent="0.25">
      <c r="H12601" s="200"/>
    </row>
    <row r="12602" spans="8:8" x14ac:dyDescent="0.25">
      <c r="H12602" s="200"/>
    </row>
    <row r="12603" spans="8:8" x14ac:dyDescent="0.25">
      <c r="H12603" s="200"/>
    </row>
    <row r="12604" spans="8:8" x14ac:dyDescent="0.25">
      <c r="H12604" s="200"/>
    </row>
    <row r="12605" spans="8:8" x14ac:dyDescent="0.25">
      <c r="H12605" s="200"/>
    </row>
    <row r="12606" spans="8:8" x14ac:dyDescent="0.25">
      <c r="H12606" s="200"/>
    </row>
    <row r="12607" spans="8:8" x14ac:dyDescent="0.25">
      <c r="H12607" s="200"/>
    </row>
    <row r="12608" spans="8:8" x14ac:dyDescent="0.25">
      <c r="H12608" s="200"/>
    </row>
    <row r="12609" spans="8:8" x14ac:dyDescent="0.25">
      <c r="H12609" s="200"/>
    </row>
    <row r="12610" spans="8:8" x14ac:dyDescent="0.25">
      <c r="H12610" s="200"/>
    </row>
    <row r="12611" spans="8:8" x14ac:dyDescent="0.25">
      <c r="H12611" s="200"/>
    </row>
    <row r="12612" spans="8:8" x14ac:dyDescent="0.25">
      <c r="H12612" s="200"/>
    </row>
    <row r="12613" spans="8:8" x14ac:dyDescent="0.25">
      <c r="H12613" s="200"/>
    </row>
    <row r="12614" spans="8:8" x14ac:dyDescent="0.25">
      <c r="H12614" s="200"/>
    </row>
    <row r="12615" spans="8:8" x14ac:dyDescent="0.25">
      <c r="H12615" s="200"/>
    </row>
    <row r="12616" spans="8:8" x14ac:dyDescent="0.25">
      <c r="H12616" s="200"/>
    </row>
    <row r="12617" spans="8:8" x14ac:dyDescent="0.25">
      <c r="H12617" s="200"/>
    </row>
    <row r="12618" spans="8:8" x14ac:dyDescent="0.25">
      <c r="H12618" s="200"/>
    </row>
    <row r="12619" spans="8:8" x14ac:dyDescent="0.25">
      <c r="H12619" s="200"/>
    </row>
    <row r="12620" spans="8:8" x14ac:dyDescent="0.25">
      <c r="H12620" s="200"/>
    </row>
    <row r="12621" spans="8:8" x14ac:dyDescent="0.25">
      <c r="H12621" s="200"/>
    </row>
    <row r="12622" spans="8:8" x14ac:dyDescent="0.25">
      <c r="H12622" s="200"/>
    </row>
    <row r="12623" spans="8:8" x14ac:dyDescent="0.25">
      <c r="H12623" s="200"/>
    </row>
    <row r="12624" spans="8:8" x14ac:dyDescent="0.25">
      <c r="H12624" s="200"/>
    </row>
    <row r="12625" spans="8:8" x14ac:dyDescent="0.25">
      <c r="H12625" s="200"/>
    </row>
    <row r="12626" spans="8:8" x14ac:dyDescent="0.25">
      <c r="H12626" s="200"/>
    </row>
    <row r="12627" spans="8:8" x14ac:dyDescent="0.25">
      <c r="H12627" s="200"/>
    </row>
    <row r="12628" spans="8:8" x14ac:dyDescent="0.25">
      <c r="H12628" s="200"/>
    </row>
    <row r="12629" spans="8:8" x14ac:dyDescent="0.25">
      <c r="H12629" s="200"/>
    </row>
    <row r="12630" spans="8:8" x14ac:dyDescent="0.25">
      <c r="H12630" s="200"/>
    </row>
    <row r="12631" spans="8:8" x14ac:dyDescent="0.25">
      <c r="H12631" s="200"/>
    </row>
    <row r="12632" spans="8:8" x14ac:dyDescent="0.25">
      <c r="H12632" s="200"/>
    </row>
    <row r="12633" spans="8:8" x14ac:dyDescent="0.25">
      <c r="H12633" s="200"/>
    </row>
    <row r="12634" spans="8:8" x14ac:dyDescent="0.25">
      <c r="H12634" s="200"/>
    </row>
    <row r="12635" spans="8:8" x14ac:dyDescent="0.25">
      <c r="H12635" s="200"/>
    </row>
    <row r="12636" spans="8:8" x14ac:dyDescent="0.25">
      <c r="H12636" s="200"/>
    </row>
    <row r="12637" spans="8:8" x14ac:dyDescent="0.25">
      <c r="H12637" s="200"/>
    </row>
    <row r="12638" spans="8:8" x14ac:dyDescent="0.25">
      <c r="H12638" s="200"/>
    </row>
    <row r="12639" spans="8:8" x14ac:dyDescent="0.25">
      <c r="H12639" s="200"/>
    </row>
    <row r="12640" spans="8:8" x14ac:dyDescent="0.25">
      <c r="H12640" s="200"/>
    </row>
    <row r="12641" spans="8:8" x14ac:dyDescent="0.25">
      <c r="H12641" s="200"/>
    </row>
    <row r="12642" spans="8:8" x14ac:dyDescent="0.25">
      <c r="H12642" s="200"/>
    </row>
    <row r="12643" spans="8:8" x14ac:dyDescent="0.25">
      <c r="H12643" s="200"/>
    </row>
    <row r="12644" spans="8:8" x14ac:dyDescent="0.25">
      <c r="H12644" s="200"/>
    </row>
    <row r="12645" spans="8:8" x14ac:dyDescent="0.25">
      <c r="H12645" s="200"/>
    </row>
    <row r="12646" spans="8:8" x14ac:dyDescent="0.25">
      <c r="H12646" s="200"/>
    </row>
    <row r="12647" spans="8:8" x14ac:dyDescent="0.25">
      <c r="H12647" s="200"/>
    </row>
    <row r="12648" spans="8:8" x14ac:dyDescent="0.25">
      <c r="H12648" s="200"/>
    </row>
    <row r="12649" spans="8:8" x14ac:dyDescent="0.25">
      <c r="H12649" s="200"/>
    </row>
    <row r="12650" spans="8:8" x14ac:dyDescent="0.25">
      <c r="H12650" s="200"/>
    </row>
    <row r="12651" spans="8:8" x14ac:dyDescent="0.25">
      <c r="H12651" s="200"/>
    </row>
    <row r="12652" spans="8:8" x14ac:dyDescent="0.25">
      <c r="H12652" s="200"/>
    </row>
    <row r="12653" spans="8:8" x14ac:dyDescent="0.25">
      <c r="H12653" s="200"/>
    </row>
    <row r="12654" spans="8:8" x14ac:dyDescent="0.25">
      <c r="H12654" s="200"/>
    </row>
    <row r="12655" spans="8:8" x14ac:dyDescent="0.25">
      <c r="H12655" s="200"/>
    </row>
    <row r="12656" spans="8:8" x14ac:dyDescent="0.25">
      <c r="H12656" s="200"/>
    </row>
    <row r="12657" spans="8:8" x14ac:dyDescent="0.25">
      <c r="H12657" s="200"/>
    </row>
    <row r="12658" spans="8:8" x14ac:dyDescent="0.25">
      <c r="H12658" s="200"/>
    </row>
    <row r="12659" spans="8:8" x14ac:dyDescent="0.25">
      <c r="H12659" s="200"/>
    </row>
    <row r="12660" spans="8:8" x14ac:dyDescent="0.25">
      <c r="H12660" s="200"/>
    </row>
    <row r="12661" spans="8:8" x14ac:dyDescent="0.25">
      <c r="H12661" s="200"/>
    </row>
    <row r="12662" spans="8:8" x14ac:dyDescent="0.25">
      <c r="H12662" s="200"/>
    </row>
    <row r="12663" spans="8:8" x14ac:dyDescent="0.25">
      <c r="H12663" s="200"/>
    </row>
    <row r="12664" spans="8:8" x14ac:dyDescent="0.25">
      <c r="H12664" s="200"/>
    </row>
    <row r="12665" spans="8:8" x14ac:dyDescent="0.25">
      <c r="H12665" s="200"/>
    </row>
    <row r="12666" spans="8:8" x14ac:dyDescent="0.25">
      <c r="H12666" s="200"/>
    </row>
    <row r="12667" spans="8:8" x14ac:dyDescent="0.25">
      <c r="H12667" s="200"/>
    </row>
    <row r="12668" spans="8:8" x14ac:dyDescent="0.25">
      <c r="H12668" s="200"/>
    </row>
    <row r="12669" spans="8:8" x14ac:dyDescent="0.25">
      <c r="H12669" s="200"/>
    </row>
    <row r="12670" spans="8:8" x14ac:dyDescent="0.25">
      <c r="H12670" s="200"/>
    </row>
    <row r="12671" spans="8:8" x14ac:dyDescent="0.25">
      <c r="H12671" s="200"/>
    </row>
    <row r="12672" spans="8:8" x14ac:dyDescent="0.25">
      <c r="H12672" s="200"/>
    </row>
    <row r="12673" spans="8:8" x14ac:dyDescent="0.25">
      <c r="H12673" s="200"/>
    </row>
    <row r="12674" spans="8:8" x14ac:dyDescent="0.25">
      <c r="H12674" s="200"/>
    </row>
    <row r="12675" spans="8:8" x14ac:dyDescent="0.25">
      <c r="H12675" s="200"/>
    </row>
    <row r="12676" spans="8:8" x14ac:dyDescent="0.25">
      <c r="H12676" s="200"/>
    </row>
    <row r="12677" spans="8:8" x14ac:dyDescent="0.25">
      <c r="H12677" s="200"/>
    </row>
    <row r="12678" spans="8:8" x14ac:dyDescent="0.25">
      <c r="H12678" s="200"/>
    </row>
    <row r="12679" spans="8:8" x14ac:dyDescent="0.25">
      <c r="H12679" s="200"/>
    </row>
    <row r="12680" spans="8:8" x14ac:dyDescent="0.25">
      <c r="H12680" s="200"/>
    </row>
    <row r="12681" spans="8:8" x14ac:dyDescent="0.25">
      <c r="H12681" s="200"/>
    </row>
    <row r="12682" spans="8:8" x14ac:dyDescent="0.25">
      <c r="H12682" s="200"/>
    </row>
    <row r="12683" spans="8:8" x14ac:dyDescent="0.25">
      <c r="H12683" s="200"/>
    </row>
    <row r="12684" spans="8:8" x14ac:dyDescent="0.25">
      <c r="H12684" s="200"/>
    </row>
    <row r="12685" spans="8:8" x14ac:dyDescent="0.25">
      <c r="H12685" s="200"/>
    </row>
    <row r="12686" spans="8:8" x14ac:dyDescent="0.25">
      <c r="H12686" s="200"/>
    </row>
    <row r="12687" spans="8:8" x14ac:dyDescent="0.25">
      <c r="H12687" s="200"/>
    </row>
    <row r="12688" spans="8:8" x14ac:dyDescent="0.25">
      <c r="H12688" s="200"/>
    </row>
    <row r="12689" spans="8:8" x14ac:dyDescent="0.25">
      <c r="H12689" s="200"/>
    </row>
    <row r="12690" spans="8:8" x14ac:dyDescent="0.25">
      <c r="H12690" s="200"/>
    </row>
    <row r="12691" spans="8:8" x14ac:dyDescent="0.25">
      <c r="H12691" s="200"/>
    </row>
    <row r="12692" spans="8:8" x14ac:dyDescent="0.25">
      <c r="H12692" s="200"/>
    </row>
    <row r="12693" spans="8:8" x14ac:dyDescent="0.25">
      <c r="H12693" s="200"/>
    </row>
    <row r="12694" spans="8:8" x14ac:dyDescent="0.25">
      <c r="H12694" s="200"/>
    </row>
    <row r="12695" spans="8:8" x14ac:dyDescent="0.25">
      <c r="H12695" s="200"/>
    </row>
    <row r="12696" spans="8:8" x14ac:dyDescent="0.25">
      <c r="H12696" s="200"/>
    </row>
    <row r="12697" spans="8:8" x14ac:dyDescent="0.25">
      <c r="H12697" s="200"/>
    </row>
    <row r="12698" spans="8:8" x14ac:dyDescent="0.25">
      <c r="H12698" s="200"/>
    </row>
    <row r="12699" spans="8:8" x14ac:dyDescent="0.25">
      <c r="H12699" s="200"/>
    </row>
    <row r="12700" spans="8:8" x14ac:dyDescent="0.25">
      <c r="H12700" s="200"/>
    </row>
    <row r="12701" spans="8:8" x14ac:dyDescent="0.25">
      <c r="H12701" s="200"/>
    </row>
    <row r="12702" spans="8:8" x14ac:dyDescent="0.25">
      <c r="H12702" s="200"/>
    </row>
    <row r="12703" spans="8:8" x14ac:dyDescent="0.25">
      <c r="H12703" s="200"/>
    </row>
    <row r="12704" spans="8:8" x14ac:dyDescent="0.25">
      <c r="H12704" s="200"/>
    </row>
    <row r="12705" spans="8:8" x14ac:dyDescent="0.25">
      <c r="H12705" s="200"/>
    </row>
    <row r="12706" spans="8:8" x14ac:dyDescent="0.25">
      <c r="H12706" s="200"/>
    </row>
    <row r="12707" spans="8:8" x14ac:dyDescent="0.25">
      <c r="H12707" s="200"/>
    </row>
    <row r="12708" spans="8:8" x14ac:dyDescent="0.25">
      <c r="H12708" s="200"/>
    </row>
    <row r="12709" spans="8:8" x14ac:dyDescent="0.25">
      <c r="H12709" s="200"/>
    </row>
    <row r="12710" spans="8:8" x14ac:dyDescent="0.25">
      <c r="H12710" s="200"/>
    </row>
    <row r="12711" spans="8:8" x14ac:dyDescent="0.25">
      <c r="H12711" s="200"/>
    </row>
    <row r="12712" spans="8:8" x14ac:dyDescent="0.25">
      <c r="H12712" s="200"/>
    </row>
    <row r="12713" spans="8:8" x14ac:dyDescent="0.25">
      <c r="H12713" s="200"/>
    </row>
    <row r="12714" spans="8:8" x14ac:dyDescent="0.25">
      <c r="H12714" s="200"/>
    </row>
    <row r="12715" spans="8:8" x14ac:dyDescent="0.25">
      <c r="H12715" s="200"/>
    </row>
    <row r="12716" spans="8:8" x14ac:dyDescent="0.25">
      <c r="H12716" s="200"/>
    </row>
    <row r="12717" spans="8:8" x14ac:dyDescent="0.25">
      <c r="H12717" s="200"/>
    </row>
    <row r="12718" spans="8:8" x14ac:dyDescent="0.25">
      <c r="H12718" s="200"/>
    </row>
    <row r="12719" spans="8:8" x14ac:dyDescent="0.25">
      <c r="H12719" s="200"/>
    </row>
    <row r="12720" spans="8:8" x14ac:dyDescent="0.25">
      <c r="H12720" s="200"/>
    </row>
    <row r="12721" spans="8:8" x14ac:dyDescent="0.25">
      <c r="H12721" s="200"/>
    </row>
    <row r="12722" spans="8:8" x14ac:dyDescent="0.25">
      <c r="H12722" s="200"/>
    </row>
    <row r="12723" spans="8:8" x14ac:dyDescent="0.25">
      <c r="H12723" s="200"/>
    </row>
    <row r="12724" spans="8:8" x14ac:dyDescent="0.25">
      <c r="H12724" s="200"/>
    </row>
    <row r="12725" spans="8:8" x14ac:dyDescent="0.25">
      <c r="H12725" s="200"/>
    </row>
    <row r="12726" spans="8:8" x14ac:dyDescent="0.25">
      <c r="H12726" s="200"/>
    </row>
    <row r="12727" spans="8:8" x14ac:dyDescent="0.25">
      <c r="H12727" s="200"/>
    </row>
    <row r="12728" spans="8:8" x14ac:dyDescent="0.25">
      <c r="H12728" s="200"/>
    </row>
    <row r="12729" spans="8:8" x14ac:dyDescent="0.25">
      <c r="H12729" s="200"/>
    </row>
    <row r="12730" spans="8:8" x14ac:dyDescent="0.25">
      <c r="H12730" s="200"/>
    </row>
    <row r="12731" spans="8:8" x14ac:dyDescent="0.25">
      <c r="H12731" s="200"/>
    </row>
    <row r="12732" spans="8:8" x14ac:dyDescent="0.25">
      <c r="H12732" s="200"/>
    </row>
    <row r="12733" spans="8:8" x14ac:dyDescent="0.25">
      <c r="H12733" s="200"/>
    </row>
    <row r="12734" spans="8:8" x14ac:dyDescent="0.25">
      <c r="H12734" s="200"/>
    </row>
    <row r="12735" spans="8:8" x14ac:dyDescent="0.25">
      <c r="H12735" s="200"/>
    </row>
    <row r="12736" spans="8:8" x14ac:dyDescent="0.25">
      <c r="H12736" s="200"/>
    </row>
    <row r="12737" spans="8:8" x14ac:dyDescent="0.25">
      <c r="H12737" s="200"/>
    </row>
    <row r="12738" spans="8:8" x14ac:dyDescent="0.25">
      <c r="H12738" s="200"/>
    </row>
    <row r="12739" spans="8:8" x14ac:dyDescent="0.25">
      <c r="H12739" s="200"/>
    </row>
    <row r="12740" spans="8:8" x14ac:dyDescent="0.25">
      <c r="H12740" s="200"/>
    </row>
    <row r="12741" spans="8:8" x14ac:dyDescent="0.25">
      <c r="H12741" s="200"/>
    </row>
    <row r="12742" spans="8:8" x14ac:dyDescent="0.25">
      <c r="H12742" s="200"/>
    </row>
    <row r="12743" spans="8:8" x14ac:dyDescent="0.25">
      <c r="H12743" s="200"/>
    </row>
    <row r="12744" spans="8:8" x14ac:dyDescent="0.25">
      <c r="H12744" s="200"/>
    </row>
    <row r="12745" spans="8:8" x14ac:dyDescent="0.25">
      <c r="H12745" s="200"/>
    </row>
    <row r="12746" spans="8:8" x14ac:dyDescent="0.25">
      <c r="H12746" s="200"/>
    </row>
    <row r="12747" spans="8:8" x14ac:dyDescent="0.25">
      <c r="H12747" s="200"/>
    </row>
    <row r="12748" spans="8:8" x14ac:dyDescent="0.25">
      <c r="H12748" s="200"/>
    </row>
    <row r="12749" spans="8:8" x14ac:dyDescent="0.25">
      <c r="H12749" s="200"/>
    </row>
    <row r="12750" spans="8:8" x14ac:dyDescent="0.25">
      <c r="H12750" s="200"/>
    </row>
    <row r="12751" spans="8:8" x14ac:dyDescent="0.25">
      <c r="H12751" s="200"/>
    </row>
    <row r="12752" spans="8:8" x14ac:dyDescent="0.25">
      <c r="H12752" s="200"/>
    </row>
    <row r="12753" spans="8:8" x14ac:dyDescent="0.25">
      <c r="H12753" s="200"/>
    </row>
    <row r="12754" spans="8:8" x14ac:dyDescent="0.25">
      <c r="H12754" s="200"/>
    </row>
    <row r="12755" spans="8:8" x14ac:dyDescent="0.25">
      <c r="H12755" s="200"/>
    </row>
    <row r="12756" spans="8:8" x14ac:dyDescent="0.25">
      <c r="H12756" s="200"/>
    </row>
    <row r="12757" spans="8:8" x14ac:dyDescent="0.25">
      <c r="H12757" s="200"/>
    </row>
    <row r="12758" spans="8:8" x14ac:dyDescent="0.25">
      <c r="H12758" s="200"/>
    </row>
    <row r="12759" spans="8:8" x14ac:dyDescent="0.25">
      <c r="H12759" s="200"/>
    </row>
    <row r="12760" spans="8:8" x14ac:dyDescent="0.25">
      <c r="H12760" s="200"/>
    </row>
    <row r="12761" spans="8:8" x14ac:dyDescent="0.25">
      <c r="H12761" s="200"/>
    </row>
    <row r="12762" spans="8:8" x14ac:dyDescent="0.25">
      <c r="H12762" s="200"/>
    </row>
    <row r="12763" spans="8:8" x14ac:dyDescent="0.25">
      <c r="H12763" s="200"/>
    </row>
    <row r="12764" spans="8:8" x14ac:dyDescent="0.25">
      <c r="H12764" s="200"/>
    </row>
    <row r="12765" spans="8:8" x14ac:dyDescent="0.25">
      <c r="H12765" s="200"/>
    </row>
    <row r="12766" spans="8:8" x14ac:dyDescent="0.25">
      <c r="H12766" s="200"/>
    </row>
    <row r="12767" spans="8:8" x14ac:dyDescent="0.25">
      <c r="H12767" s="200"/>
    </row>
    <row r="12768" spans="8:8" x14ac:dyDescent="0.25">
      <c r="H12768" s="200"/>
    </row>
    <row r="12769" spans="8:8" x14ac:dyDescent="0.25">
      <c r="H12769" s="200"/>
    </row>
    <row r="12770" spans="8:8" x14ac:dyDescent="0.25">
      <c r="H12770" s="200"/>
    </row>
    <row r="12771" spans="8:8" x14ac:dyDescent="0.25">
      <c r="H12771" s="200"/>
    </row>
    <row r="12772" spans="8:8" x14ac:dyDescent="0.25">
      <c r="H12772" s="200"/>
    </row>
    <row r="12773" spans="8:8" x14ac:dyDescent="0.25">
      <c r="H12773" s="200"/>
    </row>
    <row r="12774" spans="8:8" x14ac:dyDescent="0.25">
      <c r="H12774" s="200"/>
    </row>
    <row r="12775" spans="8:8" x14ac:dyDescent="0.25">
      <c r="H12775" s="200"/>
    </row>
    <row r="12776" spans="8:8" x14ac:dyDescent="0.25">
      <c r="H12776" s="200"/>
    </row>
    <row r="12777" spans="8:8" x14ac:dyDescent="0.25">
      <c r="H12777" s="200"/>
    </row>
    <row r="12778" spans="8:8" x14ac:dyDescent="0.25">
      <c r="H12778" s="200"/>
    </row>
    <row r="12779" spans="8:8" x14ac:dyDescent="0.25">
      <c r="H12779" s="200"/>
    </row>
    <row r="12780" spans="8:8" x14ac:dyDescent="0.25">
      <c r="H12780" s="200"/>
    </row>
    <row r="12781" spans="8:8" x14ac:dyDescent="0.25">
      <c r="H12781" s="200"/>
    </row>
    <row r="12782" spans="8:8" x14ac:dyDescent="0.25">
      <c r="H12782" s="200"/>
    </row>
    <row r="12783" spans="8:8" x14ac:dyDescent="0.25">
      <c r="H12783" s="200"/>
    </row>
    <row r="12784" spans="8:8" x14ac:dyDescent="0.25">
      <c r="H12784" s="200"/>
    </row>
    <row r="12785" spans="8:8" x14ac:dyDescent="0.25">
      <c r="H12785" s="200"/>
    </row>
    <row r="12786" spans="8:8" x14ac:dyDescent="0.25">
      <c r="H12786" s="200"/>
    </row>
    <row r="12787" spans="8:8" x14ac:dyDescent="0.25">
      <c r="H12787" s="200"/>
    </row>
    <row r="12788" spans="8:8" x14ac:dyDescent="0.25">
      <c r="H12788" s="200"/>
    </row>
    <row r="12789" spans="8:8" x14ac:dyDescent="0.25">
      <c r="H12789" s="200"/>
    </row>
    <row r="12790" spans="8:8" x14ac:dyDescent="0.25">
      <c r="H12790" s="200"/>
    </row>
    <row r="12791" spans="8:8" x14ac:dyDescent="0.25">
      <c r="H12791" s="200"/>
    </row>
    <row r="12792" spans="8:8" x14ac:dyDescent="0.25">
      <c r="H12792" s="200"/>
    </row>
    <row r="12793" spans="8:8" x14ac:dyDescent="0.25">
      <c r="H12793" s="200"/>
    </row>
    <row r="12794" spans="8:8" x14ac:dyDescent="0.25">
      <c r="H12794" s="200"/>
    </row>
    <row r="12795" spans="8:8" x14ac:dyDescent="0.25">
      <c r="H12795" s="200"/>
    </row>
    <row r="12796" spans="8:8" x14ac:dyDescent="0.25">
      <c r="H12796" s="200"/>
    </row>
    <row r="12797" spans="8:8" x14ac:dyDescent="0.25">
      <c r="H12797" s="200"/>
    </row>
    <row r="12798" spans="8:8" x14ac:dyDescent="0.25">
      <c r="H12798" s="200"/>
    </row>
    <row r="12799" spans="8:8" x14ac:dyDescent="0.25">
      <c r="H12799" s="200"/>
    </row>
    <row r="12800" spans="8:8" x14ac:dyDescent="0.25">
      <c r="H12800" s="200"/>
    </row>
    <row r="12801" spans="8:8" x14ac:dyDescent="0.25">
      <c r="H12801" s="200"/>
    </row>
    <row r="12802" spans="8:8" x14ac:dyDescent="0.25">
      <c r="H12802" s="200"/>
    </row>
    <row r="12803" spans="8:8" x14ac:dyDescent="0.25">
      <c r="H12803" s="200"/>
    </row>
    <row r="12804" spans="8:8" x14ac:dyDescent="0.25">
      <c r="H12804" s="200"/>
    </row>
    <row r="12805" spans="8:8" x14ac:dyDescent="0.25">
      <c r="H12805" s="200"/>
    </row>
    <row r="12806" spans="8:8" x14ac:dyDescent="0.25">
      <c r="H12806" s="200"/>
    </row>
    <row r="12807" spans="8:8" x14ac:dyDescent="0.25">
      <c r="H12807" s="200"/>
    </row>
    <row r="12808" spans="8:8" x14ac:dyDescent="0.25">
      <c r="H12808" s="200"/>
    </row>
    <row r="12809" spans="8:8" x14ac:dyDescent="0.25">
      <c r="H12809" s="200"/>
    </row>
    <row r="12810" spans="8:8" x14ac:dyDescent="0.25">
      <c r="H12810" s="200"/>
    </row>
    <row r="12811" spans="8:8" x14ac:dyDescent="0.25">
      <c r="H12811" s="200"/>
    </row>
    <row r="12812" spans="8:8" x14ac:dyDescent="0.25">
      <c r="H12812" s="200"/>
    </row>
    <row r="12813" spans="8:8" x14ac:dyDescent="0.25">
      <c r="H12813" s="200"/>
    </row>
    <row r="12814" spans="8:8" x14ac:dyDescent="0.25">
      <c r="H12814" s="200"/>
    </row>
    <row r="12815" spans="8:8" x14ac:dyDescent="0.25">
      <c r="H12815" s="200"/>
    </row>
    <row r="12816" spans="8:8" x14ac:dyDescent="0.25">
      <c r="H12816" s="200"/>
    </row>
    <row r="12817" spans="8:8" x14ac:dyDescent="0.25">
      <c r="H12817" s="200"/>
    </row>
    <row r="12818" spans="8:8" x14ac:dyDescent="0.25">
      <c r="H12818" s="200"/>
    </row>
    <row r="12819" spans="8:8" x14ac:dyDescent="0.25">
      <c r="H12819" s="200"/>
    </row>
    <row r="12820" spans="8:8" x14ac:dyDescent="0.25">
      <c r="H12820" s="200"/>
    </row>
    <row r="12821" spans="8:8" x14ac:dyDescent="0.25">
      <c r="H12821" s="200"/>
    </row>
    <row r="12822" spans="8:8" x14ac:dyDescent="0.25">
      <c r="H12822" s="200"/>
    </row>
    <row r="12823" spans="8:8" x14ac:dyDescent="0.25">
      <c r="H12823" s="200"/>
    </row>
    <row r="12824" spans="8:8" x14ac:dyDescent="0.25">
      <c r="H12824" s="200"/>
    </row>
    <row r="12825" spans="8:8" x14ac:dyDescent="0.25">
      <c r="H12825" s="200"/>
    </row>
    <row r="12826" spans="8:8" x14ac:dyDescent="0.25">
      <c r="H12826" s="200"/>
    </row>
    <row r="12827" spans="8:8" x14ac:dyDescent="0.25">
      <c r="H12827" s="200"/>
    </row>
    <row r="12828" spans="8:8" x14ac:dyDescent="0.25">
      <c r="H12828" s="200"/>
    </row>
    <row r="12829" spans="8:8" x14ac:dyDescent="0.25">
      <c r="H12829" s="200"/>
    </row>
    <row r="12830" spans="8:8" x14ac:dyDescent="0.25">
      <c r="H12830" s="200"/>
    </row>
    <row r="12831" spans="8:8" x14ac:dyDescent="0.25">
      <c r="H12831" s="200"/>
    </row>
    <row r="12832" spans="8:8" x14ac:dyDescent="0.25">
      <c r="H12832" s="200"/>
    </row>
    <row r="12833" spans="8:8" x14ac:dyDescent="0.25">
      <c r="H12833" s="200"/>
    </row>
    <row r="12834" spans="8:8" x14ac:dyDescent="0.25">
      <c r="H12834" s="200"/>
    </row>
    <row r="12835" spans="8:8" x14ac:dyDescent="0.25">
      <c r="H12835" s="200"/>
    </row>
    <row r="12836" spans="8:8" x14ac:dyDescent="0.25">
      <c r="H12836" s="200"/>
    </row>
    <row r="12837" spans="8:8" x14ac:dyDescent="0.25">
      <c r="H12837" s="200"/>
    </row>
    <row r="12838" spans="8:8" x14ac:dyDescent="0.25">
      <c r="H12838" s="200"/>
    </row>
    <row r="12839" spans="8:8" x14ac:dyDescent="0.25">
      <c r="H12839" s="200"/>
    </row>
    <row r="12840" spans="8:8" x14ac:dyDescent="0.25">
      <c r="H12840" s="200"/>
    </row>
    <row r="12841" spans="8:8" x14ac:dyDescent="0.25">
      <c r="H12841" s="200"/>
    </row>
    <row r="12842" spans="8:8" x14ac:dyDescent="0.25">
      <c r="H12842" s="200"/>
    </row>
    <row r="12843" spans="8:8" x14ac:dyDescent="0.25">
      <c r="H12843" s="200"/>
    </row>
    <row r="12844" spans="8:8" x14ac:dyDescent="0.25">
      <c r="H12844" s="200"/>
    </row>
    <row r="12845" spans="8:8" x14ac:dyDescent="0.25">
      <c r="H12845" s="200"/>
    </row>
    <row r="12846" spans="8:8" x14ac:dyDescent="0.25">
      <c r="H12846" s="200"/>
    </row>
    <row r="12847" spans="8:8" x14ac:dyDescent="0.25">
      <c r="H12847" s="200"/>
    </row>
    <row r="12848" spans="8:8" x14ac:dyDescent="0.25">
      <c r="H12848" s="200"/>
    </row>
    <row r="12849" spans="8:8" x14ac:dyDescent="0.25">
      <c r="H12849" s="200"/>
    </row>
    <row r="12850" spans="8:8" x14ac:dyDescent="0.25">
      <c r="H12850" s="200"/>
    </row>
    <row r="12851" spans="8:8" x14ac:dyDescent="0.25">
      <c r="H12851" s="200"/>
    </row>
    <row r="12852" spans="8:8" x14ac:dyDescent="0.25">
      <c r="H12852" s="200"/>
    </row>
    <row r="12853" spans="8:8" x14ac:dyDescent="0.25">
      <c r="H12853" s="200"/>
    </row>
    <row r="12854" spans="8:8" x14ac:dyDescent="0.25">
      <c r="H12854" s="200"/>
    </row>
    <row r="12855" spans="8:8" x14ac:dyDescent="0.25">
      <c r="H12855" s="200"/>
    </row>
    <row r="12856" spans="8:8" x14ac:dyDescent="0.25">
      <c r="H12856" s="200"/>
    </row>
    <row r="12857" spans="8:8" x14ac:dyDescent="0.25">
      <c r="H12857" s="200"/>
    </row>
    <row r="12858" spans="8:8" x14ac:dyDescent="0.25">
      <c r="H12858" s="200"/>
    </row>
    <row r="12859" spans="8:8" x14ac:dyDescent="0.25">
      <c r="H12859" s="200"/>
    </row>
    <row r="12860" spans="8:8" x14ac:dyDescent="0.25">
      <c r="H12860" s="200"/>
    </row>
    <row r="12861" spans="8:8" x14ac:dyDescent="0.25">
      <c r="H12861" s="200"/>
    </row>
    <row r="12862" spans="8:8" x14ac:dyDescent="0.25">
      <c r="H12862" s="200"/>
    </row>
    <row r="12863" spans="8:8" x14ac:dyDescent="0.25">
      <c r="H12863" s="200"/>
    </row>
    <row r="12864" spans="8:8" x14ac:dyDescent="0.25">
      <c r="H12864" s="200"/>
    </row>
    <row r="12865" spans="8:8" x14ac:dyDescent="0.25">
      <c r="H12865" s="200"/>
    </row>
    <row r="12866" spans="8:8" x14ac:dyDescent="0.25">
      <c r="H12866" s="200"/>
    </row>
    <row r="12867" spans="8:8" x14ac:dyDescent="0.25">
      <c r="H12867" s="200"/>
    </row>
    <row r="12868" spans="8:8" x14ac:dyDescent="0.25">
      <c r="H12868" s="200"/>
    </row>
    <row r="12869" spans="8:8" x14ac:dyDescent="0.25">
      <c r="H12869" s="200"/>
    </row>
    <row r="12870" spans="8:8" x14ac:dyDescent="0.25">
      <c r="H12870" s="200"/>
    </row>
    <row r="12871" spans="8:8" x14ac:dyDescent="0.25">
      <c r="H12871" s="200"/>
    </row>
    <row r="12872" spans="8:8" x14ac:dyDescent="0.25">
      <c r="H12872" s="200"/>
    </row>
    <row r="12873" spans="8:8" x14ac:dyDescent="0.25">
      <c r="H12873" s="200"/>
    </row>
    <row r="12874" spans="8:8" x14ac:dyDescent="0.25">
      <c r="H12874" s="200"/>
    </row>
    <row r="12875" spans="8:8" x14ac:dyDescent="0.25">
      <c r="H12875" s="200"/>
    </row>
    <row r="12876" spans="8:8" x14ac:dyDescent="0.25">
      <c r="H12876" s="200"/>
    </row>
    <row r="12877" spans="8:8" x14ac:dyDescent="0.25">
      <c r="H12877" s="200"/>
    </row>
    <row r="12878" spans="8:8" x14ac:dyDescent="0.25">
      <c r="H12878" s="200"/>
    </row>
    <row r="12879" spans="8:8" x14ac:dyDescent="0.25">
      <c r="H12879" s="200"/>
    </row>
    <row r="12880" spans="8:8" x14ac:dyDescent="0.25">
      <c r="H12880" s="200"/>
    </row>
    <row r="12881" spans="8:8" x14ac:dyDescent="0.25">
      <c r="H12881" s="200"/>
    </row>
    <row r="12882" spans="8:8" x14ac:dyDescent="0.25">
      <c r="H12882" s="200"/>
    </row>
    <row r="12883" spans="8:8" x14ac:dyDescent="0.25">
      <c r="H12883" s="200"/>
    </row>
    <row r="12884" spans="8:8" x14ac:dyDescent="0.25">
      <c r="H12884" s="200"/>
    </row>
    <row r="12885" spans="8:8" x14ac:dyDescent="0.25">
      <c r="H12885" s="200"/>
    </row>
    <row r="12886" spans="8:8" x14ac:dyDescent="0.25">
      <c r="H12886" s="200"/>
    </row>
    <row r="12887" spans="8:8" x14ac:dyDescent="0.25">
      <c r="H12887" s="200"/>
    </row>
    <row r="12888" spans="8:8" x14ac:dyDescent="0.25">
      <c r="H12888" s="200"/>
    </row>
    <row r="12889" spans="8:8" x14ac:dyDescent="0.25">
      <c r="H12889" s="200"/>
    </row>
    <row r="12890" spans="8:8" x14ac:dyDescent="0.25">
      <c r="H12890" s="200"/>
    </row>
    <row r="12891" spans="8:8" x14ac:dyDescent="0.25">
      <c r="H12891" s="200"/>
    </row>
    <row r="12892" spans="8:8" x14ac:dyDescent="0.25">
      <c r="H12892" s="200"/>
    </row>
    <row r="12893" spans="8:8" x14ac:dyDescent="0.25">
      <c r="H12893" s="200"/>
    </row>
    <row r="12894" spans="8:8" x14ac:dyDescent="0.25">
      <c r="H12894" s="200"/>
    </row>
    <row r="12895" spans="8:8" x14ac:dyDescent="0.25">
      <c r="H12895" s="200"/>
    </row>
    <row r="12896" spans="8:8" x14ac:dyDescent="0.25">
      <c r="H12896" s="200"/>
    </row>
    <row r="12897" spans="8:8" x14ac:dyDescent="0.25">
      <c r="H12897" s="200"/>
    </row>
    <row r="12898" spans="8:8" x14ac:dyDescent="0.25">
      <c r="H12898" s="200"/>
    </row>
    <row r="12899" spans="8:8" x14ac:dyDescent="0.25">
      <c r="H12899" s="200"/>
    </row>
    <row r="12900" spans="8:8" x14ac:dyDescent="0.25">
      <c r="H12900" s="200"/>
    </row>
    <row r="12901" spans="8:8" x14ac:dyDescent="0.25">
      <c r="H12901" s="200"/>
    </row>
    <row r="12902" spans="8:8" x14ac:dyDescent="0.25">
      <c r="H12902" s="200"/>
    </row>
    <row r="12903" spans="8:8" x14ac:dyDescent="0.25">
      <c r="H12903" s="200"/>
    </row>
    <row r="12904" spans="8:8" x14ac:dyDescent="0.25">
      <c r="H12904" s="200"/>
    </row>
    <row r="12905" spans="8:8" x14ac:dyDescent="0.25">
      <c r="H12905" s="200"/>
    </row>
    <row r="12906" spans="8:8" x14ac:dyDescent="0.25">
      <c r="H12906" s="200"/>
    </row>
    <row r="12907" spans="8:8" x14ac:dyDescent="0.25">
      <c r="H12907" s="200"/>
    </row>
    <row r="12908" spans="8:8" x14ac:dyDescent="0.25">
      <c r="H12908" s="200"/>
    </row>
    <row r="12909" spans="8:8" x14ac:dyDescent="0.25">
      <c r="H12909" s="200"/>
    </row>
    <row r="12910" spans="8:8" x14ac:dyDescent="0.25">
      <c r="H12910" s="200"/>
    </row>
    <row r="12911" spans="8:8" x14ac:dyDescent="0.25">
      <c r="H12911" s="200"/>
    </row>
    <row r="12912" spans="8:8" x14ac:dyDescent="0.25">
      <c r="H12912" s="200"/>
    </row>
    <row r="12913" spans="8:8" x14ac:dyDescent="0.25">
      <c r="H12913" s="200"/>
    </row>
    <row r="12914" spans="8:8" x14ac:dyDescent="0.25">
      <c r="H12914" s="200"/>
    </row>
    <row r="12915" spans="8:8" x14ac:dyDescent="0.25">
      <c r="H12915" s="200"/>
    </row>
    <row r="12916" spans="8:8" x14ac:dyDescent="0.25">
      <c r="H12916" s="200"/>
    </row>
    <row r="12917" spans="8:8" x14ac:dyDescent="0.25">
      <c r="H12917" s="200"/>
    </row>
    <row r="12918" spans="8:8" x14ac:dyDescent="0.25">
      <c r="H12918" s="200"/>
    </row>
    <row r="12919" spans="8:8" x14ac:dyDescent="0.25">
      <c r="H12919" s="200"/>
    </row>
    <row r="12920" spans="8:8" x14ac:dyDescent="0.25">
      <c r="H12920" s="200"/>
    </row>
    <row r="12921" spans="8:8" x14ac:dyDescent="0.25">
      <c r="H12921" s="200"/>
    </row>
    <row r="12922" spans="8:8" x14ac:dyDescent="0.25">
      <c r="H12922" s="200"/>
    </row>
    <row r="12923" spans="8:8" x14ac:dyDescent="0.25">
      <c r="H12923" s="200"/>
    </row>
    <row r="12924" spans="8:8" x14ac:dyDescent="0.25">
      <c r="H12924" s="200"/>
    </row>
    <row r="12925" spans="8:8" x14ac:dyDescent="0.25">
      <c r="H12925" s="200"/>
    </row>
    <row r="12926" spans="8:8" x14ac:dyDescent="0.25">
      <c r="H12926" s="200"/>
    </row>
    <row r="12927" spans="8:8" x14ac:dyDescent="0.25">
      <c r="H12927" s="200"/>
    </row>
    <row r="12928" spans="8:8" x14ac:dyDescent="0.25">
      <c r="H12928" s="200"/>
    </row>
    <row r="12929" spans="8:8" x14ac:dyDescent="0.25">
      <c r="H12929" s="200"/>
    </row>
    <row r="12930" spans="8:8" x14ac:dyDescent="0.25">
      <c r="H12930" s="200"/>
    </row>
    <row r="12931" spans="8:8" x14ac:dyDescent="0.25">
      <c r="H12931" s="200"/>
    </row>
    <row r="12932" spans="8:8" x14ac:dyDescent="0.25">
      <c r="H12932" s="200"/>
    </row>
    <row r="12933" spans="8:8" x14ac:dyDescent="0.25">
      <c r="H12933" s="200"/>
    </row>
    <row r="12934" spans="8:8" x14ac:dyDescent="0.25">
      <c r="H12934" s="200"/>
    </row>
    <row r="12935" spans="8:8" x14ac:dyDescent="0.25">
      <c r="H12935" s="200"/>
    </row>
    <row r="12936" spans="8:8" x14ac:dyDescent="0.25">
      <c r="H12936" s="200"/>
    </row>
    <row r="12937" spans="8:8" x14ac:dyDescent="0.25">
      <c r="H12937" s="200"/>
    </row>
    <row r="12938" spans="8:8" x14ac:dyDescent="0.25">
      <c r="H12938" s="200"/>
    </row>
    <row r="12939" spans="8:8" x14ac:dyDescent="0.25">
      <c r="H12939" s="200"/>
    </row>
    <row r="12940" spans="8:8" x14ac:dyDescent="0.25">
      <c r="H12940" s="200"/>
    </row>
    <row r="12941" spans="8:8" x14ac:dyDescent="0.25">
      <c r="H12941" s="200"/>
    </row>
    <row r="12942" spans="8:8" x14ac:dyDescent="0.25">
      <c r="H12942" s="200"/>
    </row>
    <row r="12943" spans="8:8" x14ac:dyDescent="0.25">
      <c r="H12943" s="200"/>
    </row>
    <row r="12944" spans="8:8" x14ac:dyDescent="0.25">
      <c r="H12944" s="200"/>
    </row>
    <row r="12945" spans="8:8" x14ac:dyDescent="0.25">
      <c r="H12945" s="200"/>
    </row>
    <row r="12946" spans="8:8" x14ac:dyDescent="0.25">
      <c r="H12946" s="200"/>
    </row>
    <row r="12947" spans="8:8" x14ac:dyDescent="0.25">
      <c r="H12947" s="200"/>
    </row>
    <row r="12948" spans="8:8" x14ac:dyDescent="0.25">
      <c r="H12948" s="200"/>
    </row>
    <row r="12949" spans="8:8" x14ac:dyDescent="0.25">
      <c r="H12949" s="200"/>
    </row>
    <row r="12950" spans="8:8" x14ac:dyDescent="0.25">
      <c r="H12950" s="200"/>
    </row>
    <row r="12951" spans="8:8" x14ac:dyDescent="0.25">
      <c r="H12951" s="200"/>
    </row>
    <row r="12952" spans="8:8" x14ac:dyDescent="0.25">
      <c r="H12952" s="200"/>
    </row>
    <row r="12953" spans="8:8" x14ac:dyDescent="0.25">
      <c r="H12953" s="200"/>
    </row>
    <row r="12954" spans="8:8" x14ac:dyDescent="0.25">
      <c r="H12954" s="200"/>
    </row>
    <row r="12955" spans="8:8" x14ac:dyDescent="0.25">
      <c r="H12955" s="200"/>
    </row>
    <row r="12956" spans="8:8" x14ac:dyDescent="0.25">
      <c r="H12956" s="200"/>
    </row>
    <row r="12957" spans="8:8" x14ac:dyDescent="0.25">
      <c r="H12957" s="200"/>
    </row>
    <row r="12958" spans="8:8" x14ac:dyDescent="0.25">
      <c r="H12958" s="200"/>
    </row>
    <row r="12959" spans="8:8" x14ac:dyDescent="0.25">
      <c r="H12959" s="200"/>
    </row>
    <row r="12960" spans="8:8" x14ac:dyDescent="0.25">
      <c r="H12960" s="200"/>
    </row>
    <row r="12961" spans="8:8" x14ac:dyDescent="0.25">
      <c r="H12961" s="200"/>
    </row>
    <row r="12962" spans="8:8" x14ac:dyDescent="0.25">
      <c r="H12962" s="200"/>
    </row>
    <row r="12963" spans="8:8" x14ac:dyDescent="0.25">
      <c r="H12963" s="200"/>
    </row>
    <row r="12964" spans="8:8" x14ac:dyDescent="0.25">
      <c r="H12964" s="200"/>
    </row>
    <row r="12965" spans="8:8" x14ac:dyDescent="0.25">
      <c r="H12965" s="200"/>
    </row>
    <row r="12966" spans="8:8" x14ac:dyDescent="0.25">
      <c r="H12966" s="200"/>
    </row>
    <row r="12967" spans="8:8" x14ac:dyDescent="0.25">
      <c r="H12967" s="200"/>
    </row>
    <row r="12968" spans="8:8" x14ac:dyDescent="0.25">
      <c r="H12968" s="200"/>
    </row>
    <row r="12969" spans="8:8" x14ac:dyDescent="0.25">
      <c r="H12969" s="200"/>
    </row>
    <row r="12970" spans="8:8" x14ac:dyDescent="0.25">
      <c r="H12970" s="200"/>
    </row>
    <row r="12971" spans="8:8" x14ac:dyDescent="0.25">
      <c r="H12971" s="200"/>
    </row>
    <row r="12972" spans="8:8" x14ac:dyDescent="0.25">
      <c r="H12972" s="200"/>
    </row>
    <row r="12973" spans="8:8" x14ac:dyDescent="0.25">
      <c r="H12973" s="200"/>
    </row>
    <row r="12974" spans="8:8" x14ac:dyDescent="0.25">
      <c r="H12974" s="200"/>
    </row>
    <row r="12975" spans="8:8" x14ac:dyDescent="0.25">
      <c r="H12975" s="200"/>
    </row>
    <row r="12976" spans="8:8" x14ac:dyDescent="0.25">
      <c r="H12976" s="200"/>
    </row>
    <row r="12977" spans="8:8" x14ac:dyDescent="0.25">
      <c r="H12977" s="200"/>
    </row>
    <row r="12978" spans="8:8" x14ac:dyDescent="0.25">
      <c r="H12978" s="200"/>
    </row>
    <row r="12979" spans="8:8" x14ac:dyDescent="0.25">
      <c r="H12979" s="200"/>
    </row>
    <row r="12980" spans="8:8" x14ac:dyDescent="0.25">
      <c r="H12980" s="200"/>
    </row>
    <row r="12981" spans="8:8" x14ac:dyDescent="0.25">
      <c r="H12981" s="200"/>
    </row>
    <row r="12982" spans="8:8" x14ac:dyDescent="0.25">
      <c r="H12982" s="200"/>
    </row>
    <row r="12983" spans="8:8" x14ac:dyDescent="0.25">
      <c r="H12983" s="200"/>
    </row>
    <row r="12984" spans="8:8" x14ac:dyDescent="0.25">
      <c r="H12984" s="200"/>
    </row>
    <row r="12985" spans="8:8" x14ac:dyDescent="0.25">
      <c r="H12985" s="200"/>
    </row>
    <row r="12986" spans="8:8" x14ac:dyDescent="0.25">
      <c r="H12986" s="200"/>
    </row>
    <row r="12987" spans="8:8" x14ac:dyDescent="0.25">
      <c r="H12987" s="200"/>
    </row>
    <row r="12988" spans="8:8" x14ac:dyDescent="0.25">
      <c r="H12988" s="200"/>
    </row>
    <row r="12989" spans="8:8" x14ac:dyDescent="0.25">
      <c r="H12989" s="200"/>
    </row>
    <row r="12990" spans="8:8" x14ac:dyDescent="0.25">
      <c r="H12990" s="200"/>
    </row>
    <row r="12991" spans="8:8" x14ac:dyDescent="0.25">
      <c r="H12991" s="200"/>
    </row>
    <row r="12992" spans="8:8" x14ac:dyDescent="0.25">
      <c r="H12992" s="200"/>
    </row>
    <row r="12993" spans="8:8" x14ac:dyDescent="0.25">
      <c r="H12993" s="200"/>
    </row>
    <row r="12994" spans="8:8" x14ac:dyDescent="0.25">
      <c r="H12994" s="200"/>
    </row>
    <row r="12995" spans="8:8" x14ac:dyDescent="0.25">
      <c r="H12995" s="200"/>
    </row>
    <row r="12996" spans="8:8" x14ac:dyDescent="0.25">
      <c r="H12996" s="200"/>
    </row>
    <row r="12997" spans="8:8" x14ac:dyDescent="0.25">
      <c r="H12997" s="200"/>
    </row>
    <row r="12998" spans="8:8" x14ac:dyDescent="0.25">
      <c r="H12998" s="200"/>
    </row>
    <row r="12999" spans="8:8" x14ac:dyDescent="0.25">
      <c r="H12999" s="200"/>
    </row>
    <row r="13000" spans="8:8" x14ac:dyDescent="0.25">
      <c r="H13000" s="200"/>
    </row>
    <row r="13001" spans="8:8" x14ac:dyDescent="0.25">
      <c r="H13001" s="200"/>
    </row>
    <row r="13002" spans="8:8" x14ac:dyDescent="0.25">
      <c r="H13002" s="200"/>
    </row>
    <row r="13003" spans="8:8" x14ac:dyDescent="0.25">
      <c r="H13003" s="200"/>
    </row>
    <row r="13004" spans="8:8" x14ac:dyDescent="0.25">
      <c r="H13004" s="200"/>
    </row>
    <row r="13005" spans="8:8" x14ac:dyDescent="0.25">
      <c r="H13005" s="200"/>
    </row>
    <row r="13006" spans="8:8" x14ac:dyDescent="0.25">
      <c r="H13006" s="200"/>
    </row>
    <row r="13007" spans="8:8" x14ac:dyDescent="0.25">
      <c r="H13007" s="200"/>
    </row>
    <row r="13008" spans="8:8" x14ac:dyDescent="0.25">
      <c r="H13008" s="200"/>
    </row>
    <row r="13009" spans="8:8" x14ac:dyDescent="0.25">
      <c r="H13009" s="200"/>
    </row>
    <row r="13010" spans="8:8" x14ac:dyDescent="0.25">
      <c r="H13010" s="200"/>
    </row>
    <row r="13011" spans="8:8" x14ac:dyDescent="0.25">
      <c r="H13011" s="200"/>
    </row>
    <row r="13012" spans="8:8" x14ac:dyDescent="0.25">
      <c r="H13012" s="200"/>
    </row>
    <row r="13013" spans="8:8" x14ac:dyDescent="0.25">
      <c r="H13013" s="200"/>
    </row>
    <row r="13014" spans="8:8" x14ac:dyDescent="0.25">
      <c r="H13014" s="200"/>
    </row>
    <row r="13015" spans="8:8" x14ac:dyDescent="0.25">
      <c r="H13015" s="200"/>
    </row>
    <row r="13016" spans="8:8" x14ac:dyDescent="0.25">
      <c r="H13016" s="200"/>
    </row>
    <row r="13017" spans="8:8" x14ac:dyDescent="0.25">
      <c r="H13017" s="200"/>
    </row>
    <row r="13018" spans="8:8" x14ac:dyDescent="0.25">
      <c r="H13018" s="200"/>
    </row>
    <row r="13019" spans="8:8" x14ac:dyDescent="0.25">
      <c r="H13019" s="200"/>
    </row>
    <row r="13020" spans="8:8" x14ac:dyDescent="0.25">
      <c r="H13020" s="200"/>
    </row>
    <row r="13021" spans="8:8" x14ac:dyDescent="0.25">
      <c r="H13021" s="200"/>
    </row>
    <row r="13022" spans="8:8" x14ac:dyDescent="0.25">
      <c r="H13022" s="200"/>
    </row>
    <row r="13023" spans="8:8" x14ac:dyDescent="0.25">
      <c r="H13023" s="200"/>
    </row>
    <row r="13024" spans="8:8" x14ac:dyDescent="0.25">
      <c r="H13024" s="200"/>
    </row>
    <row r="13025" spans="8:8" x14ac:dyDescent="0.25">
      <c r="H13025" s="200"/>
    </row>
    <row r="13026" spans="8:8" x14ac:dyDescent="0.25">
      <c r="H13026" s="200"/>
    </row>
    <row r="13027" spans="8:8" x14ac:dyDescent="0.25">
      <c r="H13027" s="200"/>
    </row>
    <row r="13028" spans="8:8" x14ac:dyDescent="0.25">
      <c r="H13028" s="200"/>
    </row>
    <row r="13029" spans="8:8" x14ac:dyDescent="0.25">
      <c r="H13029" s="200"/>
    </row>
    <row r="13030" spans="8:8" x14ac:dyDescent="0.25">
      <c r="H13030" s="200"/>
    </row>
    <row r="13031" spans="8:8" x14ac:dyDescent="0.25">
      <c r="H13031" s="200"/>
    </row>
    <row r="13032" spans="8:8" x14ac:dyDescent="0.25">
      <c r="H13032" s="200"/>
    </row>
    <row r="13033" spans="8:8" x14ac:dyDescent="0.25">
      <c r="H13033" s="200"/>
    </row>
    <row r="13034" spans="8:8" x14ac:dyDescent="0.25">
      <c r="H13034" s="200"/>
    </row>
    <row r="13035" spans="8:8" x14ac:dyDescent="0.25">
      <c r="H13035" s="200"/>
    </row>
    <row r="13036" spans="8:8" x14ac:dyDescent="0.25">
      <c r="H13036" s="200"/>
    </row>
    <row r="13037" spans="8:8" x14ac:dyDescent="0.25">
      <c r="H13037" s="200"/>
    </row>
    <row r="13038" spans="8:8" x14ac:dyDescent="0.25">
      <c r="H13038" s="200"/>
    </row>
    <row r="13039" spans="8:8" x14ac:dyDescent="0.25">
      <c r="H13039" s="200"/>
    </row>
    <row r="13040" spans="8:8" x14ac:dyDescent="0.25">
      <c r="H13040" s="200"/>
    </row>
    <row r="13041" spans="8:8" x14ac:dyDescent="0.25">
      <c r="H13041" s="200"/>
    </row>
    <row r="13042" spans="8:8" x14ac:dyDescent="0.25">
      <c r="H13042" s="200"/>
    </row>
    <row r="13043" spans="8:8" x14ac:dyDescent="0.25">
      <c r="H13043" s="200"/>
    </row>
    <row r="13044" spans="8:8" x14ac:dyDescent="0.25">
      <c r="H13044" s="200"/>
    </row>
    <row r="13045" spans="8:8" x14ac:dyDescent="0.25">
      <c r="H13045" s="200"/>
    </row>
    <row r="13046" spans="8:8" x14ac:dyDescent="0.25">
      <c r="H13046" s="200"/>
    </row>
    <row r="13047" spans="8:8" x14ac:dyDescent="0.25">
      <c r="H13047" s="200"/>
    </row>
    <row r="13048" spans="8:8" x14ac:dyDescent="0.25">
      <c r="H13048" s="200"/>
    </row>
    <row r="13049" spans="8:8" x14ac:dyDescent="0.25">
      <c r="H13049" s="200"/>
    </row>
    <row r="13050" spans="8:8" x14ac:dyDescent="0.25">
      <c r="H13050" s="200"/>
    </row>
    <row r="13051" spans="8:8" x14ac:dyDescent="0.25">
      <c r="H13051" s="200"/>
    </row>
    <row r="13052" spans="8:8" x14ac:dyDescent="0.25">
      <c r="H13052" s="200"/>
    </row>
    <row r="13053" spans="8:8" x14ac:dyDescent="0.25">
      <c r="H13053" s="200"/>
    </row>
    <row r="13054" spans="8:8" x14ac:dyDescent="0.25">
      <c r="H13054" s="200"/>
    </row>
    <row r="13055" spans="8:8" x14ac:dyDescent="0.25">
      <c r="H13055" s="200"/>
    </row>
    <row r="13056" spans="8:8" x14ac:dyDescent="0.25">
      <c r="H13056" s="200"/>
    </row>
    <row r="13057" spans="8:8" x14ac:dyDescent="0.25">
      <c r="H13057" s="200"/>
    </row>
    <row r="13058" spans="8:8" x14ac:dyDescent="0.25">
      <c r="H13058" s="200"/>
    </row>
    <row r="13059" spans="8:8" x14ac:dyDescent="0.25">
      <c r="H13059" s="200"/>
    </row>
    <row r="13060" spans="8:8" x14ac:dyDescent="0.25">
      <c r="H13060" s="200"/>
    </row>
    <row r="13061" spans="8:8" x14ac:dyDescent="0.25">
      <c r="H13061" s="200"/>
    </row>
    <row r="13062" spans="8:8" x14ac:dyDescent="0.25">
      <c r="H13062" s="200"/>
    </row>
    <row r="13063" spans="8:8" x14ac:dyDescent="0.25">
      <c r="H13063" s="200"/>
    </row>
    <row r="13064" spans="8:8" x14ac:dyDescent="0.25">
      <c r="H13064" s="200"/>
    </row>
    <row r="13065" spans="8:8" x14ac:dyDescent="0.25">
      <c r="H13065" s="200"/>
    </row>
    <row r="13066" spans="8:8" x14ac:dyDescent="0.25">
      <c r="H13066" s="200"/>
    </row>
    <row r="13067" spans="8:8" x14ac:dyDescent="0.25">
      <c r="H13067" s="200"/>
    </row>
    <row r="13068" spans="8:8" x14ac:dyDescent="0.25">
      <c r="H13068" s="200"/>
    </row>
    <row r="13069" spans="8:8" x14ac:dyDescent="0.25">
      <c r="H13069" s="200"/>
    </row>
    <row r="13070" spans="8:8" x14ac:dyDescent="0.25">
      <c r="H13070" s="200"/>
    </row>
    <row r="13071" spans="8:8" x14ac:dyDescent="0.25">
      <c r="H13071" s="200"/>
    </row>
    <row r="13072" spans="8:8" x14ac:dyDescent="0.25">
      <c r="H13072" s="200"/>
    </row>
    <row r="13073" spans="8:8" x14ac:dyDescent="0.25">
      <c r="H13073" s="200"/>
    </row>
    <row r="13074" spans="8:8" x14ac:dyDescent="0.25">
      <c r="H13074" s="200"/>
    </row>
    <row r="13075" spans="8:8" x14ac:dyDescent="0.25">
      <c r="H13075" s="200"/>
    </row>
    <row r="13076" spans="8:8" x14ac:dyDescent="0.25">
      <c r="H13076" s="200"/>
    </row>
    <row r="13077" spans="8:8" x14ac:dyDescent="0.25">
      <c r="H13077" s="200"/>
    </row>
    <row r="13078" spans="8:8" x14ac:dyDescent="0.25">
      <c r="H13078" s="200"/>
    </row>
    <row r="13079" spans="8:8" x14ac:dyDescent="0.25">
      <c r="H13079" s="200"/>
    </row>
    <row r="13080" spans="8:8" x14ac:dyDescent="0.25">
      <c r="H13080" s="200"/>
    </row>
    <row r="13081" spans="8:8" x14ac:dyDescent="0.25">
      <c r="H13081" s="200"/>
    </row>
    <row r="13082" spans="8:8" x14ac:dyDescent="0.25">
      <c r="H13082" s="200"/>
    </row>
    <row r="13083" spans="8:8" x14ac:dyDescent="0.25">
      <c r="H13083" s="200"/>
    </row>
    <row r="13084" spans="8:8" x14ac:dyDescent="0.25">
      <c r="H13084" s="200"/>
    </row>
    <row r="13085" spans="8:8" x14ac:dyDescent="0.25">
      <c r="H13085" s="200"/>
    </row>
    <row r="13086" spans="8:8" x14ac:dyDescent="0.25">
      <c r="H13086" s="200"/>
    </row>
    <row r="13087" spans="8:8" x14ac:dyDescent="0.25">
      <c r="H13087" s="200"/>
    </row>
    <row r="13088" spans="8:8" x14ac:dyDescent="0.25">
      <c r="H13088" s="200"/>
    </row>
    <row r="13089" spans="8:8" x14ac:dyDescent="0.25">
      <c r="H13089" s="200"/>
    </row>
    <row r="13090" spans="8:8" x14ac:dyDescent="0.25">
      <c r="H13090" s="200"/>
    </row>
    <row r="13091" spans="8:8" x14ac:dyDescent="0.25">
      <c r="H13091" s="200"/>
    </row>
    <row r="13092" spans="8:8" x14ac:dyDescent="0.25">
      <c r="H13092" s="200"/>
    </row>
    <row r="13093" spans="8:8" x14ac:dyDescent="0.25">
      <c r="H13093" s="200"/>
    </row>
    <row r="13094" spans="8:8" x14ac:dyDescent="0.25">
      <c r="H13094" s="200"/>
    </row>
    <row r="13095" spans="8:8" x14ac:dyDescent="0.25">
      <c r="H13095" s="200"/>
    </row>
    <row r="13096" spans="8:8" x14ac:dyDescent="0.25">
      <c r="H13096" s="200"/>
    </row>
    <row r="13097" spans="8:8" x14ac:dyDescent="0.25">
      <c r="H13097" s="200"/>
    </row>
    <row r="13098" spans="8:8" x14ac:dyDescent="0.25">
      <c r="H13098" s="200"/>
    </row>
    <row r="13099" spans="8:8" x14ac:dyDescent="0.25">
      <c r="H13099" s="200"/>
    </row>
    <row r="13100" spans="8:8" x14ac:dyDescent="0.25">
      <c r="H13100" s="200"/>
    </row>
    <row r="13101" spans="8:8" x14ac:dyDescent="0.25">
      <c r="H13101" s="200"/>
    </row>
    <row r="13102" spans="8:8" x14ac:dyDescent="0.25">
      <c r="H13102" s="200"/>
    </row>
    <row r="13103" spans="8:8" x14ac:dyDescent="0.25">
      <c r="H13103" s="200"/>
    </row>
    <row r="13104" spans="8:8" x14ac:dyDescent="0.25">
      <c r="H13104" s="200"/>
    </row>
    <row r="13105" spans="8:8" x14ac:dyDescent="0.25">
      <c r="H13105" s="200"/>
    </row>
    <row r="13106" spans="8:8" x14ac:dyDescent="0.25">
      <c r="H13106" s="200"/>
    </row>
    <row r="13107" spans="8:8" x14ac:dyDescent="0.25">
      <c r="H13107" s="200"/>
    </row>
    <row r="13108" spans="8:8" x14ac:dyDescent="0.25">
      <c r="H13108" s="200"/>
    </row>
    <row r="13109" spans="8:8" x14ac:dyDescent="0.25">
      <c r="H13109" s="200"/>
    </row>
    <row r="13110" spans="8:8" x14ac:dyDescent="0.25">
      <c r="H13110" s="200"/>
    </row>
    <row r="13111" spans="8:8" x14ac:dyDescent="0.25">
      <c r="H13111" s="200"/>
    </row>
    <row r="13112" spans="8:8" x14ac:dyDescent="0.25">
      <c r="H13112" s="200"/>
    </row>
    <row r="13113" spans="8:8" x14ac:dyDescent="0.25">
      <c r="H13113" s="200"/>
    </row>
    <row r="13114" spans="8:8" x14ac:dyDescent="0.25">
      <c r="H13114" s="200"/>
    </row>
    <row r="13115" spans="8:8" x14ac:dyDescent="0.25">
      <c r="H13115" s="200"/>
    </row>
    <row r="13116" spans="8:8" x14ac:dyDescent="0.25">
      <c r="H13116" s="200"/>
    </row>
    <row r="13117" spans="8:8" x14ac:dyDescent="0.25">
      <c r="H13117" s="200"/>
    </row>
    <row r="13118" spans="8:8" x14ac:dyDescent="0.25">
      <c r="H13118" s="200"/>
    </row>
    <row r="13119" spans="8:8" x14ac:dyDescent="0.25">
      <c r="H13119" s="200"/>
    </row>
    <row r="13120" spans="8:8" x14ac:dyDescent="0.25">
      <c r="H13120" s="200"/>
    </row>
    <row r="13121" spans="8:8" x14ac:dyDescent="0.25">
      <c r="H13121" s="200"/>
    </row>
    <row r="13122" spans="8:8" x14ac:dyDescent="0.25">
      <c r="H13122" s="200"/>
    </row>
    <row r="13123" spans="8:8" x14ac:dyDescent="0.25">
      <c r="H13123" s="200"/>
    </row>
    <row r="13124" spans="8:8" x14ac:dyDescent="0.25">
      <c r="H13124" s="200"/>
    </row>
    <row r="13125" spans="8:8" x14ac:dyDescent="0.25">
      <c r="H13125" s="200"/>
    </row>
    <row r="13126" spans="8:8" x14ac:dyDescent="0.25">
      <c r="H13126" s="200"/>
    </row>
    <row r="13127" spans="8:8" x14ac:dyDescent="0.25">
      <c r="H13127" s="200"/>
    </row>
    <row r="13128" spans="8:8" x14ac:dyDescent="0.25">
      <c r="H13128" s="200"/>
    </row>
    <row r="13129" spans="8:8" x14ac:dyDescent="0.25">
      <c r="H13129" s="200"/>
    </row>
    <row r="13130" spans="8:8" x14ac:dyDescent="0.25">
      <c r="H13130" s="200"/>
    </row>
    <row r="13131" spans="8:8" x14ac:dyDescent="0.25">
      <c r="H13131" s="200"/>
    </row>
    <row r="13132" spans="8:8" x14ac:dyDescent="0.25">
      <c r="H13132" s="200"/>
    </row>
    <row r="13133" spans="8:8" x14ac:dyDescent="0.25">
      <c r="H13133" s="200"/>
    </row>
    <row r="13134" spans="8:8" x14ac:dyDescent="0.25">
      <c r="H13134" s="200"/>
    </row>
    <row r="13135" spans="8:8" x14ac:dyDescent="0.25">
      <c r="H13135" s="200"/>
    </row>
    <row r="13136" spans="8:8" x14ac:dyDescent="0.25">
      <c r="H13136" s="200"/>
    </row>
    <row r="13137" spans="8:8" x14ac:dyDescent="0.25">
      <c r="H13137" s="200"/>
    </row>
    <row r="13138" spans="8:8" x14ac:dyDescent="0.25">
      <c r="H13138" s="200"/>
    </row>
    <row r="13139" spans="8:8" x14ac:dyDescent="0.25">
      <c r="H13139" s="200"/>
    </row>
    <row r="13140" spans="8:8" x14ac:dyDescent="0.25">
      <c r="H13140" s="200"/>
    </row>
    <row r="13141" spans="8:8" x14ac:dyDescent="0.25">
      <c r="H13141" s="200"/>
    </row>
    <row r="13142" spans="8:8" x14ac:dyDescent="0.25">
      <c r="H13142" s="200"/>
    </row>
    <row r="13143" spans="8:8" x14ac:dyDescent="0.25">
      <c r="H13143" s="200"/>
    </row>
    <row r="13144" spans="8:8" x14ac:dyDescent="0.25">
      <c r="H13144" s="200"/>
    </row>
    <row r="13145" spans="8:8" x14ac:dyDescent="0.25">
      <c r="H13145" s="200"/>
    </row>
    <row r="13146" spans="8:8" x14ac:dyDescent="0.25">
      <c r="H13146" s="200"/>
    </row>
    <row r="13147" spans="8:8" x14ac:dyDescent="0.25">
      <c r="H13147" s="200"/>
    </row>
    <row r="13148" spans="8:8" x14ac:dyDescent="0.25">
      <c r="H13148" s="200"/>
    </row>
    <row r="13149" spans="8:8" x14ac:dyDescent="0.25">
      <c r="H13149" s="200"/>
    </row>
    <row r="13150" spans="8:8" x14ac:dyDescent="0.25">
      <c r="H13150" s="200"/>
    </row>
    <row r="13151" spans="8:8" x14ac:dyDescent="0.25">
      <c r="H13151" s="200"/>
    </row>
    <row r="13152" spans="8:8" x14ac:dyDescent="0.25">
      <c r="H13152" s="200"/>
    </row>
    <row r="13153" spans="8:8" x14ac:dyDescent="0.25">
      <c r="H13153" s="200"/>
    </row>
    <row r="13154" spans="8:8" x14ac:dyDescent="0.25">
      <c r="H13154" s="200"/>
    </row>
    <row r="13155" spans="8:8" x14ac:dyDescent="0.25">
      <c r="H13155" s="200"/>
    </row>
    <row r="13156" spans="8:8" x14ac:dyDescent="0.25">
      <c r="H13156" s="200"/>
    </row>
    <row r="13157" spans="8:8" x14ac:dyDescent="0.25">
      <c r="H13157" s="200"/>
    </row>
    <row r="13158" spans="8:8" x14ac:dyDescent="0.25">
      <c r="H13158" s="200"/>
    </row>
    <row r="13159" spans="8:8" x14ac:dyDescent="0.25">
      <c r="H13159" s="200"/>
    </row>
    <row r="13160" spans="8:8" x14ac:dyDescent="0.25">
      <c r="H13160" s="200"/>
    </row>
    <row r="13161" spans="8:8" x14ac:dyDescent="0.25">
      <c r="H13161" s="200"/>
    </row>
    <row r="13162" spans="8:8" x14ac:dyDescent="0.25">
      <c r="H13162" s="200"/>
    </row>
    <row r="13163" spans="8:8" x14ac:dyDescent="0.25">
      <c r="H13163" s="200"/>
    </row>
    <row r="13164" spans="8:8" x14ac:dyDescent="0.25">
      <c r="H13164" s="200"/>
    </row>
    <row r="13165" spans="8:8" x14ac:dyDescent="0.25">
      <c r="H13165" s="200"/>
    </row>
    <row r="13166" spans="8:8" x14ac:dyDescent="0.25">
      <c r="H13166" s="200"/>
    </row>
    <row r="13167" spans="8:8" x14ac:dyDescent="0.25">
      <c r="H13167" s="200"/>
    </row>
    <row r="13168" spans="8:8" x14ac:dyDescent="0.25">
      <c r="H13168" s="200"/>
    </row>
    <row r="13169" spans="8:8" x14ac:dyDescent="0.25">
      <c r="H13169" s="200"/>
    </row>
    <row r="13170" spans="8:8" x14ac:dyDescent="0.25">
      <c r="H13170" s="200"/>
    </row>
    <row r="13171" spans="8:8" x14ac:dyDescent="0.25">
      <c r="H13171" s="200"/>
    </row>
    <row r="13172" spans="8:8" x14ac:dyDescent="0.25">
      <c r="H13172" s="200"/>
    </row>
    <row r="13173" spans="8:8" x14ac:dyDescent="0.25">
      <c r="H13173" s="200"/>
    </row>
    <row r="13174" spans="8:8" x14ac:dyDescent="0.25">
      <c r="H13174" s="200"/>
    </row>
    <row r="13175" spans="8:8" x14ac:dyDescent="0.25">
      <c r="H13175" s="200"/>
    </row>
    <row r="13176" spans="8:8" x14ac:dyDescent="0.25">
      <c r="H13176" s="200"/>
    </row>
    <row r="13177" spans="8:8" x14ac:dyDescent="0.25">
      <c r="H13177" s="200"/>
    </row>
    <row r="13178" spans="8:8" x14ac:dyDescent="0.25">
      <c r="H13178" s="200"/>
    </row>
    <row r="13179" spans="8:8" x14ac:dyDescent="0.25">
      <c r="H13179" s="200"/>
    </row>
    <row r="13180" spans="8:8" x14ac:dyDescent="0.25">
      <c r="H13180" s="200"/>
    </row>
    <row r="13181" spans="8:8" x14ac:dyDescent="0.25">
      <c r="H13181" s="200"/>
    </row>
    <row r="13182" spans="8:8" x14ac:dyDescent="0.25">
      <c r="H13182" s="200"/>
    </row>
    <row r="13183" spans="8:8" x14ac:dyDescent="0.25">
      <c r="H13183" s="200"/>
    </row>
    <row r="13184" spans="8:8" x14ac:dyDescent="0.25">
      <c r="H13184" s="200"/>
    </row>
    <row r="13185" spans="8:8" x14ac:dyDescent="0.25">
      <c r="H13185" s="200"/>
    </row>
    <row r="13186" spans="8:8" x14ac:dyDescent="0.25">
      <c r="H13186" s="200"/>
    </row>
    <row r="13187" spans="8:8" x14ac:dyDescent="0.25">
      <c r="H13187" s="200"/>
    </row>
    <row r="13188" spans="8:8" x14ac:dyDescent="0.25">
      <c r="H13188" s="200"/>
    </row>
    <row r="13189" spans="8:8" x14ac:dyDescent="0.25">
      <c r="H13189" s="200"/>
    </row>
    <row r="13190" spans="8:8" x14ac:dyDescent="0.25">
      <c r="H13190" s="200"/>
    </row>
    <row r="13191" spans="8:8" x14ac:dyDescent="0.25">
      <c r="H13191" s="200"/>
    </row>
    <row r="13192" spans="8:8" x14ac:dyDescent="0.25">
      <c r="H13192" s="200"/>
    </row>
    <row r="13193" spans="8:8" x14ac:dyDescent="0.25">
      <c r="H13193" s="200"/>
    </row>
    <row r="13194" spans="8:8" x14ac:dyDescent="0.25">
      <c r="H13194" s="200"/>
    </row>
    <row r="13195" spans="8:8" x14ac:dyDescent="0.25">
      <c r="H13195" s="200"/>
    </row>
    <row r="13196" spans="8:8" x14ac:dyDescent="0.25">
      <c r="H13196" s="200"/>
    </row>
    <row r="13197" spans="8:8" x14ac:dyDescent="0.25">
      <c r="H13197" s="200"/>
    </row>
    <row r="13198" spans="8:8" x14ac:dyDescent="0.25">
      <c r="H13198" s="200"/>
    </row>
    <row r="13199" spans="8:8" x14ac:dyDescent="0.25">
      <c r="H13199" s="200"/>
    </row>
    <row r="13200" spans="8:8" x14ac:dyDescent="0.25">
      <c r="H13200" s="200"/>
    </row>
    <row r="13201" spans="8:8" x14ac:dyDescent="0.25">
      <c r="H13201" s="200"/>
    </row>
    <row r="13202" spans="8:8" x14ac:dyDescent="0.25">
      <c r="H13202" s="200"/>
    </row>
    <row r="13203" spans="8:8" x14ac:dyDescent="0.25">
      <c r="H13203" s="200"/>
    </row>
    <row r="13204" spans="8:8" x14ac:dyDescent="0.25">
      <c r="H13204" s="200"/>
    </row>
    <row r="13205" spans="8:8" x14ac:dyDescent="0.25">
      <c r="H13205" s="200"/>
    </row>
    <row r="13206" spans="8:8" x14ac:dyDescent="0.25">
      <c r="H13206" s="200"/>
    </row>
    <row r="13207" spans="8:8" x14ac:dyDescent="0.25">
      <c r="H13207" s="200"/>
    </row>
    <row r="13208" spans="8:8" x14ac:dyDescent="0.25">
      <c r="H13208" s="200"/>
    </row>
    <row r="13209" spans="8:8" x14ac:dyDescent="0.25">
      <c r="H13209" s="200"/>
    </row>
    <row r="13210" spans="8:8" x14ac:dyDescent="0.25">
      <c r="H13210" s="200"/>
    </row>
    <row r="13211" spans="8:8" x14ac:dyDescent="0.25">
      <c r="H13211" s="200"/>
    </row>
    <row r="13212" spans="8:8" x14ac:dyDescent="0.25">
      <c r="H13212" s="200"/>
    </row>
    <row r="13213" spans="8:8" x14ac:dyDescent="0.25">
      <c r="H13213" s="200"/>
    </row>
    <row r="13214" spans="8:8" x14ac:dyDescent="0.25">
      <c r="H13214" s="200"/>
    </row>
    <row r="13215" spans="8:8" x14ac:dyDescent="0.25">
      <c r="H13215" s="200"/>
    </row>
    <row r="13216" spans="8:8" x14ac:dyDescent="0.25">
      <c r="H13216" s="200"/>
    </row>
    <row r="13217" spans="8:8" x14ac:dyDescent="0.25">
      <c r="H13217" s="200"/>
    </row>
    <row r="13218" spans="8:8" x14ac:dyDescent="0.25">
      <c r="H13218" s="200"/>
    </row>
    <row r="13219" spans="8:8" x14ac:dyDescent="0.25">
      <c r="H13219" s="200"/>
    </row>
    <row r="13220" spans="8:8" x14ac:dyDescent="0.25">
      <c r="H13220" s="200"/>
    </row>
    <row r="13221" spans="8:8" x14ac:dyDescent="0.25">
      <c r="H13221" s="200"/>
    </row>
    <row r="13222" spans="8:8" x14ac:dyDescent="0.25">
      <c r="H13222" s="200"/>
    </row>
    <row r="13223" spans="8:8" x14ac:dyDescent="0.25">
      <c r="H13223" s="200"/>
    </row>
    <row r="13224" spans="8:8" x14ac:dyDescent="0.25">
      <c r="H13224" s="200"/>
    </row>
    <row r="13225" spans="8:8" x14ac:dyDescent="0.25">
      <c r="H13225" s="200"/>
    </row>
    <row r="13226" spans="8:8" x14ac:dyDescent="0.25">
      <c r="H13226" s="200"/>
    </row>
    <row r="13227" spans="8:8" x14ac:dyDescent="0.25">
      <c r="H13227" s="200"/>
    </row>
    <row r="13228" spans="8:8" x14ac:dyDescent="0.25">
      <c r="H13228" s="200"/>
    </row>
    <row r="13229" spans="8:8" x14ac:dyDescent="0.25">
      <c r="H13229" s="200"/>
    </row>
    <row r="13230" spans="8:8" x14ac:dyDescent="0.25">
      <c r="H13230" s="200"/>
    </row>
    <row r="13231" spans="8:8" x14ac:dyDescent="0.25">
      <c r="H13231" s="200"/>
    </row>
    <row r="13232" spans="8:8" x14ac:dyDescent="0.25">
      <c r="H13232" s="200"/>
    </row>
    <row r="13233" spans="8:8" x14ac:dyDescent="0.25">
      <c r="H13233" s="200"/>
    </row>
    <row r="13234" spans="8:8" x14ac:dyDescent="0.25">
      <c r="H13234" s="200"/>
    </row>
    <row r="13235" spans="8:8" x14ac:dyDescent="0.25">
      <c r="H13235" s="200"/>
    </row>
    <row r="13236" spans="8:8" x14ac:dyDescent="0.25">
      <c r="H13236" s="200"/>
    </row>
    <row r="13237" spans="8:8" x14ac:dyDescent="0.25">
      <c r="H13237" s="200"/>
    </row>
    <row r="13238" spans="8:8" x14ac:dyDescent="0.25">
      <c r="H13238" s="200"/>
    </row>
    <row r="13239" spans="8:8" x14ac:dyDescent="0.25">
      <c r="H13239" s="200"/>
    </row>
    <row r="13240" spans="8:8" x14ac:dyDescent="0.25">
      <c r="H13240" s="200"/>
    </row>
    <row r="13241" spans="8:8" x14ac:dyDescent="0.25">
      <c r="H13241" s="200"/>
    </row>
    <row r="13242" spans="8:8" x14ac:dyDescent="0.25">
      <c r="H13242" s="200"/>
    </row>
    <row r="13243" spans="8:8" x14ac:dyDescent="0.25">
      <c r="H13243" s="200"/>
    </row>
    <row r="13244" spans="8:8" x14ac:dyDescent="0.25">
      <c r="H13244" s="200"/>
    </row>
    <row r="13245" spans="8:8" x14ac:dyDescent="0.25">
      <c r="H13245" s="200"/>
    </row>
    <row r="13246" spans="8:8" x14ac:dyDescent="0.25">
      <c r="H13246" s="200"/>
    </row>
    <row r="13247" spans="8:8" x14ac:dyDescent="0.25">
      <c r="H13247" s="200"/>
    </row>
    <row r="13248" spans="8:8" x14ac:dyDescent="0.25">
      <c r="H13248" s="200"/>
    </row>
    <row r="13249" spans="8:8" x14ac:dyDescent="0.25">
      <c r="H13249" s="200"/>
    </row>
    <row r="13250" spans="8:8" x14ac:dyDescent="0.25">
      <c r="H13250" s="200"/>
    </row>
    <row r="13251" spans="8:8" x14ac:dyDescent="0.25">
      <c r="H13251" s="200"/>
    </row>
    <row r="13252" spans="8:8" x14ac:dyDescent="0.25">
      <c r="H13252" s="200"/>
    </row>
    <row r="13253" spans="8:8" x14ac:dyDescent="0.25">
      <c r="H13253" s="200"/>
    </row>
    <row r="13254" spans="8:8" x14ac:dyDescent="0.25">
      <c r="H13254" s="200"/>
    </row>
    <row r="13255" spans="8:8" x14ac:dyDescent="0.25">
      <c r="H13255" s="200"/>
    </row>
    <row r="13256" spans="8:8" x14ac:dyDescent="0.25">
      <c r="H13256" s="200"/>
    </row>
    <row r="13257" spans="8:8" x14ac:dyDescent="0.25">
      <c r="H13257" s="200"/>
    </row>
    <row r="13258" spans="8:8" x14ac:dyDescent="0.25">
      <c r="H13258" s="200"/>
    </row>
    <row r="13259" spans="8:8" x14ac:dyDescent="0.25">
      <c r="H13259" s="200"/>
    </row>
    <row r="13260" spans="8:8" x14ac:dyDescent="0.25">
      <c r="H13260" s="200"/>
    </row>
    <row r="13261" spans="8:8" x14ac:dyDescent="0.25">
      <c r="H13261" s="200"/>
    </row>
    <row r="13262" spans="8:8" x14ac:dyDescent="0.25">
      <c r="H13262" s="200"/>
    </row>
    <row r="13263" spans="8:8" x14ac:dyDescent="0.25">
      <c r="H13263" s="200"/>
    </row>
    <row r="13264" spans="8:8" x14ac:dyDescent="0.25">
      <c r="H13264" s="200"/>
    </row>
    <row r="13265" spans="8:8" x14ac:dyDescent="0.25">
      <c r="H13265" s="200"/>
    </row>
    <row r="13266" spans="8:8" x14ac:dyDescent="0.25">
      <c r="H13266" s="200"/>
    </row>
    <row r="13267" spans="8:8" x14ac:dyDescent="0.25">
      <c r="H13267" s="200"/>
    </row>
    <row r="13268" spans="8:8" x14ac:dyDescent="0.25">
      <c r="H13268" s="200"/>
    </row>
    <row r="13269" spans="8:8" x14ac:dyDescent="0.25">
      <c r="H13269" s="200"/>
    </row>
    <row r="13270" spans="8:8" x14ac:dyDescent="0.25">
      <c r="H13270" s="200"/>
    </row>
    <row r="13271" spans="8:8" x14ac:dyDescent="0.25">
      <c r="H13271" s="200"/>
    </row>
    <row r="13272" spans="8:8" x14ac:dyDescent="0.25">
      <c r="H13272" s="200"/>
    </row>
    <row r="13273" spans="8:8" x14ac:dyDescent="0.25">
      <c r="H13273" s="200"/>
    </row>
    <row r="13274" spans="8:8" x14ac:dyDescent="0.25">
      <c r="H13274" s="200"/>
    </row>
    <row r="13275" spans="8:8" x14ac:dyDescent="0.25">
      <c r="H13275" s="200"/>
    </row>
    <row r="13276" spans="8:8" x14ac:dyDescent="0.25">
      <c r="H13276" s="200"/>
    </row>
    <row r="13277" spans="8:8" x14ac:dyDescent="0.25">
      <c r="H13277" s="200"/>
    </row>
    <row r="13278" spans="8:8" x14ac:dyDescent="0.25">
      <c r="H13278" s="200"/>
    </row>
    <row r="13279" spans="8:8" x14ac:dyDescent="0.25">
      <c r="H13279" s="200"/>
    </row>
    <row r="13280" spans="8:8" x14ac:dyDescent="0.25">
      <c r="H13280" s="200"/>
    </row>
    <row r="13281" spans="8:8" x14ac:dyDescent="0.25">
      <c r="H13281" s="200"/>
    </row>
    <row r="13282" spans="8:8" x14ac:dyDescent="0.25">
      <c r="H13282" s="200"/>
    </row>
    <row r="13283" spans="8:8" x14ac:dyDescent="0.25">
      <c r="H13283" s="200"/>
    </row>
    <row r="13284" spans="8:8" x14ac:dyDescent="0.25">
      <c r="H13284" s="200"/>
    </row>
    <row r="13285" spans="8:8" x14ac:dyDescent="0.25">
      <c r="H13285" s="200"/>
    </row>
    <row r="13286" spans="8:8" x14ac:dyDescent="0.25">
      <c r="H13286" s="200"/>
    </row>
    <row r="13287" spans="8:8" x14ac:dyDescent="0.25">
      <c r="H13287" s="200"/>
    </row>
    <row r="13288" spans="8:8" x14ac:dyDescent="0.25">
      <c r="H13288" s="200"/>
    </row>
    <row r="13289" spans="8:8" x14ac:dyDescent="0.25">
      <c r="H13289" s="200"/>
    </row>
    <row r="13290" spans="8:8" x14ac:dyDescent="0.25">
      <c r="H13290" s="200"/>
    </row>
    <row r="13291" spans="8:8" x14ac:dyDescent="0.25">
      <c r="H13291" s="200"/>
    </row>
    <row r="13292" spans="8:8" x14ac:dyDescent="0.25">
      <c r="H13292" s="200"/>
    </row>
    <row r="13293" spans="8:8" x14ac:dyDescent="0.25">
      <c r="H13293" s="200"/>
    </row>
    <row r="13294" spans="8:8" x14ac:dyDescent="0.25">
      <c r="H13294" s="200"/>
    </row>
    <row r="13295" spans="8:8" x14ac:dyDescent="0.25">
      <c r="H13295" s="200"/>
    </row>
    <row r="13296" spans="8:8" x14ac:dyDescent="0.25">
      <c r="H13296" s="200"/>
    </row>
    <row r="13297" spans="8:8" x14ac:dyDescent="0.25">
      <c r="H13297" s="200"/>
    </row>
    <row r="13298" spans="8:8" x14ac:dyDescent="0.25">
      <c r="H13298" s="200"/>
    </row>
    <row r="13299" spans="8:8" x14ac:dyDescent="0.25">
      <c r="H13299" s="200"/>
    </row>
    <row r="13300" spans="8:8" x14ac:dyDescent="0.25">
      <c r="H13300" s="200"/>
    </row>
    <row r="13301" spans="8:8" x14ac:dyDescent="0.25">
      <c r="H13301" s="200"/>
    </row>
    <row r="13302" spans="8:8" x14ac:dyDescent="0.25">
      <c r="H13302" s="200"/>
    </row>
    <row r="13303" spans="8:8" x14ac:dyDescent="0.25">
      <c r="H13303" s="200"/>
    </row>
    <row r="13304" spans="8:8" x14ac:dyDescent="0.25">
      <c r="H13304" s="200"/>
    </row>
    <row r="13305" spans="8:8" x14ac:dyDescent="0.25">
      <c r="H13305" s="200"/>
    </row>
    <row r="13306" spans="8:8" x14ac:dyDescent="0.25">
      <c r="H13306" s="200"/>
    </row>
    <row r="13307" spans="8:8" x14ac:dyDescent="0.25">
      <c r="H13307" s="200"/>
    </row>
    <row r="13308" spans="8:8" x14ac:dyDescent="0.25">
      <c r="H13308" s="200"/>
    </row>
    <row r="13309" spans="8:8" x14ac:dyDescent="0.25">
      <c r="H13309" s="200"/>
    </row>
    <row r="13310" spans="8:8" x14ac:dyDescent="0.25">
      <c r="H13310" s="200"/>
    </row>
    <row r="13311" spans="8:8" x14ac:dyDescent="0.25">
      <c r="H13311" s="200"/>
    </row>
    <row r="13312" spans="8:8" x14ac:dyDescent="0.25">
      <c r="H13312" s="200"/>
    </row>
    <row r="13313" spans="8:8" x14ac:dyDescent="0.25">
      <c r="H13313" s="200"/>
    </row>
    <row r="13314" spans="8:8" x14ac:dyDescent="0.25">
      <c r="H13314" s="200"/>
    </row>
    <row r="13315" spans="8:8" x14ac:dyDescent="0.25">
      <c r="H13315" s="200"/>
    </row>
    <row r="13316" spans="8:8" x14ac:dyDescent="0.25">
      <c r="H13316" s="200"/>
    </row>
    <row r="13317" spans="8:8" x14ac:dyDescent="0.25">
      <c r="H13317" s="200"/>
    </row>
    <row r="13318" spans="8:8" x14ac:dyDescent="0.25">
      <c r="H13318" s="200"/>
    </row>
    <row r="13319" spans="8:8" x14ac:dyDescent="0.25">
      <c r="H13319" s="200"/>
    </row>
    <row r="13320" spans="8:8" x14ac:dyDescent="0.25">
      <c r="H13320" s="200"/>
    </row>
    <row r="13321" spans="8:8" x14ac:dyDescent="0.25">
      <c r="H13321" s="200"/>
    </row>
    <row r="13322" spans="8:8" x14ac:dyDescent="0.25">
      <c r="H13322" s="200"/>
    </row>
    <row r="13323" spans="8:8" x14ac:dyDescent="0.25">
      <c r="H13323" s="200"/>
    </row>
    <row r="13324" spans="8:8" x14ac:dyDescent="0.25">
      <c r="H13324" s="200"/>
    </row>
    <row r="13325" spans="8:8" x14ac:dyDescent="0.25">
      <c r="H13325" s="200"/>
    </row>
    <row r="13326" spans="8:8" x14ac:dyDescent="0.25">
      <c r="H13326" s="200"/>
    </row>
    <row r="13327" spans="8:8" x14ac:dyDescent="0.25">
      <c r="H13327" s="200"/>
    </row>
    <row r="13328" spans="8:8" x14ac:dyDescent="0.25">
      <c r="H13328" s="200"/>
    </row>
    <row r="13329" spans="8:8" x14ac:dyDescent="0.25">
      <c r="H13329" s="200"/>
    </row>
    <row r="13330" spans="8:8" x14ac:dyDescent="0.25">
      <c r="H13330" s="200"/>
    </row>
    <row r="13331" spans="8:8" x14ac:dyDescent="0.25">
      <c r="H13331" s="200"/>
    </row>
    <row r="13332" spans="8:8" x14ac:dyDescent="0.25">
      <c r="H13332" s="200"/>
    </row>
    <row r="13333" spans="8:8" x14ac:dyDescent="0.25">
      <c r="H13333" s="200"/>
    </row>
    <row r="13334" spans="8:8" x14ac:dyDescent="0.25">
      <c r="H13334" s="200"/>
    </row>
    <row r="13335" spans="8:8" x14ac:dyDescent="0.25">
      <c r="H13335" s="200"/>
    </row>
    <row r="13336" spans="8:8" x14ac:dyDescent="0.25">
      <c r="H13336" s="200"/>
    </row>
    <row r="13337" spans="8:8" x14ac:dyDescent="0.25">
      <c r="H13337" s="200"/>
    </row>
    <row r="13338" spans="8:8" x14ac:dyDescent="0.25">
      <c r="H13338" s="200"/>
    </row>
    <row r="13339" spans="8:8" x14ac:dyDescent="0.25">
      <c r="H13339" s="200"/>
    </row>
    <row r="13340" spans="8:8" x14ac:dyDescent="0.25">
      <c r="H13340" s="200"/>
    </row>
    <row r="13341" spans="8:8" x14ac:dyDescent="0.25">
      <c r="H13341" s="200"/>
    </row>
    <row r="13342" spans="8:8" x14ac:dyDescent="0.25">
      <c r="H13342" s="200"/>
    </row>
    <row r="13343" spans="8:8" x14ac:dyDescent="0.25">
      <c r="H13343" s="200"/>
    </row>
    <row r="13344" spans="8:8" x14ac:dyDescent="0.25">
      <c r="H13344" s="200"/>
    </row>
    <row r="13345" spans="8:8" x14ac:dyDescent="0.25">
      <c r="H13345" s="200"/>
    </row>
    <row r="13346" spans="8:8" x14ac:dyDescent="0.25">
      <c r="H13346" s="200"/>
    </row>
    <row r="13347" spans="8:8" x14ac:dyDescent="0.25">
      <c r="H13347" s="200"/>
    </row>
    <row r="13348" spans="8:8" x14ac:dyDescent="0.25">
      <c r="H13348" s="200"/>
    </row>
    <row r="13349" spans="8:8" x14ac:dyDescent="0.25">
      <c r="H13349" s="200"/>
    </row>
    <row r="13350" spans="8:8" x14ac:dyDescent="0.25">
      <c r="H13350" s="200"/>
    </row>
    <row r="13351" spans="8:8" x14ac:dyDescent="0.25">
      <c r="H13351" s="200"/>
    </row>
    <row r="13352" spans="8:8" x14ac:dyDescent="0.25">
      <c r="H13352" s="200"/>
    </row>
    <row r="13353" spans="8:8" x14ac:dyDescent="0.25">
      <c r="H13353" s="200"/>
    </row>
    <row r="13354" spans="8:8" x14ac:dyDescent="0.25">
      <c r="H13354" s="200"/>
    </row>
    <row r="13355" spans="8:8" x14ac:dyDescent="0.25">
      <c r="H13355" s="200"/>
    </row>
    <row r="13356" spans="8:8" x14ac:dyDescent="0.25">
      <c r="H13356" s="200"/>
    </row>
    <row r="13357" spans="8:8" x14ac:dyDescent="0.25">
      <c r="H13357" s="200"/>
    </row>
    <row r="13358" spans="8:8" x14ac:dyDescent="0.25">
      <c r="H13358" s="200"/>
    </row>
    <row r="13359" spans="8:8" x14ac:dyDescent="0.25">
      <c r="H13359" s="200"/>
    </row>
    <row r="13360" spans="8:8" x14ac:dyDescent="0.25">
      <c r="H13360" s="200"/>
    </row>
    <row r="13361" spans="8:8" x14ac:dyDescent="0.25">
      <c r="H13361" s="200"/>
    </row>
    <row r="13362" spans="8:8" x14ac:dyDescent="0.25">
      <c r="H13362" s="200"/>
    </row>
    <row r="13363" spans="8:8" x14ac:dyDescent="0.25">
      <c r="H13363" s="200"/>
    </row>
    <row r="13364" spans="8:8" x14ac:dyDescent="0.25">
      <c r="H13364" s="200"/>
    </row>
    <row r="13365" spans="8:8" x14ac:dyDescent="0.25">
      <c r="H13365" s="200"/>
    </row>
    <row r="13366" spans="8:8" x14ac:dyDescent="0.25">
      <c r="H13366" s="200"/>
    </row>
    <row r="13367" spans="8:8" x14ac:dyDescent="0.25">
      <c r="H13367" s="200"/>
    </row>
    <row r="13368" spans="8:8" x14ac:dyDescent="0.25">
      <c r="H13368" s="200"/>
    </row>
    <row r="13369" spans="8:8" x14ac:dyDescent="0.25">
      <c r="H13369" s="200"/>
    </row>
    <row r="13370" spans="8:8" x14ac:dyDescent="0.25">
      <c r="H13370" s="200"/>
    </row>
    <row r="13371" spans="8:8" x14ac:dyDescent="0.25">
      <c r="H13371" s="200"/>
    </row>
    <row r="13372" spans="8:8" x14ac:dyDescent="0.25">
      <c r="H13372" s="200"/>
    </row>
    <row r="13373" spans="8:8" x14ac:dyDescent="0.25">
      <c r="H13373" s="200"/>
    </row>
    <row r="13374" spans="8:8" x14ac:dyDescent="0.25">
      <c r="H13374" s="200"/>
    </row>
    <row r="13375" spans="8:8" x14ac:dyDescent="0.25">
      <c r="H13375" s="200"/>
    </row>
    <row r="13376" spans="8:8" x14ac:dyDescent="0.25">
      <c r="H13376" s="200"/>
    </row>
    <row r="13377" spans="8:8" x14ac:dyDescent="0.25">
      <c r="H13377" s="200"/>
    </row>
    <row r="13378" spans="8:8" x14ac:dyDescent="0.25">
      <c r="H13378" s="200"/>
    </row>
    <row r="13379" spans="8:8" x14ac:dyDescent="0.25">
      <c r="H13379" s="200"/>
    </row>
    <row r="13380" spans="8:8" x14ac:dyDescent="0.25">
      <c r="H13380" s="200"/>
    </row>
    <row r="13381" spans="8:8" x14ac:dyDescent="0.25">
      <c r="H13381" s="200"/>
    </row>
    <row r="13382" spans="8:8" x14ac:dyDescent="0.25">
      <c r="H13382" s="200"/>
    </row>
    <row r="13383" spans="8:8" x14ac:dyDescent="0.25">
      <c r="H13383" s="200"/>
    </row>
    <row r="13384" spans="8:8" x14ac:dyDescent="0.25">
      <c r="H13384" s="200"/>
    </row>
    <row r="13385" spans="8:8" x14ac:dyDescent="0.25">
      <c r="H13385" s="200"/>
    </row>
    <row r="13386" spans="8:8" x14ac:dyDescent="0.25">
      <c r="H13386" s="200"/>
    </row>
    <row r="13387" spans="8:8" x14ac:dyDescent="0.25">
      <c r="H13387" s="200"/>
    </row>
    <row r="13388" spans="8:8" x14ac:dyDescent="0.25">
      <c r="H13388" s="200"/>
    </row>
    <row r="13389" spans="8:8" x14ac:dyDescent="0.25">
      <c r="H13389" s="200"/>
    </row>
    <row r="13390" spans="8:8" x14ac:dyDescent="0.25">
      <c r="H13390" s="200"/>
    </row>
    <row r="13391" spans="8:8" x14ac:dyDescent="0.25">
      <c r="H13391" s="200"/>
    </row>
    <row r="13392" spans="8:8" x14ac:dyDescent="0.25">
      <c r="H13392" s="200"/>
    </row>
    <row r="13393" spans="8:8" x14ac:dyDescent="0.25">
      <c r="H13393" s="200"/>
    </row>
    <row r="13394" spans="8:8" x14ac:dyDescent="0.25">
      <c r="H13394" s="200"/>
    </row>
    <row r="13395" spans="8:8" x14ac:dyDescent="0.25">
      <c r="H13395" s="200"/>
    </row>
    <row r="13396" spans="8:8" x14ac:dyDescent="0.25">
      <c r="H13396" s="200"/>
    </row>
    <row r="13397" spans="8:8" x14ac:dyDescent="0.25">
      <c r="H13397" s="200"/>
    </row>
    <row r="13398" spans="8:8" x14ac:dyDescent="0.25">
      <c r="H13398" s="200"/>
    </row>
    <row r="13399" spans="8:8" x14ac:dyDescent="0.25">
      <c r="H13399" s="200"/>
    </row>
    <row r="13400" spans="8:8" x14ac:dyDescent="0.25">
      <c r="H13400" s="200"/>
    </row>
    <row r="13401" spans="8:8" x14ac:dyDescent="0.25">
      <c r="H13401" s="200"/>
    </row>
    <row r="13402" spans="8:8" x14ac:dyDescent="0.25">
      <c r="H13402" s="200"/>
    </row>
    <row r="13403" spans="8:8" x14ac:dyDescent="0.25">
      <c r="H13403" s="200"/>
    </row>
    <row r="13404" spans="8:8" x14ac:dyDescent="0.25">
      <c r="H13404" s="200"/>
    </row>
    <row r="13405" spans="8:8" x14ac:dyDescent="0.25">
      <c r="H13405" s="200"/>
    </row>
    <row r="13406" spans="8:8" x14ac:dyDescent="0.25">
      <c r="H13406" s="200"/>
    </row>
    <row r="13407" spans="8:8" x14ac:dyDescent="0.25">
      <c r="H13407" s="200"/>
    </row>
    <row r="13408" spans="8:8" x14ac:dyDescent="0.25">
      <c r="H13408" s="200"/>
    </row>
    <row r="13409" spans="8:8" x14ac:dyDescent="0.25">
      <c r="H13409" s="200"/>
    </row>
    <row r="13410" spans="8:8" x14ac:dyDescent="0.25">
      <c r="H13410" s="200"/>
    </row>
    <row r="13411" spans="8:8" x14ac:dyDescent="0.25">
      <c r="H13411" s="200"/>
    </row>
    <row r="13412" spans="8:8" x14ac:dyDescent="0.25">
      <c r="H13412" s="200"/>
    </row>
    <row r="13413" spans="8:8" x14ac:dyDescent="0.25">
      <c r="H13413" s="200"/>
    </row>
    <row r="13414" spans="8:8" x14ac:dyDescent="0.25">
      <c r="H13414" s="200"/>
    </row>
    <row r="13415" spans="8:8" x14ac:dyDescent="0.25">
      <c r="H13415" s="200"/>
    </row>
    <row r="13416" spans="8:8" x14ac:dyDescent="0.25">
      <c r="H13416" s="200"/>
    </row>
    <row r="13417" spans="8:8" x14ac:dyDescent="0.25">
      <c r="H13417" s="200"/>
    </row>
    <row r="13418" spans="8:8" x14ac:dyDescent="0.25">
      <c r="H13418" s="200"/>
    </row>
    <row r="13419" spans="8:8" x14ac:dyDescent="0.25">
      <c r="H13419" s="200"/>
    </row>
    <row r="13420" spans="8:8" x14ac:dyDescent="0.25">
      <c r="H13420" s="200"/>
    </row>
    <row r="13421" spans="8:8" x14ac:dyDescent="0.25">
      <c r="H13421" s="200"/>
    </row>
    <row r="13422" spans="8:8" x14ac:dyDescent="0.25">
      <c r="H13422" s="200"/>
    </row>
    <row r="13423" spans="8:8" x14ac:dyDescent="0.25">
      <c r="H13423" s="200"/>
    </row>
    <row r="13424" spans="8:8" x14ac:dyDescent="0.25">
      <c r="H13424" s="200"/>
    </row>
    <row r="13425" spans="8:8" x14ac:dyDescent="0.25">
      <c r="H13425" s="200"/>
    </row>
    <row r="13426" spans="8:8" x14ac:dyDescent="0.25">
      <c r="H13426" s="200"/>
    </row>
    <row r="13427" spans="8:8" x14ac:dyDescent="0.25">
      <c r="H13427" s="200"/>
    </row>
    <row r="13428" spans="8:8" x14ac:dyDescent="0.25">
      <c r="H13428" s="200"/>
    </row>
    <row r="13429" spans="8:8" x14ac:dyDescent="0.25">
      <c r="H13429" s="200"/>
    </row>
    <row r="13430" spans="8:8" x14ac:dyDescent="0.25">
      <c r="H13430" s="200"/>
    </row>
    <row r="13431" spans="8:8" x14ac:dyDescent="0.25">
      <c r="H13431" s="200"/>
    </row>
    <row r="13432" spans="8:8" x14ac:dyDescent="0.25">
      <c r="H13432" s="200"/>
    </row>
    <row r="13433" spans="8:8" x14ac:dyDescent="0.25">
      <c r="H13433" s="200"/>
    </row>
    <row r="13434" spans="8:8" x14ac:dyDescent="0.25">
      <c r="H13434" s="200"/>
    </row>
    <row r="13435" spans="8:8" x14ac:dyDescent="0.25">
      <c r="H13435" s="200"/>
    </row>
    <row r="13436" spans="8:8" x14ac:dyDescent="0.25">
      <c r="H13436" s="200"/>
    </row>
    <row r="13437" spans="8:8" x14ac:dyDescent="0.25">
      <c r="H13437" s="200"/>
    </row>
    <row r="13438" spans="8:8" x14ac:dyDescent="0.25">
      <c r="H13438" s="200"/>
    </row>
    <row r="13439" spans="8:8" x14ac:dyDescent="0.25">
      <c r="H13439" s="200"/>
    </row>
    <row r="13440" spans="8:8" x14ac:dyDescent="0.25">
      <c r="H13440" s="200"/>
    </row>
    <row r="13441" spans="8:8" x14ac:dyDescent="0.25">
      <c r="H13441" s="200"/>
    </row>
    <row r="13442" spans="8:8" x14ac:dyDescent="0.25">
      <c r="H13442" s="200"/>
    </row>
    <row r="13443" spans="8:8" x14ac:dyDescent="0.25">
      <c r="H13443" s="200"/>
    </row>
    <row r="13444" spans="8:8" x14ac:dyDescent="0.25">
      <c r="H13444" s="200"/>
    </row>
    <row r="13445" spans="8:8" x14ac:dyDescent="0.25">
      <c r="H13445" s="200"/>
    </row>
    <row r="13446" spans="8:8" x14ac:dyDescent="0.25">
      <c r="H13446" s="200"/>
    </row>
    <row r="13447" spans="8:8" x14ac:dyDescent="0.25">
      <c r="H13447" s="200"/>
    </row>
    <row r="13448" spans="8:8" x14ac:dyDescent="0.25">
      <c r="H13448" s="200"/>
    </row>
    <row r="13449" spans="8:8" x14ac:dyDescent="0.25">
      <c r="H13449" s="200"/>
    </row>
    <row r="13450" spans="8:8" x14ac:dyDescent="0.25">
      <c r="H13450" s="200"/>
    </row>
    <row r="13451" spans="8:8" x14ac:dyDescent="0.25">
      <c r="H13451" s="200"/>
    </row>
    <row r="13452" spans="8:8" x14ac:dyDescent="0.25">
      <c r="H13452" s="200"/>
    </row>
    <row r="13453" spans="8:8" x14ac:dyDescent="0.25">
      <c r="H13453" s="200"/>
    </row>
    <row r="13454" spans="8:8" x14ac:dyDescent="0.25">
      <c r="H13454" s="200"/>
    </row>
    <row r="13455" spans="8:8" x14ac:dyDescent="0.25">
      <c r="H13455" s="200"/>
    </row>
    <row r="13456" spans="8:8" x14ac:dyDescent="0.25">
      <c r="H13456" s="200"/>
    </row>
    <row r="13457" spans="8:8" x14ac:dyDescent="0.25">
      <c r="H13457" s="200"/>
    </row>
    <row r="13458" spans="8:8" x14ac:dyDescent="0.25">
      <c r="H13458" s="200"/>
    </row>
    <row r="13459" spans="8:8" x14ac:dyDescent="0.25">
      <c r="H13459" s="200"/>
    </row>
    <row r="13460" spans="8:8" x14ac:dyDescent="0.25">
      <c r="H13460" s="200"/>
    </row>
    <row r="13461" spans="8:8" x14ac:dyDescent="0.25">
      <c r="H13461" s="200"/>
    </row>
    <row r="13462" spans="8:8" x14ac:dyDescent="0.25">
      <c r="H13462" s="200"/>
    </row>
    <row r="13463" spans="8:8" x14ac:dyDescent="0.25">
      <c r="H13463" s="200"/>
    </row>
    <row r="13464" spans="8:8" x14ac:dyDescent="0.25">
      <c r="H13464" s="200"/>
    </row>
    <row r="13465" spans="8:8" x14ac:dyDescent="0.25">
      <c r="H13465" s="200"/>
    </row>
    <row r="13466" spans="8:8" x14ac:dyDescent="0.25">
      <c r="H13466" s="200"/>
    </row>
    <row r="13467" spans="8:8" x14ac:dyDescent="0.25">
      <c r="H13467" s="200"/>
    </row>
    <row r="13468" spans="8:8" x14ac:dyDescent="0.25">
      <c r="H13468" s="200"/>
    </row>
    <row r="13469" spans="8:8" x14ac:dyDescent="0.25">
      <c r="H13469" s="200"/>
    </row>
    <row r="13470" spans="8:8" x14ac:dyDescent="0.25">
      <c r="H13470" s="200"/>
    </row>
    <row r="13471" spans="8:8" x14ac:dyDescent="0.25">
      <c r="H13471" s="200"/>
    </row>
    <row r="13472" spans="8:8" x14ac:dyDescent="0.25">
      <c r="H13472" s="200"/>
    </row>
    <row r="13473" spans="8:8" x14ac:dyDescent="0.25">
      <c r="H13473" s="200"/>
    </row>
    <row r="13474" spans="8:8" x14ac:dyDescent="0.25">
      <c r="H13474" s="200"/>
    </row>
    <row r="13475" spans="8:8" x14ac:dyDescent="0.25">
      <c r="H13475" s="200"/>
    </row>
    <row r="13476" spans="8:8" x14ac:dyDescent="0.25">
      <c r="H13476" s="200"/>
    </row>
    <row r="13477" spans="8:8" x14ac:dyDescent="0.25">
      <c r="H13477" s="200"/>
    </row>
    <row r="13478" spans="8:8" x14ac:dyDescent="0.25">
      <c r="H13478" s="200"/>
    </row>
    <row r="13479" spans="8:8" x14ac:dyDescent="0.25">
      <c r="H13479" s="200"/>
    </row>
    <row r="13480" spans="8:8" x14ac:dyDescent="0.25">
      <c r="H13480" s="200"/>
    </row>
    <row r="13481" spans="8:8" x14ac:dyDescent="0.25">
      <c r="H13481" s="200"/>
    </row>
    <row r="13482" spans="8:8" x14ac:dyDescent="0.25">
      <c r="H13482" s="200"/>
    </row>
    <row r="13483" spans="8:8" x14ac:dyDescent="0.25">
      <c r="H13483" s="200"/>
    </row>
    <row r="13484" spans="8:8" x14ac:dyDescent="0.25">
      <c r="H13484" s="200"/>
    </row>
    <row r="13485" spans="8:8" x14ac:dyDescent="0.25">
      <c r="H13485" s="200"/>
    </row>
    <row r="13486" spans="8:8" x14ac:dyDescent="0.25">
      <c r="H13486" s="200"/>
    </row>
    <row r="13487" spans="8:8" x14ac:dyDescent="0.25">
      <c r="H13487" s="200"/>
    </row>
    <row r="13488" spans="8:8" x14ac:dyDescent="0.25">
      <c r="H13488" s="200"/>
    </row>
    <row r="13489" spans="8:8" x14ac:dyDescent="0.25">
      <c r="H13489" s="200"/>
    </row>
    <row r="13490" spans="8:8" x14ac:dyDescent="0.25">
      <c r="H13490" s="200"/>
    </row>
    <row r="13491" spans="8:8" x14ac:dyDescent="0.25">
      <c r="H13491" s="200"/>
    </row>
    <row r="13492" spans="8:8" x14ac:dyDescent="0.25">
      <c r="H13492" s="200"/>
    </row>
    <row r="13493" spans="8:8" x14ac:dyDescent="0.25">
      <c r="H13493" s="200"/>
    </row>
    <row r="13494" spans="8:8" x14ac:dyDescent="0.25">
      <c r="H13494" s="200"/>
    </row>
    <row r="13495" spans="8:8" x14ac:dyDescent="0.25">
      <c r="H13495" s="200"/>
    </row>
    <row r="13496" spans="8:8" x14ac:dyDescent="0.25">
      <c r="H13496" s="200"/>
    </row>
    <row r="13497" spans="8:8" x14ac:dyDescent="0.25">
      <c r="H13497" s="200"/>
    </row>
    <row r="13498" spans="8:8" x14ac:dyDescent="0.25">
      <c r="H13498" s="200"/>
    </row>
    <row r="13499" spans="8:8" x14ac:dyDescent="0.25">
      <c r="H13499" s="200"/>
    </row>
    <row r="13500" spans="8:8" x14ac:dyDescent="0.25">
      <c r="H13500" s="200"/>
    </row>
    <row r="13501" spans="8:8" x14ac:dyDescent="0.25">
      <c r="H13501" s="200"/>
    </row>
    <row r="13502" spans="8:8" x14ac:dyDescent="0.25">
      <c r="H13502" s="200"/>
    </row>
    <row r="13503" spans="8:8" x14ac:dyDescent="0.25">
      <c r="H13503" s="200"/>
    </row>
    <row r="13504" spans="8:8" x14ac:dyDescent="0.25">
      <c r="H13504" s="200"/>
    </row>
    <row r="13505" spans="8:8" x14ac:dyDescent="0.25">
      <c r="H13505" s="200"/>
    </row>
    <row r="13506" spans="8:8" x14ac:dyDescent="0.25">
      <c r="H13506" s="200"/>
    </row>
    <row r="13507" spans="8:8" x14ac:dyDescent="0.25">
      <c r="H13507" s="200"/>
    </row>
    <row r="13508" spans="8:8" x14ac:dyDescent="0.25">
      <c r="H13508" s="200"/>
    </row>
    <row r="13509" spans="8:8" x14ac:dyDescent="0.25">
      <c r="H13509" s="200"/>
    </row>
    <row r="13510" spans="8:8" x14ac:dyDescent="0.25">
      <c r="H13510" s="200"/>
    </row>
    <row r="13511" spans="8:8" x14ac:dyDescent="0.25">
      <c r="H13511" s="200"/>
    </row>
    <row r="13512" spans="8:8" x14ac:dyDescent="0.25">
      <c r="H13512" s="200"/>
    </row>
    <row r="13513" spans="8:8" x14ac:dyDescent="0.25">
      <c r="H13513" s="200"/>
    </row>
    <row r="13514" spans="8:8" x14ac:dyDescent="0.25">
      <c r="H13514" s="200"/>
    </row>
    <row r="13515" spans="8:8" x14ac:dyDescent="0.25">
      <c r="H13515" s="200"/>
    </row>
    <row r="13516" spans="8:8" x14ac:dyDescent="0.25">
      <c r="H13516" s="200"/>
    </row>
    <row r="13517" spans="8:8" x14ac:dyDescent="0.25">
      <c r="H13517" s="200"/>
    </row>
    <row r="13518" spans="8:8" x14ac:dyDescent="0.25">
      <c r="H13518" s="200"/>
    </row>
    <row r="13519" spans="8:8" x14ac:dyDescent="0.25">
      <c r="H13519" s="200"/>
    </row>
    <row r="13520" spans="8:8" x14ac:dyDescent="0.25">
      <c r="H13520" s="200"/>
    </row>
    <row r="13521" spans="8:8" x14ac:dyDescent="0.25">
      <c r="H13521" s="200"/>
    </row>
    <row r="13522" spans="8:8" x14ac:dyDescent="0.25">
      <c r="H13522" s="200"/>
    </row>
    <row r="13523" spans="8:8" x14ac:dyDescent="0.25">
      <c r="H13523" s="200"/>
    </row>
    <row r="13524" spans="8:8" x14ac:dyDescent="0.25">
      <c r="H13524" s="200"/>
    </row>
    <row r="13525" spans="8:8" x14ac:dyDescent="0.25">
      <c r="H13525" s="200"/>
    </row>
    <row r="13526" spans="8:8" x14ac:dyDescent="0.25">
      <c r="H13526" s="200"/>
    </row>
    <row r="13527" spans="8:8" x14ac:dyDescent="0.25">
      <c r="H13527" s="200"/>
    </row>
    <row r="13528" spans="8:8" x14ac:dyDescent="0.25">
      <c r="H13528" s="200"/>
    </row>
    <row r="13529" spans="8:8" x14ac:dyDescent="0.25">
      <c r="H13529" s="200"/>
    </row>
    <row r="13530" spans="8:8" x14ac:dyDescent="0.25">
      <c r="H13530" s="200"/>
    </row>
    <row r="13531" spans="8:8" x14ac:dyDescent="0.25">
      <c r="H13531" s="200"/>
    </row>
    <row r="13532" spans="8:8" x14ac:dyDescent="0.25">
      <c r="H13532" s="200"/>
    </row>
    <row r="13533" spans="8:8" x14ac:dyDescent="0.25">
      <c r="H13533" s="200"/>
    </row>
    <row r="13534" spans="8:8" x14ac:dyDescent="0.25">
      <c r="H13534" s="200"/>
    </row>
    <row r="13535" spans="8:8" x14ac:dyDescent="0.25">
      <c r="H13535" s="200"/>
    </row>
    <row r="13536" spans="8:8" x14ac:dyDescent="0.25">
      <c r="H13536" s="200"/>
    </row>
    <row r="13537" spans="8:8" x14ac:dyDescent="0.25">
      <c r="H13537" s="200"/>
    </row>
    <row r="13538" spans="8:8" x14ac:dyDescent="0.25">
      <c r="H13538" s="200"/>
    </row>
    <row r="13539" spans="8:8" x14ac:dyDescent="0.25">
      <c r="H13539" s="200"/>
    </row>
    <row r="13540" spans="8:8" x14ac:dyDescent="0.25">
      <c r="H13540" s="200"/>
    </row>
    <row r="13541" spans="8:8" x14ac:dyDescent="0.25">
      <c r="H13541" s="200"/>
    </row>
    <row r="13542" spans="8:8" x14ac:dyDescent="0.25">
      <c r="H13542" s="200"/>
    </row>
    <row r="13543" spans="8:8" x14ac:dyDescent="0.25">
      <c r="H13543" s="200"/>
    </row>
    <row r="13544" spans="8:8" x14ac:dyDescent="0.25">
      <c r="H13544" s="200"/>
    </row>
    <row r="13545" spans="8:8" x14ac:dyDescent="0.25">
      <c r="H13545" s="200"/>
    </row>
    <row r="13546" spans="8:8" x14ac:dyDescent="0.25">
      <c r="H13546" s="200"/>
    </row>
    <row r="13547" spans="8:8" x14ac:dyDescent="0.25">
      <c r="H13547" s="200"/>
    </row>
    <row r="13548" spans="8:8" x14ac:dyDescent="0.25">
      <c r="H13548" s="200"/>
    </row>
    <row r="13549" spans="8:8" x14ac:dyDescent="0.25">
      <c r="H13549" s="200"/>
    </row>
    <row r="13550" spans="8:8" x14ac:dyDescent="0.25">
      <c r="H13550" s="200"/>
    </row>
    <row r="13551" spans="8:8" x14ac:dyDescent="0.25">
      <c r="H13551" s="200"/>
    </row>
    <row r="13552" spans="8:8" x14ac:dyDescent="0.25">
      <c r="H13552" s="200"/>
    </row>
    <row r="13553" spans="8:8" x14ac:dyDescent="0.25">
      <c r="H13553" s="200"/>
    </row>
    <row r="13554" spans="8:8" x14ac:dyDescent="0.25">
      <c r="H13554" s="200"/>
    </row>
    <row r="13555" spans="8:8" x14ac:dyDescent="0.25">
      <c r="H13555" s="200"/>
    </row>
    <row r="13556" spans="8:8" x14ac:dyDescent="0.25">
      <c r="H13556" s="200"/>
    </row>
    <row r="13557" spans="8:8" x14ac:dyDescent="0.25">
      <c r="H13557" s="200"/>
    </row>
    <row r="13558" spans="8:8" x14ac:dyDescent="0.25">
      <c r="H13558" s="200"/>
    </row>
    <row r="13559" spans="8:8" x14ac:dyDescent="0.25">
      <c r="H13559" s="200"/>
    </row>
    <row r="13560" spans="8:8" x14ac:dyDescent="0.25">
      <c r="H13560" s="200"/>
    </row>
    <row r="13561" spans="8:8" x14ac:dyDescent="0.25">
      <c r="H13561" s="200"/>
    </row>
    <row r="13562" spans="8:8" x14ac:dyDescent="0.25">
      <c r="H13562" s="200"/>
    </row>
    <row r="13563" spans="8:8" x14ac:dyDescent="0.25">
      <c r="H13563" s="200"/>
    </row>
    <row r="13564" spans="8:8" x14ac:dyDescent="0.25">
      <c r="H13564" s="200"/>
    </row>
    <row r="13565" spans="8:8" x14ac:dyDescent="0.25">
      <c r="H13565" s="200"/>
    </row>
    <row r="13566" spans="8:8" x14ac:dyDescent="0.25">
      <c r="H13566" s="200"/>
    </row>
    <row r="13567" spans="8:8" x14ac:dyDescent="0.25">
      <c r="H13567" s="200"/>
    </row>
    <row r="13568" spans="8:8" x14ac:dyDescent="0.25">
      <c r="H13568" s="200"/>
    </row>
    <row r="13569" spans="8:8" x14ac:dyDescent="0.25">
      <c r="H13569" s="200"/>
    </row>
    <row r="13570" spans="8:8" x14ac:dyDescent="0.25">
      <c r="H13570" s="200"/>
    </row>
    <row r="13571" spans="8:8" x14ac:dyDescent="0.25">
      <c r="H13571" s="200"/>
    </row>
    <row r="13572" spans="8:8" x14ac:dyDescent="0.25">
      <c r="H13572" s="200"/>
    </row>
    <row r="13573" spans="8:8" x14ac:dyDescent="0.25">
      <c r="H13573" s="200"/>
    </row>
    <row r="13574" spans="8:8" x14ac:dyDescent="0.25">
      <c r="H13574" s="200"/>
    </row>
    <row r="13575" spans="8:8" x14ac:dyDescent="0.25">
      <c r="H13575" s="200"/>
    </row>
    <row r="13576" spans="8:8" x14ac:dyDescent="0.25">
      <c r="H13576" s="200"/>
    </row>
    <row r="13577" spans="8:8" x14ac:dyDescent="0.25">
      <c r="H13577" s="200"/>
    </row>
    <row r="13578" spans="8:8" x14ac:dyDescent="0.25">
      <c r="H13578" s="200"/>
    </row>
    <row r="13579" spans="8:8" x14ac:dyDescent="0.25">
      <c r="H13579" s="200"/>
    </row>
    <row r="13580" spans="8:8" x14ac:dyDescent="0.25">
      <c r="H13580" s="200"/>
    </row>
    <row r="13581" spans="8:8" x14ac:dyDescent="0.25">
      <c r="H13581" s="200"/>
    </row>
    <row r="13582" spans="8:8" x14ac:dyDescent="0.25">
      <c r="H13582" s="200"/>
    </row>
    <row r="13583" spans="8:8" x14ac:dyDescent="0.25">
      <c r="H13583" s="200"/>
    </row>
    <row r="13584" spans="8:8" x14ac:dyDescent="0.25">
      <c r="H13584" s="200"/>
    </row>
    <row r="13585" spans="8:8" x14ac:dyDescent="0.25">
      <c r="H13585" s="200"/>
    </row>
    <row r="13586" spans="8:8" x14ac:dyDescent="0.25">
      <c r="H13586" s="200"/>
    </row>
    <row r="13587" spans="8:8" x14ac:dyDescent="0.25">
      <c r="H13587" s="200"/>
    </row>
    <row r="13588" spans="8:8" x14ac:dyDescent="0.25">
      <c r="H13588" s="200"/>
    </row>
    <row r="13589" spans="8:8" x14ac:dyDescent="0.25">
      <c r="H13589" s="200"/>
    </row>
    <row r="13590" spans="8:8" x14ac:dyDescent="0.25">
      <c r="H13590" s="200"/>
    </row>
    <row r="13591" spans="8:8" x14ac:dyDescent="0.25">
      <c r="H13591" s="200"/>
    </row>
    <row r="13592" spans="8:8" x14ac:dyDescent="0.25">
      <c r="H13592" s="200"/>
    </row>
    <row r="13593" spans="8:8" x14ac:dyDescent="0.25">
      <c r="H13593" s="200"/>
    </row>
    <row r="13594" spans="8:8" x14ac:dyDescent="0.25">
      <c r="H13594" s="200"/>
    </row>
    <row r="13595" spans="8:8" x14ac:dyDescent="0.25">
      <c r="H13595" s="200"/>
    </row>
    <row r="13596" spans="8:8" x14ac:dyDescent="0.25">
      <c r="H13596" s="200"/>
    </row>
    <row r="13597" spans="8:8" x14ac:dyDescent="0.25">
      <c r="H13597" s="200"/>
    </row>
    <row r="13598" spans="8:8" x14ac:dyDescent="0.25">
      <c r="H13598" s="200"/>
    </row>
    <row r="13599" spans="8:8" x14ac:dyDescent="0.25">
      <c r="H13599" s="200"/>
    </row>
    <row r="13600" spans="8:8" x14ac:dyDescent="0.25">
      <c r="H13600" s="200"/>
    </row>
    <row r="13601" spans="8:8" x14ac:dyDescent="0.25">
      <c r="H13601" s="200"/>
    </row>
    <row r="13602" spans="8:8" x14ac:dyDescent="0.25">
      <c r="H13602" s="200"/>
    </row>
    <row r="13603" spans="8:8" x14ac:dyDescent="0.25">
      <c r="H13603" s="200"/>
    </row>
    <row r="13604" spans="8:8" x14ac:dyDescent="0.25">
      <c r="H13604" s="200"/>
    </row>
    <row r="13605" spans="8:8" x14ac:dyDescent="0.25">
      <c r="H13605" s="200"/>
    </row>
    <row r="13606" spans="8:8" x14ac:dyDescent="0.25">
      <c r="H13606" s="200"/>
    </row>
    <row r="13607" spans="8:8" x14ac:dyDescent="0.25">
      <c r="H13607" s="200"/>
    </row>
    <row r="13608" spans="8:8" x14ac:dyDescent="0.25">
      <c r="H13608" s="200"/>
    </row>
    <row r="13609" spans="8:8" x14ac:dyDescent="0.25">
      <c r="H13609" s="200"/>
    </row>
    <row r="13610" spans="8:8" x14ac:dyDescent="0.25">
      <c r="H13610" s="200"/>
    </row>
    <row r="13611" spans="8:8" x14ac:dyDescent="0.25">
      <c r="H13611" s="200"/>
    </row>
    <row r="13612" spans="8:8" x14ac:dyDescent="0.25">
      <c r="H13612" s="200"/>
    </row>
    <row r="13613" spans="8:8" x14ac:dyDescent="0.25">
      <c r="H13613" s="200"/>
    </row>
    <row r="13614" spans="8:8" x14ac:dyDescent="0.25">
      <c r="H13614" s="200"/>
    </row>
    <row r="13615" spans="8:8" x14ac:dyDescent="0.25">
      <c r="H13615" s="200"/>
    </row>
    <row r="13616" spans="8:8" x14ac:dyDescent="0.25">
      <c r="H13616" s="200"/>
    </row>
    <row r="13617" spans="8:8" x14ac:dyDescent="0.25">
      <c r="H13617" s="200"/>
    </row>
    <row r="13618" spans="8:8" x14ac:dyDescent="0.25">
      <c r="H13618" s="200"/>
    </row>
    <row r="13619" spans="8:8" x14ac:dyDescent="0.25">
      <c r="H13619" s="200"/>
    </row>
    <row r="13620" spans="8:8" x14ac:dyDescent="0.25">
      <c r="H13620" s="200"/>
    </row>
    <row r="13621" spans="8:8" x14ac:dyDescent="0.25">
      <c r="H13621" s="200"/>
    </row>
    <row r="13622" spans="8:8" x14ac:dyDescent="0.25">
      <c r="H13622" s="200"/>
    </row>
    <row r="13623" spans="8:8" x14ac:dyDescent="0.25">
      <c r="H13623" s="200"/>
    </row>
    <row r="13624" spans="8:8" x14ac:dyDescent="0.25">
      <c r="H13624" s="200"/>
    </row>
    <row r="13625" spans="8:8" x14ac:dyDescent="0.25">
      <c r="H13625" s="200"/>
    </row>
    <row r="13626" spans="8:8" x14ac:dyDescent="0.25">
      <c r="H13626" s="200"/>
    </row>
    <row r="13627" spans="8:8" x14ac:dyDescent="0.25">
      <c r="H13627" s="200"/>
    </row>
    <row r="13628" spans="8:8" x14ac:dyDescent="0.25">
      <c r="H13628" s="200"/>
    </row>
    <row r="13629" spans="8:8" x14ac:dyDescent="0.25">
      <c r="H13629" s="200"/>
    </row>
    <row r="13630" spans="8:8" x14ac:dyDescent="0.25">
      <c r="H13630" s="200"/>
    </row>
    <row r="13631" spans="8:8" x14ac:dyDescent="0.25">
      <c r="H13631" s="200"/>
    </row>
    <row r="13632" spans="8:8" x14ac:dyDescent="0.25">
      <c r="H13632" s="200"/>
    </row>
    <row r="13633" spans="8:8" x14ac:dyDescent="0.25">
      <c r="H13633" s="200"/>
    </row>
    <row r="13634" spans="8:8" x14ac:dyDescent="0.25">
      <c r="H13634" s="200"/>
    </row>
    <row r="13635" spans="8:8" x14ac:dyDescent="0.25">
      <c r="H13635" s="200"/>
    </row>
    <row r="13636" spans="8:8" x14ac:dyDescent="0.25">
      <c r="H13636" s="200"/>
    </row>
    <row r="13637" spans="8:8" x14ac:dyDescent="0.25">
      <c r="H13637" s="200"/>
    </row>
    <row r="13638" spans="8:8" x14ac:dyDescent="0.25">
      <c r="H13638" s="200"/>
    </row>
    <row r="13639" spans="8:8" x14ac:dyDescent="0.25">
      <c r="H13639" s="200"/>
    </row>
    <row r="13640" spans="8:8" x14ac:dyDescent="0.25">
      <c r="H13640" s="200"/>
    </row>
    <row r="13641" spans="8:8" x14ac:dyDescent="0.25">
      <c r="H13641" s="200"/>
    </row>
    <row r="13642" spans="8:8" x14ac:dyDescent="0.25">
      <c r="H13642" s="200"/>
    </row>
    <row r="13643" spans="8:8" x14ac:dyDescent="0.25">
      <c r="H13643" s="200"/>
    </row>
    <row r="13644" spans="8:8" x14ac:dyDescent="0.25">
      <c r="H13644" s="200"/>
    </row>
    <row r="13645" spans="8:8" x14ac:dyDescent="0.25">
      <c r="H13645" s="200"/>
    </row>
    <row r="13646" spans="8:8" x14ac:dyDescent="0.25">
      <c r="H13646" s="200"/>
    </row>
    <row r="13647" spans="8:8" x14ac:dyDescent="0.25">
      <c r="H13647" s="200"/>
    </row>
    <row r="13648" spans="8:8" x14ac:dyDescent="0.25">
      <c r="H13648" s="200"/>
    </row>
    <row r="13649" spans="8:8" x14ac:dyDescent="0.25">
      <c r="H13649" s="200"/>
    </row>
    <row r="13650" spans="8:8" x14ac:dyDescent="0.25">
      <c r="H13650" s="200"/>
    </row>
    <row r="13651" spans="8:8" x14ac:dyDescent="0.25">
      <c r="H13651" s="200"/>
    </row>
    <row r="13652" spans="8:8" x14ac:dyDescent="0.25">
      <c r="H13652" s="200"/>
    </row>
    <row r="13653" spans="8:8" x14ac:dyDescent="0.25">
      <c r="H13653" s="200"/>
    </row>
    <row r="13654" spans="8:8" x14ac:dyDescent="0.25">
      <c r="H13654" s="200"/>
    </row>
    <row r="13655" spans="8:8" x14ac:dyDescent="0.25">
      <c r="H13655" s="200"/>
    </row>
    <row r="13656" spans="8:8" x14ac:dyDescent="0.25">
      <c r="H13656" s="200"/>
    </row>
    <row r="13657" spans="8:8" x14ac:dyDescent="0.25">
      <c r="H13657" s="200"/>
    </row>
    <row r="13658" spans="8:8" x14ac:dyDescent="0.25">
      <c r="H13658" s="200"/>
    </row>
    <row r="13659" spans="8:8" x14ac:dyDescent="0.25">
      <c r="H13659" s="200"/>
    </row>
    <row r="13660" spans="8:8" x14ac:dyDescent="0.25">
      <c r="H13660" s="200"/>
    </row>
    <row r="13661" spans="8:8" x14ac:dyDescent="0.25">
      <c r="H13661" s="200"/>
    </row>
    <row r="13662" spans="8:8" x14ac:dyDescent="0.25">
      <c r="H13662" s="200"/>
    </row>
    <row r="13663" spans="8:8" x14ac:dyDescent="0.25">
      <c r="H13663" s="200"/>
    </row>
    <row r="13664" spans="8:8" x14ac:dyDescent="0.25">
      <c r="H13664" s="200"/>
    </row>
    <row r="13665" spans="8:8" x14ac:dyDescent="0.25">
      <c r="H13665" s="200"/>
    </row>
    <row r="13666" spans="8:8" x14ac:dyDescent="0.25">
      <c r="H13666" s="200"/>
    </row>
    <row r="13667" spans="8:8" x14ac:dyDescent="0.25">
      <c r="H13667" s="200"/>
    </row>
    <row r="13668" spans="8:8" x14ac:dyDescent="0.25">
      <c r="H13668" s="200"/>
    </row>
    <row r="13669" spans="8:8" x14ac:dyDescent="0.25">
      <c r="H13669" s="200"/>
    </row>
    <row r="13670" spans="8:8" x14ac:dyDescent="0.25">
      <c r="H13670" s="200"/>
    </row>
    <row r="13671" spans="8:8" x14ac:dyDescent="0.25">
      <c r="H13671" s="200"/>
    </row>
    <row r="13672" spans="8:8" x14ac:dyDescent="0.25">
      <c r="H13672" s="200"/>
    </row>
    <row r="13673" spans="8:8" x14ac:dyDescent="0.25">
      <c r="H13673" s="200"/>
    </row>
    <row r="13674" spans="8:8" x14ac:dyDescent="0.25">
      <c r="H13674" s="200"/>
    </row>
    <row r="13675" spans="8:8" x14ac:dyDescent="0.25">
      <c r="H13675" s="200"/>
    </row>
    <row r="13676" spans="8:8" x14ac:dyDescent="0.25">
      <c r="H13676" s="200"/>
    </row>
    <row r="13677" spans="8:8" x14ac:dyDescent="0.25">
      <c r="H13677" s="200"/>
    </row>
    <row r="13678" spans="8:8" x14ac:dyDescent="0.25">
      <c r="H13678" s="200"/>
    </row>
    <row r="13679" spans="8:8" x14ac:dyDescent="0.25">
      <c r="H13679" s="200"/>
    </row>
    <row r="13680" spans="8:8" x14ac:dyDescent="0.25">
      <c r="H13680" s="200"/>
    </row>
    <row r="13681" spans="8:8" x14ac:dyDescent="0.25">
      <c r="H13681" s="200"/>
    </row>
    <row r="13682" spans="8:8" x14ac:dyDescent="0.25">
      <c r="H13682" s="200"/>
    </row>
    <row r="13683" spans="8:8" x14ac:dyDescent="0.25">
      <c r="H13683" s="200"/>
    </row>
    <row r="13684" spans="8:8" x14ac:dyDescent="0.25">
      <c r="H13684" s="200"/>
    </row>
    <row r="13685" spans="8:8" x14ac:dyDescent="0.25">
      <c r="H13685" s="200"/>
    </row>
    <row r="13686" spans="8:8" x14ac:dyDescent="0.25">
      <c r="H13686" s="200"/>
    </row>
    <row r="13687" spans="8:8" x14ac:dyDescent="0.25">
      <c r="H13687" s="200"/>
    </row>
    <row r="13688" spans="8:8" x14ac:dyDescent="0.25">
      <c r="H13688" s="200"/>
    </row>
    <row r="13689" spans="8:8" x14ac:dyDescent="0.25">
      <c r="H13689" s="200"/>
    </row>
    <row r="13690" spans="8:8" x14ac:dyDescent="0.25">
      <c r="H13690" s="200"/>
    </row>
    <row r="13691" spans="8:8" x14ac:dyDescent="0.25">
      <c r="H13691" s="200"/>
    </row>
    <row r="13692" spans="8:8" x14ac:dyDescent="0.25">
      <c r="H13692" s="200"/>
    </row>
    <row r="13693" spans="8:8" x14ac:dyDescent="0.25">
      <c r="H13693" s="200"/>
    </row>
    <row r="13694" spans="8:8" x14ac:dyDescent="0.25">
      <c r="H13694" s="200"/>
    </row>
    <row r="13695" spans="8:8" x14ac:dyDescent="0.25">
      <c r="H13695" s="200"/>
    </row>
    <row r="13696" spans="8:8" x14ac:dyDescent="0.25">
      <c r="H13696" s="200"/>
    </row>
    <row r="13697" spans="8:8" x14ac:dyDescent="0.25">
      <c r="H13697" s="200"/>
    </row>
    <row r="13698" spans="8:8" x14ac:dyDescent="0.25">
      <c r="H13698" s="200"/>
    </row>
    <row r="13699" spans="8:8" x14ac:dyDescent="0.25">
      <c r="H13699" s="200"/>
    </row>
    <row r="13700" spans="8:8" x14ac:dyDescent="0.25">
      <c r="H13700" s="200"/>
    </row>
    <row r="13701" spans="8:8" x14ac:dyDescent="0.25">
      <c r="H13701" s="200"/>
    </row>
    <row r="13702" spans="8:8" x14ac:dyDescent="0.25">
      <c r="H13702" s="200"/>
    </row>
    <row r="13703" spans="8:8" x14ac:dyDescent="0.25">
      <c r="H13703" s="200"/>
    </row>
    <row r="13704" spans="8:8" x14ac:dyDescent="0.25">
      <c r="H13704" s="200"/>
    </row>
    <row r="13705" spans="8:8" x14ac:dyDescent="0.25">
      <c r="H13705" s="200"/>
    </row>
    <row r="13706" spans="8:8" x14ac:dyDescent="0.25">
      <c r="H13706" s="200"/>
    </row>
    <row r="13707" spans="8:8" x14ac:dyDescent="0.25">
      <c r="H13707" s="200"/>
    </row>
    <row r="13708" spans="8:8" x14ac:dyDescent="0.25">
      <c r="H13708" s="200"/>
    </row>
    <row r="13709" spans="8:8" x14ac:dyDescent="0.25">
      <c r="H13709" s="200"/>
    </row>
    <row r="13710" spans="8:8" x14ac:dyDescent="0.25">
      <c r="H13710" s="200"/>
    </row>
    <row r="13711" spans="8:8" x14ac:dyDescent="0.25">
      <c r="H13711" s="200"/>
    </row>
    <row r="13712" spans="8:8" x14ac:dyDescent="0.25">
      <c r="H13712" s="200"/>
    </row>
    <row r="13713" spans="8:8" x14ac:dyDescent="0.25">
      <c r="H13713" s="200"/>
    </row>
    <row r="13714" spans="8:8" x14ac:dyDescent="0.25">
      <c r="H13714" s="200"/>
    </row>
    <row r="13715" spans="8:8" x14ac:dyDescent="0.25">
      <c r="H13715" s="200"/>
    </row>
    <row r="13716" spans="8:8" x14ac:dyDescent="0.25">
      <c r="H13716" s="200"/>
    </row>
    <row r="13717" spans="8:8" x14ac:dyDescent="0.25">
      <c r="H13717" s="200"/>
    </row>
    <row r="13718" spans="8:8" x14ac:dyDescent="0.25">
      <c r="H13718" s="200"/>
    </row>
    <row r="13719" spans="8:8" x14ac:dyDescent="0.25">
      <c r="H13719" s="200"/>
    </row>
    <row r="13720" spans="8:8" x14ac:dyDescent="0.25">
      <c r="H13720" s="200"/>
    </row>
    <row r="13721" spans="8:8" x14ac:dyDescent="0.25">
      <c r="H13721" s="200"/>
    </row>
    <row r="13722" spans="8:8" x14ac:dyDescent="0.25">
      <c r="H13722" s="200"/>
    </row>
    <row r="13723" spans="8:8" x14ac:dyDescent="0.25">
      <c r="H13723" s="200"/>
    </row>
    <row r="13724" spans="8:8" x14ac:dyDescent="0.25">
      <c r="H13724" s="200"/>
    </row>
    <row r="13725" spans="8:8" x14ac:dyDescent="0.25">
      <c r="H13725" s="200"/>
    </row>
    <row r="13726" spans="8:8" x14ac:dyDescent="0.25">
      <c r="H13726" s="200"/>
    </row>
    <row r="13727" spans="8:8" x14ac:dyDescent="0.25">
      <c r="H13727" s="200"/>
    </row>
    <row r="13728" spans="8:8" x14ac:dyDescent="0.25">
      <c r="H13728" s="200"/>
    </row>
    <row r="13729" spans="8:8" x14ac:dyDescent="0.25">
      <c r="H13729" s="200"/>
    </row>
    <row r="13730" spans="8:8" x14ac:dyDescent="0.25">
      <c r="H13730" s="200"/>
    </row>
    <row r="13731" spans="8:8" x14ac:dyDescent="0.25">
      <c r="H13731" s="200"/>
    </row>
    <row r="13732" spans="8:8" x14ac:dyDescent="0.25">
      <c r="H13732" s="200"/>
    </row>
    <row r="13733" spans="8:8" x14ac:dyDescent="0.25">
      <c r="H13733" s="200"/>
    </row>
    <row r="13734" spans="8:8" x14ac:dyDescent="0.25">
      <c r="H13734" s="200"/>
    </row>
    <row r="13735" spans="8:8" x14ac:dyDescent="0.25">
      <c r="H13735" s="200"/>
    </row>
    <row r="13736" spans="8:8" x14ac:dyDescent="0.25">
      <c r="H13736" s="200"/>
    </row>
    <row r="13737" spans="8:8" x14ac:dyDescent="0.25">
      <c r="H13737" s="200"/>
    </row>
    <row r="13738" spans="8:8" x14ac:dyDescent="0.25">
      <c r="H13738" s="200"/>
    </row>
    <row r="13739" spans="8:8" x14ac:dyDescent="0.25">
      <c r="H13739" s="200"/>
    </row>
    <row r="13740" spans="8:8" x14ac:dyDescent="0.25">
      <c r="H13740" s="200"/>
    </row>
    <row r="13741" spans="8:8" x14ac:dyDescent="0.25">
      <c r="H13741" s="200"/>
    </row>
    <row r="13742" spans="8:8" x14ac:dyDescent="0.25">
      <c r="H13742" s="200"/>
    </row>
    <row r="13743" spans="8:8" x14ac:dyDescent="0.25">
      <c r="H13743" s="200"/>
    </row>
    <row r="13744" spans="8:8" x14ac:dyDescent="0.25">
      <c r="H13744" s="200"/>
    </row>
    <row r="13745" spans="8:8" x14ac:dyDescent="0.25">
      <c r="H13745" s="200"/>
    </row>
    <row r="13746" spans="8:8" x14ac:dyDescent="0.25">
      <c r="H13746" s="200"/>
    </row>
    <row r="13747" spans="8:8" x14ac:dyDescent="0.25">
      <c r="H13747" s="200"/>
    </row>
    <row r="13748" spans="8:8" x14ac:dyDescent="0.25">
      <c r="H13748" s="200"/>
    </row>
    <row r="13749" spans="8:8" x14ac:dyDescent="0.25">
      <c r="H13749" s="200"/>
    </row>
    <row r="13750" spans="8:8" x14ac:dyDescent="0.25">
      <c r="H13750" s="200"/>
    </row>
    <row r="13751" spans="8:8" x14ac:dyDescent="0.25">
      <c r="H13751" s="200"/>
    </row>
    <row r="13752" spans="8:8" x14ac:dyDescent="0.25">
      <c r="H13752" s="200"/>
    </row>
    <row r="13753" spans="8:8" x14ac:dyDescent="0.25">
      <c r="H13753" s="200"/>
    </row>
    <row r="13754" spans="8:8" x14ac:dyDescent="0.25">
      <c r="H13754" s="200"/>
    </row>
    <row r="13755" spans="8:8" x14ac:dyDescent="0.25">
      <c r="H13755" s="200"/>
    </row>
    <row r="13756" spans="8:8" x14ac:dyDescent="0.25">
      <c r="H13756" s="200"/>
    </row>
    <row r="13757" spans="8:8" x14ac:dyDescent="0.25">
      <c r="H13757" s="200"/>
    </row>
    <row r="13758" spans="8:8" x14ac:dyDescent="0.25">
      <c r="H13758" s="200"/>
    </row>
    <row r="13759" spans="8:8" x14ac:dyDescent="0.25">
      <c r="H13759" s="200"/>
    </row>
    <row r="13760" spans="8:8" x14ac:dyDescent="0.25">
      <c r="H13760" s="200"/>
    </row>
    <row r="13761" spans="8:8" x14ac:dyDescent="0.25">
      <c r="H13761" s="200"/>
    </row>
    <row r="13762" spans="8:8" x14ac:dyDescent="0.25">
      <c r="H13762" s="200"/>
    </row>
    <row r="13763" spans="8:8" x14ac:dyDescent="0.25">
      <c r="H13763" s="200"/>
    </row>
    <row r="13764" spans="8:8" x14ac:dyDescent="0.25">
      <c r="H13764" s="200"/>
    </row>
    <row r="13765" spans="8:8" x14ac:dyDescent="0.25">
      <c r="H13765" s="200"/>
    </row>
    <row r="13766" spans="8:8" x14ac:dyDescent="0.25">
      <c r="H13766" s="200"/>
    </row>
    <row r="13767" spans="8:8" x14ac:dyDescent="0.25">
      <c r="H13767" s="200"/>
    </row>
    <row r="13768" spans="8:8" x14ac:dyDescent="0.25">
      <c r="H13768" s="200"/>
    </row>
    <row r="13769" spans="8:8" x14ac:dyDescent="0.25">
      <c r="H13769" s="200"/>
    </row>
    <row r="13770" spans="8:8" x14ac:dyDescent="0.25">
      <c r="H13770" s="200"/>
    </row>
    <row r="13771" spans="8:8" x14ac:dyDescent="0.25">
      <c r="H13771" s="200"/>
    </row>
    <row r="13772" spans="8:8" x14ac:dyDescent="0.25">
      <c r="H13772" s="200"/>
    </row>
    <row r="13773" spans="8:8" x14ac:dyDescent="0.25">
      <c r="H13773" s="200"/>
    </row>
    <row r="13774" spans="8:8" x14ac:dyDescent="0.25">
      <c r="H13774" s="200"/>
    </row>
    <row r="13775" spans="8:8" x14ac:dyDescent="0.25">
      <c r="H13775" s="200"/>
    </row>
    <row r="13776" spans="8:8" x14ac:dyDescent="0.25">
      <c r="H13776" s="200"/>
    </row>
    <row r="13777" spans="8:8" x14ac:dyDescent="0.25">
      <c r="H13777" s="200"/>
    </row>
    <row r="13778" spans="8:8" x14ac:dyDescent="0.25">
      <c r="H13778" s="200"/>
    </row>
    <row r="13779" spans="8:8" x14ac:dyDescent="0.25">
      <c r="H13779" s="200"/>
    </row>
    <row r="13780" spans="8:8" x14ac:dyDescent="0.25">
      <c r="H13780" s="200"/>
    </row>
    <row r="13781" spans="8:8" x14ac:dyDescent="0.25">
      <c r="H13781" s="200"/>
    </row>
    <row r="13782" spans="8:8" x14ac:dyDescent="0.25">
      <c r="H13782" s="200"/>
    </row>
    <row r="13783" spans="8:8" x14ac:dyDescent="0.25">
      <c r="H13783" s="200"/>
    </row>
    <row r="13784" spans="8:8" x14ac:dyDescent="0.25">
      <c r="H13784" s="200"/>
    </row>
    <row r="13785" spans="8:8" x14ac:dyDescent="0.25">
      <c r="H13785" s="200"/>
    </row>
    <row r="13786" spans="8:8" x14ac:dyDescent="0.25">
      <c r="H13786" s="200"/>
    </row>
    <row r="13787" spans="8:8" x14ac:dyDescent="0.25">
      <c r="H13787" s="200"/>
    </row>
    <row r="13788" spans="8:8" x14ac:dyDescent="0.25">
      <c r="H13788" s="200"/>
    </row>
    <row r="13789" spans="8:8" x14ac:dyDescent="0.25">
      <c r="H13789" s="200"/>
    </row>
    <row r="13790" spans="8:8" x14ac:dyDescent="0.25">
      <c r="H13790" s="200"/>
    </row>
    <row r="13791" spans="8:8" x14ac:dyDescent="0.25">
      <c r="H13791" s="200"/>
    </row>
    <row r="13792" spans="8:8" x14ac:dyDescent="0.25">
      <c r="H13792" s="200"/>
    </row>
    <row r="13793" spans="8:8" x14ac:dyDescent="0.25">
      <c r="H13793" s="200"/>
    </row>
    <row r="13794" spans="8:8" x14ac:dyDescent="0.25">
      <c r="H13794" s="200"/>
    </row>
    <row r="13795" spans="8:8" x14ac:dyDescent="0.25">
      <c r="H13795" s="200"/>
    </row>
    <row r="13796" spans="8:8" x14ac:dyDescent="0.25">
      <c r="H13796" s="200"/>
    </row>
    <row r="13797" spans="8:8" x14ac:dyDescent="0.25">
      <c r="H13797" s="200"/>
    </row>
    <row r="13798" spans="8:8" x14ac:dyDescent="0.25">
      <c r="H13798" s="200"/>
    </row>
    <row r="13799" spans="8:8" x14ac:dyDescent="0.25">
      <c r="H13799" s="200"/>
    </row>
    <row r="13800" spans="8:8" x14ac:dyDescent="0.25">
      <c r="H13800" s="200"/>
    </row>
    <row r="13801" spans="8:8" x14ac:dyDescent="0.25">
      <c r="H13801" s="200"/>
    </row>
    <row r="13802" spans="8:8" x14ac:dyDescent="0.25">
      <c r="H13802" s="200"/>
    </row>
    <row r="13803" spans="8:8" x14ac:dyDescent="0.25">
      <c r="H13803" s="200"/>
    </row>
    <row r="13804" spans="8:8" x14ac:dyDescent="0.25">
      <c r="H13804" s="200"/>
    </row>
    <row r="13805" spans="8:8" x14ac:dyDescent="0.25">
      <c r="H13805" s="200"/>
    </row>
    <row r="13806" spans="8:8" x14ac:dyDescent="0.25">
      <c r="H13806" s="200"/>
    </row>
    <row r="13807" spans="8:8" x14ac:dyDescent="0.25">
      <c r="H13807" s="200"/>
    </row>
    <row r="13808" spans="8:8" x14ac:dyDescent="0.25">
      <c r="H13808" s="200"/>
    </row>
    <row r="13809" spans="8:8" x14ac:dyDescent="0.25">
      <c r="H13809" s="200"/>
    </row>
    <row r="13810" spans="8:8" x14ac:dyDescent="0.25">
      <c r="H13810" s="200"/>
    </row>
    <row r="13811" spans="8:8" x14ac:dyDescent="0.25">
      <c r="H13811" s="200"/>
    </row>
    <row r="13812" spans="8:8" x14ac:dyDescent="0.25">
      <c r="H13812" s="200"/>
    </row>
    <row r="13813" spans="8:8" x14ac:dyDescent="0.25">
      <c r="H13813" s="200"/>
    </row>
    <row r="13814" spans="8:8" x14ac:dyDescent="0.25">
      <c r="H13814" s="200"/>
    </row>
    <row r="13815" spans="8:8" x14ac:dyDescent="0.25">
      <c r="H13815" s="200"/>
    </row>
    <row r="13816" spans="8:8" x14ac:dyDescent="0.25">
      <c r="H13816" s="200"/>
    </row>
    <row r="13817" spans="8:8" x14ac:dyDescent="0.25">
      <c r="H13817" s="200"/>
    </row>
    <row r="13818" spans="8:8" x14ac:dyDescent="0.25">
      <c r="H13818" s="200"/>
    </row>
    <row r="13819" spans="8:8" x14ac:dyDescent="0.25">
      <c r="H13819" s="200"/>
    </row>
    <row r="13820" spans="8:8" x14ac:dyDescent="0.25">
      <c r="H13820" s="200"/>
    </row>
    <row r="13821" spans="8:8" x14ac:dyDescent="0.25">
      <c r="H13821" s="200"/>
    </row>
    <row r="13822" spans="8:8" x14ac:dyDescent="0.25">
      <c r="H13822" s="200"/>
    </row>
    <row r="13823" spans="8:8" x14ac:dyDescent="0.25">
      <c r="H13823" s="200"/>
    </row>
    <row r="13824" spans="8:8" x14ac:dyDescent="0.25">
      <c r="H13824" s="200"/>
    </row>
    <row r="13825" spans="8:8" x14ac:dyDescent="0.25">
      <c r="H13825" s="200"/>
    </row>
    <row r="13826" spans="8:8" x14ac:dyDescent="0.25">
      <c r="H13826" s="200"/>
    </row>
    <row r="13827" spans="8:8" x14ac:dyDescent="0.25">
      <c r="H13827" s="200"/>
    </row>
    <row r="13828" spans="8:8" x14ac:dyDescent="0.25">
      <c r="H13828" s="200"/>
    </row>
    <row r="13829" spans="8:8" x14ac:dyDescent="0.25">
      <c r="H13829" s="200"/>
    </row>
    <row r="13830" spans="8:8" x14ac:dyDescent="0.25">
      <c r="H13830" s="200"/>
    </row>
    <row r="13831" spans="8:8" x14ac:dyDescent="0.25">
      <c r="H13831" s="200"/>
    </row>
    <row r="13832" spans="8:8" x14ac:dyDescent="0.25">
      <c r="H13832" s="200"/>
    </row>
    <row r="13833" spans="8:8" x14ac:dyDescent="0.25">
      <c r="H13833" s="200"/>
    </row>
    <row r="13834" spans="8:8" x14ac:dyDescent="0.25">
      <c r="H13834" s="200"/>
    </row>
    <row r="13835" spans="8:8" x14ac:dyDescent="0.25">
      <c r="H13835" s="200"/>
    </row>
    <row r="13836" spans="8:8" x14ac:dyDescent="0.25">
      <c r="H13836" s="200"/>
    </row>
    <row r="13837" spans="8:8" x14ac:dyDescent="0.25">
      <c r="H13837" s="200"/>
    </row>
    <row r="13838" spans="8:8" x14ac:dyDescent="0.25">
      <c r="H13838" s="200"/>
    </row>
    <row r="13839" spans="8:8" x14ac:dyDescent="0.25">
      <c r="H13839" s="200"/>
    </row>
    <row r="13840" spans="8:8" x14ac:dyDescent="0.25">
      <c r="H13840" s="200"/>
    </row>
    <row r="13841" spans="8:8" x14ac:dyDescent="0.25">
      <c r="H13841" s="200"/>
    </row>
    <row r="13842" spans="8:8" x14ac:dyDescent="0.25">
      <c r="H13842" s="200"/>
    </row>
    <row r="13843" spans="8:8" x14ac:dyDescent="0.25">
      <c r="H13843" s="200"/>
    </row>
    <row r="13844" spans="8:8" x14ac:dyDescent="0.25">
      <c r="H13844" s="200"/>
    </row>
    <row r="13845" spans="8:8" x14ac:dyDescent="0.25">
      <c r="H13845" s="200"/>
    </row>
    <row r="13846" spans="8:8" x14ac:dyDescent="0.25">
      <c r="H13846" s="200"/>
    </row>
    <row r="13847" spans="8:8" x14ac:dyDescent="0.25">
      <c r="H13847" s="200"/>
    </row>
    <row r="13848" spans="8:8" x14ac:dyDescent="0.25">
      <c r="H13848" s="200"/>
    </row>
    <row r="13849" spans="8:8" x14ac:dyDescent="0.25">
      <c r="H13849" s="200"/>
    </row>
    <row r="13850" spans="8:8" x14ac:dyDescent="0.25">
      <c r="H13850" s="200"/>
    </row>
    <row r="13851" spans="8:8" x14ac:dyDescent="0.25">
      <c r="H13851" s="200"/>
    </row>
    <row r="13852" spans="8:8" x14ac:dyDescent="0.25">
      <c r="H13852" s="200"/>
    </row>
    <row r="13853" spans="8:8" x14ac:dyDescent="0.25">
      <c r="H13853" s="200"/>
    </row>
    <row r="13854" spans="8:8" x14ac:dyDescent="0.25">
      <c r="H13854" s="200"/>
    </row>
    <row r="13855" spans="8:8" x14ac:dyDescent="0.25">
      <c r="H13855" s="200"/>
    </row>
    <row r="13856" spans="8:8" x14ac:dyDescent="0.25">
      <c r="H13856" s="200"/>
    </row>
    <row r="13857" spans="8:8" x14ac:dyDescent="0.25">
      <c r="H13857" s="200"/>
    </row>
    <row r="13858" spans="8:8" x14ac:dyDescent="0.25">
      <c r="H13858" s="200"/>
    </row>
    <row r="13859" spans="8:8" x14ac:dyDescent="0.25">
      <c r="H13859" s="200"/>
    </row>
    <row r="13860" spans="8:8" x14ac:dyDescent="0.25">
      <c r="H13860" s="200"/>
    </row>
    <row r="13861" spans="8:8" x14ac:dyDescent="0.25">
      <c r="H13861" s="200"/>
    </row>
    <row r="13862" spans="8:8" x14ac:dyDescent="0.25">
      <c r="H13862" s="200"/>
    </row>
    <row r="13863" spans="8:8" x14ac:dyDescent="0.25">
      <c r="H13863" s="200"/>
    </row>
    <row r="13864" spans="8:8" x14ac:dyDescent="0.25">
      <c r="H13864" s="200"/>
    </row>
    <row r="13865" spans="8:8" x14ac:dyDescent="0.25">
      <c r="H13865" s="200"/>
    </row>
    <row r="13866" spans="8:8" x14ac:dyDescent="0.25">
      <c r="H13866" s="200"/>
    </row>
    <row r="13867" spans="8:8" x14ac:dyDescent="0.25">
      <c r="H13867" s="200"/>
    </row>
    <row r="13868" spans="8:8" x14ac:dyDescent="0.25">
      <c r="H13868" s="200"/>
    </row>
    <row r="13869" spans="8:8" x14ac:dyDescent="0.25">
      <c r="H13869" s="200"/>
    </row>
    <row r="13870" spans="8:8" x14ac:dyDescent="0.25">
      <c r="H13870" s="200"/>
    </row>
    <row r="13871" spans="8:8" x14ac:dyDescent="0.25">
      <c r="H13871" s="200"/>
    </row>
    <row r="13872" spans="8:8" x14ac:dyDescent="0.25">
      <c r="H13872" s="200"/>
    </row>
    <row r="13873" spans="8:8" x14ac:dyDescent="0.25">
      <c r="H13873" s="200"/>
    </row>
    <row r="13874" spans="8:8" x14ac:dyDescent="0.25">
      <c r="H13874" s="200"/>
    </row>
    <row r="13875" spans="8:8" x14ac:dyDescent="0.25">
      <c r="H13875" s="200"/>
    </row>
    <row r="13876" spans="8:8" x14ac:dyDescent="0.25">
      <c r="H13876" s="200"/>
    </row>
    <row r="13877" spans="8:8" x14ac:dyDescent="0.25">
      <c r="H13877" s="200"/>
    </row>
    <row r="13878" spans="8:8" x14ac:dyDescent="0.25">
      <c r="H13878" s="200"/>
    </row>
    <row r="13879" spans="8:8" x14ac:dyDescent="0.25">
      <c r="H13879" s="200"/>
    </row>
    <row r="13880" spans="8:8" x14ac:dyDescent="0.25">
      <c r="H13880" s="200"/>
    </row>
    <row r="13881" spans="8:8" x14ac:dyDescent="0.25">
      <c r="H13881" s="200"/>
    </row>
    <row r="13882" spans="8:8" x14ac:dyDescent="0.25">
      <c r="H13882" s="200"/>
    </row>
    <row r="13883" spans="8:8" x14ac:dyDescent="0.25">
      <c r="H13883" s="200"/>
    </row>
    <row r="13884" spans="8:8" x14ac:dyDescent="0.25">
      <c r="H13884" s="200"/>
    </row>
    <row r="13885" spans="8:8" x14ac:dyDescent="0.25">
      <c r="H13885" s="200"/>
    </row>
    <row r="13886" spans="8:8" x14ac:dyDescent="0.25">
      <c r="H13886" s="200"/>
    </row>
    <row r="13887" spans="8:8" x14ac:dyDescent="0.25">
      <c r="H13887" s="200"/>
    </row>
    <row r="13888" spans="8:8" x14ac:dyDescent="0.25">
      <c r="H13888" s="200"/>
    </row>
    <row r="13889" spans="8:8" x14ac:dyDescent="0.25">
      <c r="H13889" s="200"/>
    </row>
    <row r="13890" spans="8:8" x14ac:dyDescent="0.25">
      <c r="H13890" s="200"/>
    </row>
    <row r="13891" spans="8:8" x14ac:dyDescent="0.25">
      <c r="H13891" s="200"/>
    </row>
    <row r="13892" spans="8:8" x14ac:dyDescent="0.25">
      <c r="H13892" s="200"/>
    </row>
    <row r="13893" spans="8:8" x14ac:dyDescent="0.25">
      <c r="H13893" s="200"/>
    </row>
    <row r="13894" spans="8:8" x14ac:dyDescent="0.25">
      <c r="H13894" s="200"/>
    </row>
    <row r="13895" spans="8:8" x14ac:dyDescent="0.25">
      <c r="H13895" s="200"/>
    </row>
    <row r="13896" spans="8:8" x14ac:dyDescent="0.25">
      <c r="H13896" s="200"/>
    </row>
    <row r="13897" spans="8:8" x14ac:dyDescent="0.25">
      <c r="H13897" s="200"/>
    </row>
    <row r="13898" spans="8:8" x14ac:dyDescent="0.25">
      <c r="H13898" s="200"/>
    </row>
    <row r="13899" spans="8:8" x14ac:dyDescent="0.25">
      <c r="H13899" s="200"/>
    </row>
    <row r="13900" spans="8:8" x14ac:dyDescent="0.25">
      <c r="H13900" s="200"/>
    </row>
    <row r="13901" spans="8:8" x14ac:dyDescent="0.25">
      <c r="H13901" s="200"/>
    </row>
    <row r="13902" spans="8:8" x14ac:dyDescent="0.25">
      <c r="H13902" s="200"/>
    </row>
    <row r="13903" spans="8:8" x14ac:dyDescent="0.25">
      <c r="H13903" s="200"/>
    </row>
    <row r="13904" spans="8:8" x14ac:dyDescent="0.25">
      <c r="H13904" s="200"/>
    </row>
    <row r="13905" spans="8:8" x14ac:dyDescent="0.25">
      <c r="H13905" s="200"/>
    </row>
    <row r="13906" spans="8:8" x14ac:dyDescent="0.25">
      <c r="H13906" s="200"/>
    </row>
    <row r="13907" spans="8:8" x14ac:dyDescent="0.25">
      <c r="H13907" s="200"/>
    </row>
    <row r="13908" spans="8:8" x14ac:dyDescent="0.25">
      <c r="H13908" s="200"/>
    </row>
    <row r="13909" spans="8:8" x14ac:dyDescent="0.25">
      <c r="H13909" s="200"/>
    </row>
    <row r="13910" spans="8:8" x14ac:dyDescent="0.25">
      <c r="H13910" s="200"/>
    </row>
    <row r="13911" spans="8:8" x14ac:dyDescent="0.25">
      <c r="H13911" s="200"/>
    </row>
    <row r="13912" spans="8:8" x14ac:dyDescent="0.25">
      <c r="H13912" s="200"/>
    </row>
    <row r="13913" spans="8:8" x14ac:dyDescent="0.25">
      <c r="H13913" s="200"/>
    </row>
    <row r="13914" spans="8:8" x14ac:dyDescent="0.25">
      <c r="H13914" s="200"/>
    </row>
    <row r="13915" spans="8:8" x14ac:dyDescent="0.25">
      <c r="H13915" s="200"/>
    </row>
    <row r="13916" spans="8:8" x14ac:dyDescent="0.25">
      <c r="H13916" s="200"/>
    </row>
    <row r="13917" spans="8:8" x14ac:dyDescent="0.25">
      <c r="H13917" s="200"/>
    </row>
    <row r="13918" spans="8:8" x14ac:dyDescent="0.25">
      <c r="H13918" s="200"/>
    </row>
    <row r="13919" spans="8:8" x14ac:dyDescent="0.25">
      <c r="H13919" s="200"/>
    </row>
    <row r="13920" spans="8:8" x14ac:dyDescent="0.25">
      <c r="H13920" s="200"/>
    </row>
    <row r="13921" spans="8:8" x14ac:dyDescent="0.25">
      <c r="H13921" s="200"/>
    </row>
    <row r="13922" spans="8:8" x14ac:dyDescent="0.25">
      <c r="H13922" s="200"/>
    </row>
    <row r="13923" spans="8:8" x14ac:dyDescent="0.25">
      <c r="H13923" s="200"/>
    </row>
    <row r="13924" spans="8:8" x14ac:dyDescent="0.25">
      <c r="H13924" s="200"/>
    </row>
    <row r="13925" spans="8:8" x14ac:dyDescent="0.25">
      <c r="H13925" s="200"/>
    </row>
    <row r="13926" spans="8:8" x14ac:dyDescent="0.25">
      <c r="H13926" s="200"/>
    </row>
    <row r="13927" spans="8:8" x14ac:dyDescent="0.25">
      <c r="H13927" s="200"/>
    </row>
    <row r="13928" spans="8:8" x14ac:dyDescent="0.25">
      <c r="H13928" s="200"/>
    </row>
    <row r="13929" spans="8:8" x14ac:dyDescent="0.25">
      <c r="H13929" s="200"/>
    </row>
    <row r="13930" spans="8:8" x14ac:dyDescent="0.25">
      <c r="H13930" s="200"/>
    </row>
    <row r="13931" spans="8:8" x14ac:dyDescent="0.25">
      <c r="H13931" s="200"/>
    </row>
    <row r="13932" spans="8:8" x14ac:dyDescent="0.25">
      <c r="H13932" s="200"/>
    </row>
    <row r="13933" spans="8:8" x14ac:dyDescent="0.25">
      <c r="H13933" s="200"/>
    </row>
    <row r="13934" spans="8:8" x14ac:dyDescent="0.25">
      <c r="H13934" s="200"/>
    </row>
    <row r="13935" spans="8:8" x14ac:dyDescent="0.25">
      <c r="H13935" s="200"/>
    </row>
    <row r="13936" spans="8:8" x14ac:dyDescent="0.25">
      <c r="H13936" s="200"/>
    </row>
    <row r="13937" spans="8:8" x14ac:dyDescent="0.25">
      <c r="H13937" s="200"/>
    </row>
    <row r="13938" spans="8:8" x14ac:dyDescent="0.25">
      <c r="H13938" s="200"/>
    </row>
    <row r="13939" spans="8:8" x14ac:dyDescent="0.25">
      <c r="H13939" s="200"/>
    </row>
    <row r="13940" spans="8:8" x14ac:dyDescent="0.25">
      <c r="H13940" s="200"/>
    </row>
    <row r="13941" spans="8:8" x14ac:dyDescent="0.25">
      <c r="H13941" s="200"/>
    </row>
    <row r="13942" spans="8:8" x14ac:dyDescent="0.25">
      <c r="H13942" s="200"/>
    </row>
    <row r="13943" spans="8:8" x14ac:dyDescent="0.25">
      <c r="H13943" s="200"/>
    </row>
    <row r="13944" spans="8:8" x14ac:dyDescent="0.25">
      <c r="H13944" s="200"/>
    </row>
    <row r="13945" spans="8:8" x14ac:dyDescent="0.25">
      <c r="H13945" s="200"/>
    </row>
    <row r="13946" spans="8:8" x14ac:dyDescent="0.25">
      <c r="H13946" s="200"/>
    </row>
    <row r="13947" spans="8:8" x14ac:dyDescent="0.25">
      <c r="H13947" s="200"/>
    </row>
    <row r="13948" spans="8:8" x14ac:dyDescent="0.25">
      <c r="H13948" s="200"/>
    </row>
    <row r="13949" spans="8:8" x14ac:dyDescent="0.25">
      <c r="H13949" s="200"/>
    </row>
    <row r="13950" spans="8:8" x14ac:dyDescent="0.25">
      <c r="H13950" s="200"/>
    </row>
    <row r="13951" spans="8:8" x14ac:dyDescent="0.25">
      <c r="H13951" s="200"/>
    </row>
    <row r="13952" spans="8:8" x14ac:dyDescent="0.25">
      <c r="H13952" s="200"/>
    </row>
    <row r="13953" spans="8:8" x14ac:dyDescent="0.25">
      <c r="H13953" s="200"/>
    </row>
    <row r="13954" spans="8:8" x14ac:dyDescent="0.25">
      <c r="H13954" s="200"/>
    </row>
    <row r="13955" spans="8:8" x14ac:dyDescent="0.25">
      <c r="H13955" s="200"/>
    </row>
    <row r="13956" spans="8:8" x14ac:dyDescent="0.25">
      <c r="H13956" s="200"/>
    </row>
    <row r="13957" spans="8:8" x14ac:dyDescent="0.25">
      <c r="H13957" s="200"/>
    </row>
    <row r="13958" spans="8:8" x14ac:dyDescent="0.25">
      <c r="H13958" s="200"/>
    </row>
    <row r="13959" spans="8:8" x14ac:dyDescent="0.25">
      <c r="H13959" s="200"/>
    </row>
    <row r="13960" spans="8:8" x14ac:dyDescent="0.25">
      <c r="H13960" s="200"/>
    </row>
    <row r="13961" spans="8:8" x14ac:dyDescent="0.25">
      <c r="H13961" s="200"/>
    </row>
    <row r="13962" spans="8:8" x14ac:dyDescent="0.25">
      <c r="H13962" s="200"/>
    </row>
    <row r="13963" spans="8:8" x14ac:dyDescent="0.25">
      <c r="H13963" s="200"/>
    </row>
    <row r="13964" spans="8:8" x14ac:dyDescent="0.25">
      <c r="H13964" s="200"/>
    </row>
    <row r="13965" spans="8:8" x14ac:dyDescent="0.25">
      <c r="H13965" s="200"/>
    </row>
    <row r="13966" spans="8:8" x14ac:dyDescent="0.25">
      <c r="H13966" s="200"/>
    </row>
    <row r="13967" spans="8:8" x14ac:dyDescent="0.25">
      <c r="H13967" s="200"/>
    </row>
    <row r="13968" spans="8:8" x14ac:dyDescent="0.25">
      <c r="H13968" s="200"/>
    </row>
    <row r="13969" spans="8:8" x14ac:dyDescent="0.25">
      <c r="H13969" s="200"/>
    </row>
    <row r="13970" spans="8:8" x14ac:dyDescent="0.25">
      <c r="H13970" s="200"/>
    </row>
    <row r="13971" spans="8:8" x14ac:dyDescent="0.25">
      <c r="H13971" s="200"/>
    </row>
    <row r="13972" spans="8:8" x14ac:dyDescent="0.25">
      <c r="H13972" s="200"/>
    </row>
    <row r="13973" spans="8:8" x14ac:dyDescent="0.25">
      <c r="H13973" s="200"/>
    </row>
    <row r="13974" spans="8:8" x14ac:dyDescent="0.25">
      <c r="H13974" s="200"/>
    </row>
    <row r="13975" spans="8:8" x14ac:dyDescent="0.25">
      <c r="H13975" s="200"/>
    </row>
    <row r="13976" spans="8:8" x14ac:dyDescent="0.25">
      <c r="H13976" s="200"/>
    </row>
    <row r="13977" spans="8:8" x14ac:dyDescent="0.25">
      <c r="H13977" s="200"/>
    </row>
    <row r="13978" spans="8:8" x14ac:dyDescent="0.25">
      <c r="H13978" s="200"/>
    </row>
    <row r="13979" spans="8:8" x14ac:dyDescent="0.25">
      <c r="H13979" s="200"/>
    </row>
    <row r="13980" spans="8:8" x14ac:dyDescent="0.25">
      <c r="H13980" s="200"/>
    </row>
    <row r="13981" spans="8:8" x14ac:dyDescent="0.25">
      <c r="H13981" s="200"/>
    </row>
    <row r="13982" spans="8:8" x14ac:dyDescent="0.25">
      <c r="H13982" s="200"/>
    </row>
    <row r="13983" spans="8:8" x14ac:dyDescent="0.25">
      <c r="H13983" s="200"/>
    </row>
    <row r="13984" spans="8:8" x14ac:dyDescent="0.25">
      <c r="H13984" s="200"/>
    </row>
    <row r="13985" spans="8:8" x14ac:dyDescent="0.25">
      <c r="H13985" s="200"/>
    </row>
    <row r="13986" spans="8:8" x14ac:dyDescent="0.25">
      <c r="H13986" s="200"/>
    </row>
    <row r="13987" spans="8:8" x14ac:dyDescent="0.25">
      <c r="H13987" s="200"/>
    </row>
    <row r="13988" spans="8:8" x14ac:dyDescent="0.25">
      <c r="H13988" s="200"/>
    </row>
    <row r="13989" spans="8:8" x14ac:dyDescent="0.25">
      <c r="H13989" s="200"/>
    </row>
    <row r="13990" spans="8:8" x14ac:dyDescent="0.25">
      <c r="H13990" s="200"/>
    </row>
    <row r="13991" spans="8:8" x14ac:dyDescent="0.25">
      <c r="H13991" s="200"/>
    </row>
    <row r="13992" spans="8:8" x14ac:dyDescent="0.25">
      <c r="H13992" s="200"/>
    </row>
    <row r="13993" spans="8:8" x14ac:dyDescent="0.25">
      <c r="H13993" s="200"/>
    </row>
    <row r="13994" spans="8:8" x14ac:dyDescent="0.25">
      <c r="H13994" s="200"/>
    </row>
    <row r="13995" spans="8:8" x14ac:dyDescent="0.25">
      <c r="H13995" s="200"/>
    </row>
    <row r="13996" spans="8:8" x14ac:dyDescent="0.25">
      <c r="H13996" s="200"/>
    </row>
    <row r="13997" spans="8:8" x14ac:dyDescent="0.25">
      <c r="H13997" s="200"/>
    </row>
    <row r="13998" spans="8:8" x14ac:dyDescent="0.25">
      <c r="H13998" s="200"/>
    </row>
    <row r="13999" spans="8:8" x14ac:dyDescent="0.25">
      <c r="H13999" s="200"/>
    </row>
    <row r="14000" spans="8:8" x14ac:dyDescent="0.25">
      <c r="H14000" s="200"/>
    </row>
    <row r="14001" spans="8:8" x14ac:dyDescent="0.25">
      <c r="H14001" s="200"/>
    </row>
    <row r="14002" spans="8:8" x14ac:dyDescent="0.25">
      <c r="H14002" s="200"/>
    </row>
    <row r="14003" spans="8:8" x14ac:dyDescent="0.25">
      <c r="H14003" s="200"/>
    </row>
    <row r="14004" spans="8:8" x14ac:dyDescent="0.25">
      <c r="H14004" s="200"/>
    </row>
    <row r="14005" spans="8:8" x14ac:dyDescent="0.25">
      <c r="H14005" s="200"/>
    </row>
    <row r="14006" spans="8:8" x14ac:dyDescent="0.25">
      <c r="H14006" s="200"/>
    </row>
    <row r="14007" spans="8:8" x14ac:dyDescent="0.25">
      <c r="H14007" s="200"/>
    </row>
    <row r="14008" spans="8:8" x14ac:dyDescent="0.25">
      <c r="H14008" s="200"/>
    </row>
    <row r="14009" spans="8:8" x14ac:dyDescent="0.25">
      <c r="H14009" s="200"/>
    </row>
    <row r="14010" spans="8:8" x14ac:dyDescent="0.25">
      <c r="H14010" s="200"/>
    </row>
    <row r="14011" spans="8:8" x14ac:dyDescent="0.25">
      <c r="H14011" s="200"/>
    </row>
    <row r="14012" spans="8:8" x14ac:dyDescent="0.25">
      <c r="H14012" s="200"/>
    </row>
    <row r="14013" spans="8:8" x14ac:dyDescent="0.25">
      <c r="H14013" s="200"/>
    </row>
    <row r="14014" spans="8:8" x14ac:dyDescent="0.25">
      <c r="H14014" s="200"/>
    </row>
    <row r="14015" spans="8:8" x14ac:dyDescent="0.25">
      <c r="H14015" s="200"/>
    </row>
    <row r="14016" spans="8:8" x14ac:dyDescent="0.25">
      <c r="H14016" s="200"/>
    </row>
    <row r="14017" spans="8:8" x14ac:dyDescent="0.25">
      <c r="H14017" s="200"/>
    </row>
    <row r="14018" spans="8:8" x14ac:dyDescent="0.25">
      <c r="H14018" s="200"/>
    </row>
    <row r="14019" spans="8:8" x14ac:dyDescent="0.25">
      <c r="H14019" s="200"/>
    </row>
    <row r="14020" spans="8:8" x14ac:dyDescent="0.25">
      <c r="H14020" s="200"/>
    </row>
    <row r="14021" spans="8:8" x14ac:dyDescent="0.25">
      <c r="H14021" s="200"/>
    </row>
    <row r="14022" spans="8:8" x14ac:dyDescent="0.25">
      <c r="H14022" s="200"/>
    </row>
    <row r="14023" spans="8:8" x14ac:dyDescent="0.25">
      <c r="H14023" s="200"/>
    </row>
    <row r="14024" spans="8:8" x14ac:dyDescent="0.25">
      <c r="H14024" s="200"/>
    </row>
    <row r="14025" spans="8:8" x14ac:dyDescent="0.25">
      <c r="H14025" s="200"/>
    </row>
    <row r="14026" spans="8:8" x14ac:dyDescent="0.25">
      <c r="H14026" s="200"/>
    </row>
    <row r="14027" spans="8:8" x14ac:dyDescent="0.25">
      <c r="H14027" s="200"/>
    </row>
    <row r="14028" spans="8:8" x14ac:dyDescent="0.25">
      <c r="H14028" s="200"/>
    </row>
    <row r="14029" spans="8:8" x14ac:dyDescent="0.25">
      <c r="H14029" s="200"/>
    </row>
    <row r="14030" spans="8:8" x14ac:dyDescent="0.25">
      <c r="H14030" s="200"/>
    </row>
    <row r="14031" spans="8:8" x14ac:dyDescent="0.25">
      <c r="H14031" s="200"/>
    </row>
    <row r="14032" spans="8:8" x14ac:dyDescent="0.25">
      <c r="H14032" s="200"/>
    </row>
    <row r="14033" spans="8:8" x14ac:dyDescent="0.25">
      <c r="H14033" s="200"/>
    </row>
    <row r="14034" spans="8:8" x14ac:dyDescent="0.25">
      <c r="H14034" s="200"/>
    </row>
    <row r="14035" spans="8:8" x14ac:dyDescent="0.25">
      <c r="H14035" s="200"/>
    </row>
    <row r="14036" spans="8:8" x14ac:dyDescent="0.25">
      <c r="H14036" s="200"/>
    </row>
    <row r="14037" spans="8:8" x14ac:dyDescent="0.25">
      <c r="H14037" s="200"/>
    </row>
    <row r="14038" spans="8:8" x14ac:dyDescent="0.25">
      <c r="H14038" s="200"/>
    </row>
    <row r="14039" spans="8:8" x14ac:dyDescent="0.25">
      <c r="H14039" s="200"/>
    </row>
    <row r="14040" spans="8:8" x14ac:dyDescent="0.25">
      <c r="H14040" s="200"/>
    </row>
    <row r="14041" spans="8:8" x14ac:dyDescent="0.25">
      <c r="H14041" s="200"/>
    </row>
    <row r="14042" spans="8:8" x14ac:dyDescent="0.25">
      <c r="H14042" s="200"/>
    </row>
    <row r="14043" spans="8:8" x14ac:dyDescent="0.25">
      <c r="H14043" s="200"/>
    </row>
    <row r="14044" spans="8:8" x14ac:dyDescent="0.25">
      <c r="H14044" s="200"/>
    </row>
    <row r="14045" spans="8:8" x14ac:dyDescent="0.25">
      <c r="H14045" s="200"/>
    </row>
    <row r="14046" spans="8:8" x14ac:dyDescent="0.25">
      <c r="H14046" s="200"/>
    </row>
    <row r="14047" spans="8:8" x14ac:dyDescent="0.25">
      <c r="H14047" s="200"/>
    </row>
    <row r="14048" spans="8:8" x14ac:dyDescent="0.25">
      <c r="H14048" s="200"/>
    </row>
    <row r="14049" spans="8:8" x14ac:dyDescent="0.25">
      <c r="H14049" s="200"/>
    </row>
    <row r="14050" spans="8:8" x14ac:dyDescent="0.25">
      <c r="H14050" s="200"/>
    </row>
    <row r="14051" spans="8:8" x14ac:dyDescent="0.25">
      <c r="H14051" s="200"/>
    </row>
    <row r="14052" spans="8:8" x14ac:dyDescent="0.25">
      <c r="H14052" s="200"/>
    </row>
    <row r="14053" spans="8:8" x14ac:dyDescent="0.25">
      <c r="H14053" s="200"/>
    </row>
    <row r="14054" spans="8:8" x14ac:dyDescent="0.25">
      <c r="H14054" s="200"/>
    </row>
    <row r="14055" spans="8:8" x14ac:dyDescent="0.25">
      <c r="H14055" s="200"/>
    </row>
    <row r="14056" spans="8:8" x14ac:dyDescent="0.25">
      <c r="H14056" s="200"/>
    </row>
    <row r="14057" spans="8:8" x14ac:dyDescent="0.25">
      <c r="H14057" s="200"/>
    </row>
    <row r="14058" spans="8:8" x14ac:dyDescent="0.25">
      <c r="H14058" s="200"/>
    </row>
    <row r="14059" spans="8:8" x14ac:dyDescent="0.25">
      <c r="H14059" s="200"/>
    </row>
    <row r="14060" spans="8:8" x14ac:dyDescent="0.25">
      <c r="H14060" s="200"/>
    </row>
    <row r="14061" spans="8:8" x14ac:dyDescent="0.25">
      <c r="H14061" s="200"/>
    </row>
    <row r="14062" spans="8:8" x14ac:dyDescent="0.25">
      <c r="H14062" s="200"/>
    </row>
    <row r="14063" spans="8:8" x14ac:dyDescent="0.25">
      <c r="H14063" s="200"/>
    </row>
    <row r="14064" spans="8:8" x14ac:dyDescent="0.25">
      <c r="H14064" s="200"/>
    </row>
    <row r="14065" spans="8:8" x14ac:dyDescent="0.25">
      <c r="H14065" s="200"/>
    </row>
    <row r="14066" spans="8:8" x14ac:dyDescent="0.25">
      <c r="H14066" s="200"/>
    </row>
    <row r="14067" spans="8:8" x14ac:dyDescent="0.25">
      <c r="H14067" s="200"/>
    </row>
    <row r="14068" spans="8:8" x14ac:dyDescent="0.25">
      <c r="H14068" s="200"/>
    </row>
    <row r="14069" spans="8:8" x14ac:dyDescent="0.25">
      <c r="H14069" s="200"/>
    </row>
    <row r="14070" spans="8:8" x14ac:dyDescent="0.25">
      <c r="H14070" s="200"/>
    </row>
    <row r="14071" spans="8:8" x14ac:dyDescent="0.25">
      <c r="H14071" s="200"/>
    </row>
    <row r="14072" spans="8:8" x14ac:dyDescent="0.25">
      <c r="H14072" s="200"/>
    </row>
    <row r="14073" spans="8:8" x14ac:dyDescent="0.25">
      <c r="H14073" s="200"/>
    </row>
    <row r="14074" spans="8:8" x14ac:dyDescent="0.25">
      <c r="H14074" s="200"/>
    </row>
    <row r="14075" spans="8:8" x14ac:dyDescent="0.25">
      <c r="H14075" s="200"/>
    </row>
    <row r="14076" spans="8:8" x14ac:dyDescent="0.25">
      <c r="H14076" s="200"/>
    </row>
    <row r="14077" spans="8:8" x14ac:dyDescent="0.25">
      <c r="H14077" s="200"/>
    </row>
    <row r="14078" spans="8:8" x14ac:dyDescent="0.25">
      <c r="H14078" s="200"/>
    </row>
    <row r="14079" spans="8:8" x14ac:dyDescent="0.25">
      <c r="H14079" s="200"/>
    </row>
    <row r="14080" spans="8:8" x14ac:dyDescent="0.25">
      <c r="H14080" s="200"/>
    </row>
    <row r="14081" spans="8:8" x14ac:dyDescent="0.25">
      <c r="H14081" s="200"/>
    </row>
    <row r="14082" spans="8:8" x14ac:dyDescent="0.25">
      <c r="H14082" s="200"/>
    </row>
    <row r="14083" spans="8:8" x14ac:dyDescent="0.25">
      <c r="H14083" s="200"/>
    </row>
    <row r="14084" spans="8:8" x14ac:dyDescent="0.25">
      <c r="H14084" s="200"/>
    </row>
    <row r="14085" spans="8:8" x14ac:dyDescent="0.25">
      <c r="H14085" s="200"/>
    </row>
    <row r="14086" spans="8:8" x14ac:dyDescent="0.25">
      <c r="H14086" s="200"/>
    </row>
    <row r="14087" spans="8:8" x14ac:dyDescent="0.25">
      <c r="H14087" s="200"/>
    </row>
    <row r="14088" spans="8:8" x14ac:dyDescent="0.25">
      <c r="H14088" s="200"/>
    </row>
    <row r="14089" spans="8:8" x14ac:dyDescent="0.25">
      <c r="H14089" s="200"/>
    </row>
    <row r="14090" spans="8:8" x14ac:dyDescent="0.25">
      <c r="H14090" s="200"/>
    </row>
    <row r="14091" spans="8:8" x14ac:dyDescent="0.25">
      <c r="H14091" s="200"/>
    </row>
    <row r="14092" spans="8:8" x14ac:dyDescent="0.25">
      <c r="H14092" s="200"/>
    </row>
    <row r="14093" spans="8:8" x14ac:dyDescent="0.25">
      <c r="H14093" s="200"/>
    </row>
    <row r="14094" spans="8:8" x14ac:dyDescent="0.25">
      <c r="H14094" s="200"/>
    </row>
    <row r="14095" spans="8:8" x14ac:dyDescent="0.25">
      <c r="H14095" s="200"/>
    </row>
    <row r="14096" spans="8:8" x14ac:dyDescent="0.25">
      <c r="H14096" s="200"/>
    </row>
    <row r="14097" spans="8:8" x14ac:dyDescent="0.25">
      <c r="H14097" s="200"/>
    </row>
    <row r="14098" spans="8:8" x14ac:dyDescent="0.25">
      <c r="H14098" s="200"/>
    </row>
    <row r="14099" spans="8:8" x14ac:dyDescent="0.25">
      <c r="H14099" s="200"/>
    </row>
    <row r="14100" spans="8:8" x14ac:dyDescent="0.25">
      <c r="H14100" s="200"/>
    </row>
    <row r="14101" spans="8:8" x14ac:dyDescent="0.25">
      <c r="H14101" s="200"/>
    </row>
    <row r="14102" spans="8:8" x14ac:dyDescent="0.25">
      <c r="H14102" s="200"/>
    </row>
    <row r="14103" spans="8:8" x14ac:dyDescent="0.25">
      <c r="H14103" s="200"/>
    </row>
    <row r="14104" spans="8:8" x14ac:dyDescent="0.25">
      <c r="H14104" s="200"/>
    </row>
    <row r="14105" spans="8:8" x14ac:dyDescent="0.25">
      <c r="H14105" s="200"/>
    </row>
    <row r="14106" spans="8:8" x14ac:dyDescent="0.25">
      <c r="H14106" s="200"/>
    </row>
    <row r="14107" spans="8:8" x14ac:dyDescent="0.25">
      <c r="H14107" s="200"/>
    </row>
    <row r="14108" spans="8:8" x14ac:dyDescent="0.25">
      <c r="H14108" s="200"/>
    </row>
    <row r="14109" spans="8:8" x14ac:dyDescent="0.25">
      <c r="H14109" s="200"/>
    </row>
    <row r="14110" spans="8:8" x14ac:dyDescent="0.25">
      <c r="H14110" s="200"/>
    </row>
    <row r="14111" spans="8:8" x14ac:dyDescent="0.25">
      <c r="H14111" s="200"/>
    </row>
    <row r="14112" spans="8:8" x14ac:dyDescent="0.25">
      <c r="H14112" s="200"/>
    </row>
    <row r="14113" spans="8:8" x14ac:dyDescent="0.25">
      <c r="H14113" s="200"/>
    </row>
    <row r="14114" spans="8:8" x14ac:dyDescent="0.25">
      <c r="H14114" s="200"/>
    </row>
    <row r="14115" spans="8:8" x14ac:dyDescent="0.25">
      <c r="H14115" s="200"/>
    </row>
    <row r="14116" spans="8:8" x14ac:dyDescent="0.25">
      <c r="H14116" s="200"/>
    </row>
    <row r="14117" spans="8:8" x14ac:dyDescent="0.25">
      <c r="H14117" s="200"/>
    </row>
    <row r="14118" spans="8:8" x14ac:dyDescent="0.25">
      <c r="H14118" s="200"/>
    </row>
    <row r="14119" spans="8:8" x14ac:dyDescent="0.25">
      <c r="H14119" s="200"/>
    </row>
    <row r="14120" spans="8:8" x14ac:dyDescent="0.25">
      <c r="H14120" s="200"/>
    </row>
    <row r="14121" spans="8:8" x14ac:dyDescent="0.25">
      <c r="H14121" s="200"/>
    </row>
    <row r="14122" spans="8:8" x14ac:dyDescent="0.25">
      <c r="H14122" s="200"/>
    </row>
    <row r="14123" spans="8:8" x14ac:dyDescent="0.25">
      <c r="H14123" s="200"/>
    </row>
    <row r="14124" spans="8:8" x14ac:dyDescent="0.25">
      <c r="H14124" s="200"/>
    </row>
    <row r="14125" spans="8:8" x14ac:dyDescent="0.25">
      <c r="H14125" s="200"/>
    </row>
    <row r="14126" spans="8:8" x14ac:dyDescent="0.25">
      <c r="H14126" s="200"/>
    </row>
    <row r="14127" spans="8:8" x14ac:dyDescent="0.25">
      <c r="H14127" s="200"/>
    </row>
    <row r="14128" spans="8:8" x14ac:dyDescent="0.25">
      <c r="H14128" s="200"/>
    </row>
    <row r="14129" spans="8:8" x14ac:dyDescent="0.25">
      <c r="H14129" s="200"/>
    </row>
    <row r="14130" spans="8:8" x14ac:dyDescent="0.25">
      <c r="H14130" s="200"/>
    </row>
    <row r="14131" spans="8:8" x14ac:dyDescent="0.25">
      <c r="H14131" s="200"/>
    </row>
    <row r="14132" spans="8:8" x14ac:dyDescent="0.25">
      <c r="H14132" s="200"/>
    </row>
    <row r="14133" spans="8:8" x14ac:dyDescent="0.25">
      <c r="H14133" s="200"/>
    </row>
    <row r="14134" spans="8:8" x14ac:dyDescent="0.25">
      <c r="H14134" s="200"/>
    </row>
    <row r="14135" spans="8:8" x14ac:dyDescent="0.25">
      <c r="H14135" s="200"/>
    </row>
    <row r="14136" spans="8:8" x14ac:dyDescent="0.25">
      <c r="H14136" s="200"/>
    </row>
    <row r="14137" spans="8:8" x14ac:dyDescent="0.25">
      <c r="H14137" s="200"/>
    </row>
    <row r="14138" spans="8:8" x14ac:dyDescent="0.25">
      <c r="H14138" s="200"/>
    </row>
    <row r="14139" spans="8:8" x14ac:dyDescent="0.25">
      <c r="H14139" s="200"/>
    </row>
    <row r="14140" spans="8:8" x14ac:dyDescent="0.25">
      <c r="H14140" s="200"/>
    </row>
    <row r="14141" spans="8:8" x14ac:dyDescent="0.25">
      <c r="H14141" s="200"/>
    </row>
    <row r="14142" spans="8:8" x14ac:dyDescent="0.25">
      <c r="H14142" s="200"/>
    </row>
    <row r="14143" spans="8:8" x14ac:dyDescent="0.25">
      <c r="H14143" s="200"/>
    </row>
    <row r="14144" spans="8:8" x14ac:dyDescent="0.25">
      <c r="H14144" s="200"/>
    </row>
    <row r="14145" spans="8:8" x14ac:dyDescent="0.25">
      <c r="H14145" s="200"/>
    </row>
    <row r="14146" spans="8:8" x14ac:dyDescent="0.25">
      <c r="H14146" s="200"/>
    </row>
    <row r="14147" spans="8:8" x14ac:dyDescent="0.25">
      <c r="H14147" s="200"/>
    </row>
    <row r="14148" spans="8:8" x14ac:dyDescent="0.25">
      <c r="H14148" s="200"/>
    </row>
    <row r="14149" spans="8:8" x14ac:dyDescent="0.25">
      <c r="H14149" s="200"/>
    </row>
    <row r="14150" spans="8:8" x14ac:dyDescent="0.25">
      <c r="H14150" s="200"/>
    </row>
    <row r="14151" spans="8:8" x14ac:dyDescent="0.25">
      <c r="H14151" s="200"/>
    </row>
    <row r="14152" spans="8:8" x14ac:dyDescent="0.25">
      <c r="H14152" s="200"/>
    </row>
    <row r="14153" spans="8:8" x14ac:dyDescent="0.25">
      <c r="H14153" s="200"/>
    </row>
    <row r="14154" spans="8:8" x14ac:dyDescent="0.25">
      <c r="H14154" s="200"/>
    </row>
    <row r="14155" spans="8:8" x14ac:dyDescent="0.25">
      <c r="H14155" s="200"/>
    </row>
    <row r="14156" spans="8:8" x14ac:dyDescent="0.25">
      <c r="H14156" s="200"/>
    </row>
    <row r="14157" spans="8:8" x14ac:dyDescent="0.25">
      <c r="H14157" s="200"/>
    </row>
    <row r="14158" spans="8:8" x14ac:dyDescent="0.25">
      <c r="H14158" s="200"/>
    </row>
    <row r="14159" spans="8:8" x14ac:dyDescent="0.25">
      <c r="H14159" s="200"/>
    </row>
    <row r="14160" spans="8:8" x14ac:dyDescent="0.25">
      <c r="H14160" s="200"/>
    </row>
    <row r="14161" spans="8:8" x14ac:dyDescent="0.25">
      <c r="H14161" s="200"/>
    </row>
    <row r="14162" spans="8:8" x14ac:dyDescent="0.25">
      <c r="H14162" s="200"/>
    </row>
    <row r="14163" spans="8:8" x14ac:dyDescent="0.25">
      <c r="H14163" s="200"/>
    </row>
    <row r="14164" spans="8:8" x14ac:dyDescent="0.25">
      <c r="H14164" s="200"/>
    </row>
    <row r="14165" spans="8:8" x14ac:dyDescent="0.25">
      <c r="H14165" s="200"/>
    </row>
    <row r="14166" spans="8:8" x14ac:dyDescent="0.25">
      <c r="H14166" s="200"/>
    </row>
    <row r="14167" spans="8:8" x14ac:dyDescent="0.25">
      <c r="H14167" s="200"/>
    </row>
    <row r="14168" spans="8:8" x14ac:dyDescent="0.25">
      <c r="H14168" s="200"/>
    </row>
    <row r="14169" spans="8:8" x14ac:dyDescent="0.25">
      <c r="H14169" s="200"/>
    </row>
    <row r="14170" spans="8:8" x14ac:dyDescent="0.25">
      <c r="H14170" s="200"/>
    </row>
    <row r="14171" spans="8:8" x14ac:dyDescent="0.25">
      <c r="H14171" s="200"/>
    </row>
    <row r="14172" spans="8:8" x14ac:dyDescent="0.25">
      <c r="H14172" s="200"/>
    </row>
    <row r="14173" spans="8:8" x14ac:dyDescent="0.25">
      <c r="H14173" s="200"/>
    </row>
    <row r="14174" spans="8:8" x14ac:dyDescent="0.25">
      <c r="H14174" s="200"/>
    </row>
    <row r="14175" spans="8:8" x14ac:dyDescent="0.25">
      <c r="H14175" s="200"/>
    </row>
    <row r="14176" spans="8:8" x14ac:dyDescent="0.25">
      <c r="H14176" s="200"/>
    </row>
    <row r="14177" spans="8:8" x14ac:dyDescent="0.25">
      <c r="H14177" s="200"/>
    </row>
    <row r="14178" spans="8:8" x14ac:dyDescent="0.25">
      <c r="H14178" s="200"/>
    </row>
    <row r="14179" spans="8:8" x14ac:dyDescent="0.25">
      <c r="H14179" s="200"/>
    </row>
    <row r="14180" spans="8:8" x14ac:dyDescent="0.25">
      <c r="H14180" s="200"/>
    </row>
    <row r="14181" spans="8:8" x14ac:dyDescent="0.25">
      <c r="H14181" s="200"/>
    </row>
    <row r="14182" spans="8:8" x14ac:dyDescent="0.25">
      <c r="H14182" s="200"/>
    </row>
    <row r="14183" spans="8:8" x14ac:dyDescent="0.25">
      <c r="H14183" s="200"/>
    </row>
    <row r="14184" spans="8:8" x14ac:dyDescent="0.25">
      <c r="H14184" s="200"/>
    </row>
    <row r="14185" spans="8:8" x14ac:dyDescent="0.25">
      <c r="H14185" s="200"/>
    </row>
    <row r="14186" spans="8:8" x14ac:dyDescent="0.25">
      <c r="H14186" s="200"/>
    </row>
    <row r="14187" spans="8:8" x14ac:dyDescent="0.25">
      <c r="H14187" s="200"/>
    </row>
    <row r="14188" spans="8:8" x14ac:dyDescent="0.25">
      <c r="H14188" s="200"/>
    </row>
    <row r="14189" spans="8:8" x14ac:dyDescent="0.25">
      <c r="H14189" s="200"/>
    </row>
    <row r="14190" spans="8:8" x14ac:dyDescent="0.25">
      <c r="H14190" s="200"/>
    </row>
    <row r="14191" spans="8:8" x14ac:dyDescent="0.25">
      <c r="H14191" s="200"/>
    </row>
    <row r="14192" spans="8:8" x14ac:dyDescent="0.25">
      <c r="H14192" s="200"/>
    </row>
    <row r="14193" spans="8:8" x14ac:dyDescent="0.25">
      <c r="H14193" s="200"/>
    </row>
    <row r="14194" spans="8:8" x14ac:dyDescent="0.25">
      <c r="H14194" s="200"/>
    </row>
    <row r="14195" spans="8:8" x14ac:dyDescent="0.25">
      <c r="H14195" s="200"/>
    </row>
    <row r="14196" spans="8:8" x14ac:dyDescent="0.25">
      <c r="H14196" s="200"/>
    </row>
    <row r="14197" spans="8:8" x14ac:dyDescent="0.25">
      <c r="H14197" s="200"/>
    </row>
    <row r="14198" spans="8:8" x14ac:dyDescent="0.25">
      <c r="H14198" s="200"/>
    </row>
    <row r="14199" spans="8:8" x14ac:dyDescent="0.25">
      <c r="H14199" s="200"/>
    </row>
    <row r="14200" spans="8:8" x14ac:dyDescent="0.25">
      <c r="H14200" s="200"/>
    </row>
    <row r="14201" spans="8:8" x14ac:dyDescent="0.25">
      <c r="H14201" s="200"/>
    </row>
    <row r="14202" spans="8:8" x14ac:dyDescent="0.25">
      <c r="H14202" s="200"/>
    </row>
    <row r="14203" spans="8:8" x14ac:dyDescent="0.25">
      <c r="H14203" s="200"/>
    </row>
    <row r="14204" spans="8:8" x14ac:dyDescent="0.25">
      <c r="H14204" s="200"/>
    </row>
    <row r="14205" spans="8:8" x14ac:dyDescent="0.25">
      <c r="H14205" s="200"/>
    </row>
    <row r="14206" spans="8:8" x14ac:dyDescent="0.25">
      <c r="H14206" s="200"/>
    </row>
    <row r="14207" spans="8:8" x14ac:dyDescent="0.25">
      <c r="H14207" s="200"/>
    </row>
    <row r="14208" spans="8:8" x14ac:dyDescent="0.25">
      <c r="H14208" s="200"/>
    </row>
    <row r="14209" spans="8:8" x14ac:dyDescent="0.25">
      <c r="H14209" s="200"/>
    </row>
    <row r="14210" spans="8:8" x14ac:dyDescent="0.25">
      <c r="H14210" s="200"/>
    </row>
    <row r="14211" spans="8:8" x14ac:dyDescent="0.25">
      <c r="H14211" s="200"/>
    </row>
    <row r="14212" spans="8:8" x14ac:dyDescent="0.25">
      <c r="H14212" s="200"/>
    </row>
    <row r="14213" spans="8:8" x14ac:dyDescent="0.25">
      <c r="H14213" s="200"/>
    </row>
    <row r="14214" spans="8:8" x14ac:dyDescent="0.25">
      <c r="H14214" s="200"/>
    </row>
    <row r="14215" spans="8:8" x14ac:dyDescent="0.25">
      <c r="H14215" s="200"/>
    </row>
    <row r="14216" spans="8:8" x14ac:dyDescent="0.25">
      <c r="H14216" s="200"/>
    </row>
    <row r="14217" spans="8:8" x14ac:dyDescent="0.25">
      <c r="H14217" s="200"/>
    </row>
    <row r="14218" spans="8:8" x14ac:dyDescent="0.25">
      <c r="H14218" s="200"/>
    </row>
    <row r="14219" spans="8:8" x14ac:dyDescent="0.25">
      <c r="H14219" s="200"/>
    </row>
    <row r="14220" spans="8:8" x14ac:dyDescent="0.25">
      <c r="H14220" s="200"/>
    </row>
    <row r="14221" spans="8:8" x14ac:dyDescent="0.25">
      <c r="H14221" s="200"/>
    </row>
    <row r="14222" spans="8:8" x14ac:dyDescent="0.25">
      <c r="H14222" s="200"/>
    </row>
    <row r="14223" spans="8:8" x14ac:dyDescent="0.25">
      <c r="H14223" s="200"/>
    </row>
    <row r="14224" spans="8:8" x14ac:dyDescent="0.25">
      <c r="H14224" s="200"/>
    </row>
    <row r="14225" spans="8:8" x14ac:dyDescent="0.25">
      <c r="H14225" s="200"/>
    </row>
    <row r="14226" spans="8:8" x14ac:dyDescent="0.25">
      <c r="H14226" s="200"/>
    </row>
    <row r="14227" spans="8:8" x14ac:dyDescent="0.25">
      <c r="H14227" s="200"/>
    </row>
    <row r="14228" spans="8:8" x14ac:dyDescent="0.25">
      <c r="H14228" s="200"/>
    </row>
    <row r="14229" spans="8:8" x14ac:dyDescent="0.25">
      <c r="H14229" s="200"/>
    </row>
    <row r="14230" spans="8:8" x14ac:dyDescent="0.25">
      <c r="H14230" s="200"/>
    </row>
    <row r="14231" spans="8:8" x14ac:dyDescent="0.25">
      <c r="H14231" s="200"/>
    </row>
    <row r="14232" spans="8:8" x14ac:dyDescent="0.25">
      <c r="H14232" s="200"/>
    </row>
    <row r="14233" spans="8:8" x14ac:dyDescent="0.25">
      <c r="H14233" s="200"/>
    </row>
    <row r="14234" spans="8:8" x14ac:dyDescent="0.25">
      <c r="H14234" s="200"/>
    </row>
    <row r="14235" spans="8:8" x14ac:dyDescent="0.25">
      <c r="H14235" s="200"/>
    </row>
    <row r="14236" spans="8:8" x14ac:dyDescent="0.25">
      <c r="H14236" s="200"/>
    </row>
    <row r="14237" spans="8:8" x14ac:dyDescent="0.25">
      <c r="H14237" s="200"/>
    </row>
    <row r="14238" spans="8:8" x14ac:dyDescent="0.25">
      <c r="H14238" s="200"/>
    </row>
    <row r="14239" spans="8:8" x14ac:dyDescent="0.25">
      <c r="H14239" s="200"/>
    </row>
    <row r="14240" spans="8:8" x14ac:dyDescent="0.25">
      <c r="H14240" s="200"/>
    </row>
    <row r="14241" spans="8:8" x14ac:dyDescent="0.25">
      <c r="H14241" s="200"/>
    </row>
    <row r="14242" spans="8:8" x14ac:dyDescent="0.25">
      <c r="H14242" s="200"/>
    </row>
    <row r="14243" spans="8:8" x14ac:dyDescent="0.25">
      <c r="H14243" s="200"/>
    </row>
    <row r="14244" spans="8:8" x14ac:dyDescent="0.25">
      <c r="H14244" s="200"/>
    </row>
    <row r="14245" spans="8:8" x14ac:dyDescent="0.25">
      <c r="H14245" s="200"/>
    </row>
    <row r="14246" spans="8:8" x14ac:dyDescent="0.25">
      <c r="H14246" s="200"/>
    </row>
    <row r="14247" spans="8:8" x14ac:dyDescent="0.25">
      <c r="H14247" s="200"/>
    </row>
    <row r="14248" spans="8:8" x14ac:dyDescent="0.25">
      <c r="H14248" s="200"/>
    </row>
    <row r="14249" spans="8:8" x14ac:dyDescent="0.25">
      <c r="H14249" s="200"/>
    </row>
    <row r="14250" spans="8:8" x14ac:dyDescent="0.25">
      <c r="H14250" s="200"/>
    </row>
    <row r="14251" spans="8:8" x14ac:dyDescent="0.25">
      <c r="H14251" s="200"/>
    </row>
    <row r="14252" spans="8:8" x14ac:dyDescent="0.25">
      <c r="H14252" s="200"/>
    </row>
    <row r="14253" spans="8:8" x14ac:dyDescent="0.25">
      <c r="H14253" s="200"/>
    </row>
    <row r="14254" spans="8:8" x14ac:dyDescent="0.25">
      <c r="H14254" s="200"/>
    </row>
    <row r="14255" spans="8:8" x14ac:dyDescent="0.25">
      <c r="H14255" s="200"/>
    </row>
    <row r="14256" spans="8:8" x14ac:dyDescent="0.25">
      <c r="H14256" s="200"/>
    </row>
    <row r="14257" spans="8:8" x14ac:dyDescent="0.25">
      <c r="H14257" s="200"/>
    </row>
    <row r="14258" spans="8:8" x14ac:dyDescent="0.25">
      <c r="H14258" s="200"/>
    </row>
    <row r="14259" spans="8:8" x14ac:dyDescent="0.25">
      <c r="H14259" s="200"/>
    </row>
    <row r="14260" spans="8:8" x14ac:dyDescent="0.25">
      <c r="H14260" s="200"/>
    </row>
    <row r="14261" spans="8:8" x14ac:dyDescent="0.25">
      <c r="H14261" s="200"/>
    </row>
    <row r="14262" spans="8:8" x14ac:dyDescent="0.25">
      <c r="H14262" s="200"/>
    </row>
    <row r="14263" spans="8:8" x14ac:dyDescent="0.25">
      <c r="H14263" s="200"/>
    </row>
    <row r="14264" spans="8:8" x14ac:dyDescent="0.25">
      <c r="H14264" s="200"/>
    </row>
    <row r="14265" spans="8:8" x14ac:dyDescent="0.25">
      <c r="H14265" s="200"/>
    </row>
    <row r="14266" spans="8:8" x14ac:dyDescent="0.25">
      <c r="H14266" s="200"/>
    </row>
    <row r="14267" spans="8:8" x14ac:dyDescent="0.25">
      <c r="H14267" s="200"/>
    </row>
    <row r="14268" spans="8:8" x14ac:dyDescent="0.25">
      <c r="H14268" s="200"/>
    </row>
    <row r="14269" spans="8:8" x14ac:dyDescent="0.25">
      <c r="H14269" s="200"/>
    </row>
    <row r="14270" spans="8:8" x14ac:dyDescent="0.25">
      <c r="H14270" s="200"/>
    </row>
    <row r="14271" spans="8:8" x14ac:dyDescent="0.25">
      <c r="H14271" s="200"/>
    </row>
    <row r="14272" spans="8:8" x14ac:dyDescent="0.25">
      <c r="H14272" s="200"/>
    </row>
    <row r="14273" spans="8:8" x14ac:dyDescent="0.25">
      <c r="H14273" s="200"/>
    </row>
    <row r="14274" spans="8:8" x14ac:dyDescent="0.25">
      <c r="H14274" s="200"/>
    </row>
    <row r="14275" spans="8:8" x14ac:dyDescent="0.25">
      <c r="H14275" s="200"/>
    </row>
    <row r="14276" spans="8:8" x14ac:dyDescent="0.25">
      <c r="H14276" s="200"/>
    </row>
    <row r="14277" spans="8:8" x14ac:dyDescent="0.25">
      <c r="H14277" s="200"/>
    </row>
    <row r="14278" spans="8:8" x14ac:dyDescent="0.25">
      <c r="H14278" s="200"/>
    </row>
    <row r="14279" spans="8:8" x14ac:dyDescent="0.25">
      <c r="H14279" s="200"/>
    </row>
    <row r="14280" spans="8:8" x14ac:dyDescent="0.25">
      <c r="H14280" s="200"/>
    </row>
    <row r="14281" spans="8:8" x14ac:dyDescent="0.25">
      <c r="H14281" s="200"/>
    </row>
    <row r="14282" spans="8:8" x14ac:dyDescent="0.25">
      <c r="H14282" s="200"/>
    </row>
    <row r="14283" spans="8:8" x14ac:dyDescent="0.25">
      <c r="H14283" s="200"/>
    </row>
    <row r="14284" spans="8:8" x14ac:dyDescent="0.25">
      <c r="H14284" s="200"/>
    </row>
    <row r="14285" spans="8:8" x14ac:dyDescent="0.25">
      <c r="H14285" s="200"/>
    </row>
    <row r="14286" spans="8:8" x14ac:dyDescent="0.25">
      <c r="H14286" s="200"/>
    </row>
    <row r="14287" spans="8:8" x14ac:dyDescent="0.25">
      <c r="H14287" s="200"/>
    </row>
    <row r="14288" spans="8:8" x14ac:dyDescent="0.25">
      <c r="H14288" s="200"/>
    </row>
    <row r="14289" spans="8:8" x14ac:dyDescent="0.25">
      <c r="H14289" s="200"/>
    </row>
    <row r="14290" spans="8:8" x14ac:dyDescent="0.25">
      <c r="H14290" s="200"/>
    </row>
    <row r="14291" spans="8:8" x14ac:dyDescent="0.25">
      <c r="H14291" s="200"/>
    </row>
    <row r="14292" spans="8:8" x14ac:dyDescent="0.25">
      <c r="H14292" s="200"/>
    </row>
    <row r="14293" spans="8:8" x14ac:dyDescent="0.25">
      <c r="H14293" s="200"/>
    </row>
    <row r="14294" spans="8:8" x14ac:dyDescent="0.25">
      <c r="H14294" s="200"/>
    </row>
    <row r="14295" spans="8:8" x14ac:dyDescent="0.25">
      <c r="H14295" s="200"/>
    </row>
    <row r="14296" spans="8:8" x14ac:dyDescent="0.25">
      <c r="H14296" s="200"/>
    </row>
    <row r="14297" spans="8:8" x14ac:dyDescent="0.25">
      <c r="H14297" s="200"/>
    </row>
    <row r="14298" spans="8:8" x14ac:dyDescent="0.25">
      <c r="H14298" s="200"/>
    </row>
    <row r="14299" spans="8:8" x14ac:dyDescent="0.25">
      <c r="H14299" s="200"/>
    </row>
    <row r="14300" spans="8:8" x14ac:dyDescent="0.25">
      <c r="H14300" s="200"/>
    </row>
    <row r="14301" spans="8:8" x14ac:dyDescent="0.25">
      <c r="H14301" s="200"/>
    </row>
    <row r="14302" spans="8:8" x14ac:dyDescent="0.25">
      <c r="H14302" s="200"/>
    </row>
    <row r="14303" spans="8:8" x14ac:dyDescent="0.25">
      <c r="H14303" s="200"/>
    </row>
    <row r="14304" spans="8:8" x14ac:dyDescent="0.25">
      <c r="H14304" s="200"/>
    </row>
    <row r="14305" spans="8:8" x14ac:dyDescent="0.25">
      <c r="H14305" s="200"/>
    </row>
    <row r="14306" spans="8:8" x14ac:dyDescent="0.25">
      <c r="H14306" s="200"/>
    </row>
    <row r="14307" spans="8:8" x14ac:dyDescent="0.25">
      <c r="H14307" s="200"/>
    </row>
    <row r="14308" spans="8:8" x14ac:dyDescent="0.25">
      <c r="H14308" s="200"/>
    </row>
    <row r="14309" spans="8:8" x14ac:dyDescent="0.25">
      <c r="H14309" s="200"/>
    </row>
    <row r="14310" spans="8:8" x14ac:dyDescent="0.25">
      <c r="H14310" s="200"/>
    </row>
    <row r="14311" spans="8:8" x14ac:dyDescent="0.25">
      <c r="H14311" s="200"/>
    </row>
    <row r="14312" spans="8:8" x14ac:dyDescent="0.25">
      <c r="H14312" s="200"/>
    </row>
    <row r="14313" spans="8:8" x14ac:dyDescent="0.25">
      <c r="H14313" s="200"/>
    </row>
    <row r="14314" spans="8:8" x14ac:dyDescent="0.25">
      <c r="H14314" s="200"/>
    </row>
    <row r="14315" spans="8:8" x14ac:dyDescent="0.25">
      <c r="H14315" s="200"/>
    </row>
    <row r="14316" spans="8:8" x14ac:dyDescent="0.25">
      <c r="H14316" s="200"/>
    </row>
    <row r="14317" spans="8:8" x14ac:dyDescent="0.25">
      <c r="H14317" s="200"/>
    </row>
    <row r="14318" spans="8:8" x14ac:dyDescent="0.25">
      <c r="H14318" s="200"/>
    </row>
    <row r="14319" spans="8:8" x14ac:dyDescent="0.25">
      <c r="H14319" s="200"/>
    </row>
    <row r="14320" spans="8:8" x14ac:dyDescent="0.25">
      <c r="H14320" s="200"/>
    </row>
    <row r="14321" spans="8:8" x14ac:dyDescent="0.25">
      <c r="H14321" s="200"/>
    </row>
    <row r="14322" spans="8:8" x14ac:dyDescent="0.25">
      <c r="H14322" s="200"/>
    </row>
    <row r="14323" spans="8:8" x14ac:dyDescent="0.25">
      <c r="H14323" s="200"/>
    </row>
    <row r="14324" spans="8:8" x14ac:dyDescent="0.25">
      <c r="H14324" s="200"/>
    </row>
    <row r="14325" spans="8:8" x14ac:dyDescent="0.25">
      <c r="H14325" s="200"/>
    </row>
    <row r="14326" spans="8:8" x14ac:dyDescent="0.25">
      <c r="H14326" s="200"/>
    </row>
    <row r="14327" spans="8:8" x14ac:dyDescent="0.25">
      <c r="H14327" s="200"/>
    </row>
    <row r="14328" spans="8:8" x14ac:dyDescent="0.25">
      <c r="H14328" s="200"/>
    </row>
    <row r="14329" spans="8:8" x14ac:dyDescent="0.25">
      <c r="H14329" s="200"/>
    </row>
    <row r="14330" spans="8:8" x14ac:dyDescent="0.25">
      <c r="H14330" s="200"/>
    </row>
    <row r="14331" spans="8:8" x14ac:dyDescent="0.25">
      <c r="H14331" s="200"/>
    </row>
    <row r="14332" spans="8:8" x14ac:dyDescent="0.25">
      <c r="H14332" s="200"/>
    </row>
    <row r="14333" spans="8:8" x14ac:dyDescent="0.25">
      <c r="H14333" s="200"/>
    </row>
    <row r="14334" spans="8:8" x14ac:dyDescent="0.25">
      <c r="H14334" s="200"/>
    </row>
    <row r="14335" spans="8:8" x14ac:dyDescent="0.25">
      <c r="H14335" s="200"/>
    </row>
    <row r="14336" spans="8:8" x14ac:dyDescent="0.25">
      <c r="H14336" s="200"/>
    </row>
    <row r="14337" spans="8:8" x14ac:dyDescent="0.25">
      <c r="H14337" s="200"/>
    </row>
    <row r="14338" spans="8:8" x14ac:dyDescent="0.25">
      <c r="H14338" s="200"/>
    </row>
    <row r="14339" spans="8:8" x14ac:dyDescent="0.25">
      <c r="H14339" s="200"/>
    </row>
    <row r="14340" spans="8:8" x14ac:dyDescent="0.25">
      <c r="H14340" s="200"/>
    </row>
    <row r="14341" spans="8:8" x14ac:dyDescent="0.25">
      <c r="H14341" s="200"/>
    </row>
    <row r="14342" spans="8:8" x14ac:dyDescent="0.25">
      <c r="H14342" s="200"/>
    </row>
    <row r="14343" spans="8:8" x14ac:dyDescent="0.25">
      <c r="H14343" s="200"/>
    </row>
    <row r="14344" spans="8:8" x14ac:dyDescent="0.25">
      <c r="H14344" s="200"/>
    </row>
    <row r="14345" spans="8:8" x14ac:dyDescent="0.25">
      <c r="H14345" s="200"/>
    </row>
    <row r="14346" spans="8:8" x14ac:dyDescent="0.25">
      <c r="H14346" s="200"/>
    </row>
    <row r="14347" spans="8:8" x14ac:dyDescent="0.25">
      <c r="H14347" s="200"/>
    </row>
    <row r="14348" spans="8:8" x14ac:dyDescent="0.25">
      <c r="H14348" s="200"/>
    </row>
    <row r="14349" spans="8:8" x14ac:dyDescent="0.25">
      <c r="H14349" s="200"/>
    </row>
    <row r="14350" spans="8:8" x14ac:dyDescent="0.25">
      <c r="H14350" s="200"/>
    </row>
    <row r="14351" spans="8:8" x14ac:dyDescent="0.25">
      <c r="H14351" s="200"/>
    </row>
    <row r="14352" spans="8:8" x14ac:dyDescent="0.25">
      <c r="H14352" s="200"/>
    </row>
    <row r="14353" spans="8:8" x14ac:dyDescent="0.25">
      <c r="H14353" s="200"/>
    </row>
    <row r="14354" spans="8:8" x14ac:dyDescent="0.25">
      <c r="H14354" s="200"/>
    </row>
    <row r="14355" spans="8:8" x14ac:dyDescent="0.25">
      <c r="H14355" s="200"/>
    </row>
    <row r="14356" spans="8:8" x14ac:dyDescent="0.25">
      <c r="H14356" s="200"/>
    </row>
    <row r="14357" spans="8:8" x14ac:dyDescent="0.25">
      <c r="H14357" s="200"/>
    </row>
    <row r="14358" spans="8:8" x14ac:dyDescent="0.25">
      <c r="H14358" s="200"/>
    </row>
    <row r="14359" spans="8:8" x14ac:dyDescent="0.25">
      <c r="H14359" s="200"/>
    </row>
    <row r="14360" spans="8:8" x14ac:dyDescent="0.25">
      <c r="H14360" s="200"/>
    </row>
    <row r="14361" spans="8:8" x14ac:dyDescent="0.25">
      <c r="H14361" s="200"/>
    </row>
    <row r="14362" spans="8:8" x14ac:dyDescent="0.25">
      <c r="H14362" s="200"/>
    </row>
    <row r="14363" spans="8:8" x14ac:dyDescent="0.25">
      <c r="H14363" s="200"/>
    </row>
    <row r="14364" spans="8:8" x14ac:dyDescent="0.25">
      <c r="H14364" s="200"/>
    </row>
    <row r="14365" spans="8:8" x14ac:dyDescent="0.25">
      <c r="H14365" s="200"/>
    </row>
    <row r="14366" spans="8:8" x14ac:dyDescent="0.25">
      <c r="H14366" s="200"/>
    </row>
    <row r="14367" spans="8:8" x14ac:dyDescent="0.25">
      <c r="H14367" s="200"/>
    </row>
    <row r="14368" spans="8:8" x14ac:dyDescent="0.25">
      <c r="H14368" s="200"/>
    </row>
    <row r="14369" spans="8:8" x14ac:dyDescent="0.25">
      <c r="H14369" s="200"/>
    </row>
    <row r="14370" spans="8:8" x14ac:dyDescent="0.25">
      <c r="H14370" s="200"/>
    </row>
    <row r="14371" spans="8:8" x14ac:dyDescent="0.25">
      <c r="H14371" s="200"/>
    </row>
    <row r="14372" spans="8:8" x14ac:dyDescent="0.25">
      <c r="H14372" s="200"/>
    </row>
    <row r="14373" spans="8:8" x14ac:dyDescent="0.25">
      <c r="H14373" s="200"/>
    </row>
    <row r="14374" spans="8:8" x14ac:dyDescent="0.25">
      <c r="H14374" s="200"/>
    </row>
    <row r="14375" spans="8:8" x14ac:dyDescent="0.25">
      <c r="H14375" s="200"/>
    </row>
    <row r="14376" spans="8:8" x14ac:dyDescent="0.25">
      <c r="H14376" s="200"/>
    </row>
    <row r="14377" spans="8:8" x14ac:dyDescent="0.25">
      <c r="H14377" s="200"/>
    </row>
    <row r="14378" spans="8:8" x14ac:dyDescent="0.25">
      <c r="H14378" s="200"/>
    </row>
    <row r="14379" spans="8:8" x14ac:dyDescent="0.25">
      <c r="H14379" s="200"/>
    </row>
    <row r="14380" spans="8:8" x14ac:dyDescent="0.25">
      <c r="H14380" s="200"/>
    </row>
    <row r="14381" spans="8:8" x14ac:dyDescent="0.25">
      <c r="H14381" s="200"/>
    </row>
    <row r="14382" spans="8:8" x14ac:dyDescent="0.25">
      <c r="H14382" s="200"/>
    </row>
    <row r="14383" spans="8:8" x14ac:dyDescent="0.25">
      <c r="H14383" s="200"/>
    </row>
    <row r="14384" spans="8:8" x14ac:dyDescent="0.25">
      <c r="H14384" s="200"/>
    </row>
    <row r="14385" spans="8:8" x14ac:dyDescent="0.25">
      <c r="H14385" s="200"/>
    </row>
    <row r="14386" spans="8:8" x14ac:dyDescent="0.25">
      <c r="H14386" s="200"/>
    </row>
    <row r="14387" spans="8:8" x14ac:dyDescent="0.25">
      <c r="H14387" s="200"/>
    </row>
    <row r="14388" spans="8:8" x14ac:dyDescent="0.25">
      <c r="H14388" s="200"/>
    </row>
    <row r="14389" spans="8:8" x14ac:dyDescent="0.25">
      <c r="H14389" s="200"/>
    </row>
    <row r="14390" spans="8:8" x14ac:dyDescent="0.25">
      <c r="H14390" s="200"/>
    </row>
    <row r="14391" spans="8:8" x14ac:dyDescent="0.25">
      <c r="H14391" s="200"/>
    </row>
    <row r="14392" spans="8:8" x14ac:dyDescent="0.25">
      <c r="H14392" s="200"/>
    </row>
    <row r="14393" spans="8:8" x14ac:dyDescent="0.25">
      <c r="H14393" s="200"/>
    </row>
    <row r="14394" spans="8:8" x14ac:dyDescent="0.25">
      <c r="H14394" s="200"/>
    </row>
    <row r="14395" spans="8:8" x14ac:dyDescent="0.25">
      <c r="H14395" s="200"/>
    </row>
    <row r="14396" spans="8:8" x14ac:dyDescent="0.25">
      <c r="H14396" s="200"/>
    </row>
    <row r="14397" spans="8:8" x14ac:dyDescent="0.25">
      <c r="H14397" s="200"/>
    </row>
    <row r="14398" spans="8:8" x14ac:dyDescent="0.25">
      <c r="H14398" s="200"/>
    </row>
    <row r="14399" spans="8:8" x14ac:dyDescent="0.25">
      <c r="H14399" s="200"/>
    </row>
    <row r="14400" spans="8:8" x14ac:dyDescent="0.25">
      <c r="H14400" s="200"/>
    </row>
    <row r="14401" spans="8:8" x14ac:dyDescent="0.25">
      <c r="H14401" s="200"/>
    </row>
    <row r="14402" spans="8:8" x14ac:dyDescent="0.25">
      <c r="H14402" s="200"/>
    </row>
    <row r="14403" spans="8:8" x14ac:dyDescent="0.25">
      <c r="H14403" s="200"/>
    </row>
    <row r="14404" spans="8:8" x14ac:dyDescent="0.25">
      <c r="H14404" s="200"/>
    </row>
    <row r="14405" spans="8:8" x14ac:dyDescent="0.25">
      <c r="H14405" s="200"/>
    </row>
    <row r="14406" spans="8:8" x14ac:dyDescent="0.25">
      <c r="H14406" s="200"/>
    </row>
    <row r="14407" spans="8:8" x14ac:dyDescent="0.25">
      <c r="H14407" s="200"/>
    </row>
    <row r="14408" spans="8:8" x14ac:dyDescent="0.25">
      <c r="H14408" s="200"/>
    </row>
    <row r="14409" spans="8:8" x14ac:dyDescent="0.25">
      <c r="H14409" s="200"/>
    </row>
    <row r="14410" spans="8:8" x14ac:dyDescent="0.25">
      <c r="H14410" s="200"/>
    </row>
    <row r="14411" spans="8:8" x14ac:dyDescent="0.25">
      <c r="H14411" s="200"/>
    </row>
    <row r="14412" spans="8:8" x14ac:dyDescent="0.25">
      <c r="H14412" s="200"/>
    </row>
    <row r="14413" spans="8:8" x14ac:dyDescent="0.25">
      <c r="H14413" s="200"/>
    </row>
    <row r="14414" spans="8:8" x14ac:dyDescent="0.25">
      <c r="H14414" s="200"/>
    </row>
    <row r="14415" spans="8:8" x14ac:dyDescent="0.25">
      <c r="H14415" s="200"/>
    </row>
    <row r="14416" spans="8:8" x14ac:dyDescent="0.25">
      <c r="H14416" s="200"/>
    </row>
    <row r="14417" spans="8:8" x14ac:dyDescent="0.25">
      <c r="H14417" s="200"/>
    </row>
    <row r="14418" spans="8:8" x14ac:dyDescent="0.25">
      <c r="H14418" s="200"/>
    </row>
    <row r="14419" spans="8:8" x14ac:dyDescent="0.25">
      <c r="H14419" s="200"/>
    </row>
    <row r="14420" spans="8:8" x14ac:dyDescent="0.25">
      <c r="H14420" s="200"/>
    </row>
    <row r="14421" spans="8:8" x14ac:dyDescent="0.25">
      <c r="H14421" s="200"/>
    </row>
    <row r="14422" spans="8:8" x14ac:dyDescent="0.25">
      <c r="H14422" s="200"/>
    </row>
    <row r="14423" spans="8:8" x14ac:dyDescent="0.25">
      <c r="H14423" s="200"/>
    </row>
    <row r="14424" spans="8:8" x14ac:dyDescent="0.25">
      <c r="H14424" s="200"/>
    </row>
    <row r="14425" spans="8:8" x14ac:dyDescent="0.25">
      <c r="H14425" s="200"/>
    </row>
    <row r="14426" spans="8:8" x14ac:dyDescent="0.25">
      <c r="H14426" s="200"/>
    </row>
    <row r="14427" spans="8:8" x14ac:dyDescent="0.25">
      <c r="H14427" s="200"/>
    </row>
    <row r="14428" spans="8:8" x14ac:dyDescent="0.25">
      <c r="H14428" s="200"/>
    </row>
    <row r="14429" spans="8:8" x14ac:dyDescent="0.25">
      <c r="H14429" s="200"/>
    </row>
    <row r="14430" spans="8:8" x14ac:dyDescent="0.25">
      <c r="H14430" s="200"/>
    </row>
    <row r="14431" spans="8:8" x14ac:dyDescent="0.25">
      <c r="H14431" s="200"/>
    </row>
    <row r="14432" spans="8:8" x14ac:dyDescent="0.25">
      <c r="H14432" s="200"/>
    </row>
    <row r="14433" spans="8:8" x14ac:dyDescent="0.25">
      <c r="H14433" s="200"/>
    </row>
    <row r="14434" spans="8:8" x14ac:dyDescent="0.25">
      <c r="H14434" s="200"/>
    </row>
    <row r="14435" spans="8:8" x14ac:dyDescent="0.25">
      <c r="H14435" s="200"/>
    </row>
    <row r="14436" spans="8:8" x14ac:dyDescent="0.25">
      <c r="H14436" s="200"/>
    </row>
    <row r="14437" spans="8:8" x14ac:dyDescent="0.25">
      <c r="H14437" s="200"/>
    </row>
    <row r="14438" spans="8:8" x14ac:dyDescent="0.25">
      <c r="H14438" s="200"/>
    </row>
    <row r="14439" spans="8:8" x14ac:dyDescent="0.25">
      <c r="H14439" s="200"/>
    </row>
    <row r="14440" spans="8:8" x14ac:dyDescent="0.25">
      <c r="H14440" s="200"/>
    </row>
    <row r="14441" spans="8:8" x14ac:dyDescent="0.25">
      <c r="H14441" s="200"/>
    </row>
    <row r="14442" spans="8:8" x14ac:dyDescent="0.25">
      <c r="H14442" s="200"/>
    </row>
    <row r="14443" spans="8:8" x14ac:dyDescent="0.25">
      <c r="H14443" s="200"/>
    </row>
    <row r="14444" spans="8:8" x14ac:dyDescent="0.25">
      <c r="H14444" s="200"/>
    </row>
    <row r="14445" spans="8:8" x14ac:dyDescent="0.25">
      <c r="H14445" s="200"/>
    </row>
    <row r="14446" spans="8:8" x14ac:dyDescent="0.25">
      <c r="H14446" s="200"/>
    </row>
    <row r="14447" spans="8:8" x14ac:dyDescent="0.25">
      <c r="H14447" s="200"/>
    </row>
    <row r="14448" spans="8:8" x14ac:dyDescent="0.25">
      <c r="H14448" s="200"/>
    </row>
    <row r="14449" spans="8:8" x14ac:dyDescent="0.25">
      <c r="H14449" s="200"/>
    </row>
    <row r="14450" spans="8:8" x14ac:dyDescent="0.25">
      <c r="H14450" s="200"/>
    </row>
    <row r="14451" spans="8:8" x14ac:dyDescent="0.25">
      <c r="H14451" s="200"/>
    </row>
    <row r="14452" spans="8:8" x14ac:dyDescent="0.25">
      <c r="H14452" s="200"/>
    </row>
    <row r="14453" spans="8:8" x14ac:dyDescent="0.25">
      <c r="H14453" s="200"/>
    </row>
    <row r="14454" spans="8:8" x14ac:dyDescent="0.25">
      <c r="H14454" s="200"/>
    </row>
    <row r="14455" spans="8:8" x14ac:dyDescent="0.25">
      <c r="H14455" s="200"/>
    </row>
    <row r="14456" spans="8:8" x14ac:dyDescent="0.25">
      <c r="H14456" s="200"/>
    </row>
    <row r="14457" spans="8:8" x14ac:dyDescent="0.25">
      <c r="H14457" s="200"/>
    </row>
    <row r="14458" spans="8:8" x14ac:dyDescent="0.25">
      <c r="H14458" s="200"/>
    </row>
    <row r="14459" spans="8:8" x14ac:dyDescent="0.25">
      <c r="H14459" s="200"/>
    </row>
    <row r="14460" spans="8:8" x14ac:dyDescent="0.25">
      <c r="H14460" s="200"/>
    </row>
    <row r="14461" spans="8:8" x14ac:dyDescent="0.25">
      <c r="H14461" s="200"/>
    </row>
    <row r="14462" spans="8:8" x14ac:dyDescent="0.25">
      <c r="H14462" s="200"/>
    </row>
    <row r="14463" spans="8:8" x14ac:dyDescent="0.25">
      <c r="H14463" s="200"/>
    </row>
    <row r="14464" spans="8:8" x14ac:dyDescent="0.25">
      <c r="H14464" s="200"/>
    </row>
    <row r="14465" spans="8:8" x14ac:dyDescent="0.25">
      <c r="H14465" s="200"/>
    </row>
    <row r="14466" spans="8:8" x14ac:dyDescent="0.25">
      <c r="H14466" s="200"/>
    </row>
    <row r="14467" spans="8:8" x14ac:dyDescent="0.25">
      <c r="H14467" s="200"/>
    </row>
    <row r="14468" spans="8:8" x14ac:dyDescent="0.25">
      <c r="H14468" s="200"/>
    </row>
    <row r="14469" spans="8:8" x14ac:dyDescent="0.25">
      <c r="H14469" s="200"/>
    </row>
    <row r="14470" spans="8:8" x14ac:dyDescent="0.25">
      <c r="H14470" s="200"/>
    </row>
    <row r="14471" spans="8:8" x14ac:dyDescent="0.25">
      <c r="H14471" s="200"/>
    </row>
    <row r="14472" spans="8:8" x14ac:dyDescent="0.25">
      <c r="H14472" s="200"/>
    </row>
    <row r="14473" spans="8:8" x14ac:dyDescent="0.25">
      <c r="H14473" s="200"/>
    </row>
    <row r="14474" spans="8:8" x14ac:dyDescent="0.25">
      <c r="H14474" s="200"/>
    </row>
    <row r="14475" spans="8:8" x14ac:dyDescent="0.25">
      <c r="H14475" s="200"/>
    </row>
    <row r="14476" spans="8:8" x14ac:dyDescent="0.25">
      <c r="H14476" s="200"/>
    </row>
    <row r="14477" spans="8:8" x14ac:dyDescent="0.25">
      <c r="H14477" s="200"/>
    </row>
    <row r="14478" spans="8:8" x14ac:dyDescent="0.25">
      <c r="H14478" s="200"/>
    </row>
    <row r="14479" spans="8:8" x14ac:dyDescent="0.25">
      <c r="H14479" s="200"/>
    </row>
    <row r="14480" spans="8:8" x14ac:dyDescent="0.25">
      <c r="H14480" s="200"/>
    </row>
    <row r="14481" spans="8:8" x14ac:dyDescent="0.25">
      <c r="H14481" s="200"/>
    </row>
    <row r="14482" spans="8:8" x14ac:dyDescent="0.25">
      <c r="H14482" s="200"/>
    </row>
    <row r="14483" spans="8:8" x14ac:dyDescent="0.25">
      <c r="H14483" s="200"/>
    </row>
    <row r="14484" spans="8:8" x14ac:dyDescent="0.25">
      <c r="H14484" s="200"/>
    </row>
    <row r="14485" spans="8:8" x14ac:dyDescent="0.25">
      <c r="H14485" s="200"/>
    </row>
    <row r="14486" spans="8:8" x14ac:dyDescent="0.25">
      <c r="H14486" s="200"/>
    </row>
    <row r="14487" spans="8:8" x14ac:dyDescent="0.25">
      <c r="H14487" s="200"/>
    </row>
    <row r="14488" spans="8:8" x14ac:dyDescent="0.25">
      <c r="H14488" s="200"/>
    </row>
    <row r="14489" spans="8:8" x14ac:dyDescent="0.25">
      <c r="H14489" s="200"/>
    </row>
    <row r="14490" spans="8:8" x14ac:dyDescent="0.25">
      <c r="H14490" s="200"/>
    </row>
    <row r="14491" spans="8:8" x14ac:dyDescent="0.25">
      <c r="H14491" s="200"/>
    </row>
    <row r="14492" spans="8:8" x14ac:dyDescent="0.25">
      <c r="H14492" s="200"/>
    </row>
    <row r="14493" spans="8:8" x14ac:dyDescent="0.25">
      <c r="H14493" s="200"/>
    </row>
    <row r="14494" spans="8:8" x14ac:dyDescent="0.25">
      <c r="H14494" s="200"/>
    </row>
    <row r="14495" spans="8:8" x14ac:dyDescent="0.25">
      <c r="H14495" s="200"/>
    </row>
    <row r="14496" spans="8:8" x14ac:dyDescent="0.25">
      <c r="H14496" s="200"/>
    </row>
    <row r="14497" spans="8:8" x14ac:dyDescent="0.25">
      <c r="H14497" s="200"/>
    </row>
    <row r="14498" spans="8:8" x14ac:dyDescent="0.25">
      <c r="H14498" s="200"/>
    </row>
    <row r="14499" spans="8:8" x14ac:dyDescent="0.25">
      <c r="H14499" s="200"/>
    </row>
    <row r="14500" spans="8:8" x14ac:dyDescent="0.25">
      <c r="H14500" s="200"/>
    </row>
    <row r="14501" spans="8:8" x14ac:dyDescent="0.25">
      <c r="H14501" s="200"/>
    </row>
    <row r="14502" spans="8:8" x14ac:dyDescent="0.25">
      <c r="H14502" s="200"/>
    </row>
    <row r="14503" spans="8:8" x14ac:dyDescent="0.25">
      <c r="H14503" s="200"/>
    </row>
    <row r="14504" spans="8:8" x14ac:dyDescent="0.25">
      <c r="H14504" s="200"/>
    </row>
    <row r="14505" spans="8:8" x14ac:dyDescent="0.25">
      <c r="H14505" s="200"/>
    </row>
    <row r="14506" spans="8:8" x14ac:dyDescent="0.25">
      <c r="H14506" s="200"/>
    </row>
    <row r="14507" spans="8:8" x14ac:dyDescent="0.25">
      <c r="H14507" s="200"/>
    </row>
    <row r="14508" spans="8:8" x14ac:dyDescent="0.25">
      <c r="H14508" s="200"/>
    </row>
    <row r="14509" spans="8:8" x14ac:dyDescent="0.25">
      <c r="H14509" s="200"/>
    </row>
    <row r="14510" spans="8:8" x14ac:dyDescent="0.25">
      <c r="H14510" s="200"/>
    </row>
    <row r="14511" spans="8:8" x14ac:dyDescent="0.25">
      <c r="H14511" s="200"/>
    </row>
    <row r="14512" spans="8:8" x14ac:dyDescent="0.25">
      <c r="H14512" s="200"/>
    </row>
    <row r="14513" spans="8:8" x14ac:dyDescent="0.25">
      <c r="H14513" s="200"/>
    </row>
    <row r="14514" spans="8:8" x14ac:dyDescent="0.25">
      <c r="H14514" s="200"/>
    </row>
    <row r="14515" spans="8:8" x14ac:dyDescent="0.25">
      <c r="H14515" s="200"/>
    </row>
    <row r="14516" spans="8:8" x14ac:dyDescent="0.25">
      <c r="H14516" s="200"/>
    </row>
    <row r="14517" spans="8:8" x14ac:dyDescent="0.25">
      <c r="H14517" s="200"/>
    </row>
    <row r="14518" spans="8:8" x14ac:dyDescent="0.25">
      <c r="H14518" s="200"/>
    </row>
    <row r="14519" spans="8:8" x14ac:dyDescent="0.25">
      <c r="H14519" s="200"/>
    </row>
    <row r="14520" spans="8:8" x14ac:dyDescent="0.25">
      <c r="H14520" s="200"/>
    </row>
    <row r="14521" spans="8:8" x14ac:dyDescent="0.25">
      <c r="H14521" s="200"/>
    </row>
    <row r="14522" spans="8:8" x14ac:dyDescent="0.25">
      <c r="H14522" s="200"/>
    </row>
    <row r="14523" spans="8:8" x14ac:dyDescent="0.25">
      <c r="H14523" s="200"/>
    </row>
    <row r="14524" spans="8:8" x14ac:dyDescent="0.25">
      <c r="H14524" s="200"/>
    </row>
    <row r="14525" spans="8:8" x14ac:dyDescent="0.25">
      <c r="H14525" s="200"/>
    </row>
    <row r="14526" spans="8:8" x14ac:dyDescent="0.25">
      <c r="H14526" s="200"/>
    </row>
    <row r="14527" spans="8:8" x14ac:dyDescent="0.25">
      <c r="H14527" s="200"/>
    </row>
    <row r="14528" spans="8:8" x14ac:dyDescent="0.25">
      <c r="H14528" s="200"/>
    </row>
    <row r="14529" spans="8:8" x14ac:dyDescent="0.25">
      <c r="H14529" s="200"/>
    </row>
    <row r="14530" spans="8:8" x14ac:dyDescent="0.25">
      <c r="H14530" s="200"/>
    </row>
    <row r="14531" spans="8:8" x14ac:dyDescent="0.25">
      <c r="H14531" s="200"/>
    </row>
    <row r="14532" spans="8:8" x14ac:dyDescent="0.25">
      <c r="H14532" s="200"/>
    </row>
    <row r="14533" spans="8:8" x14ac:dyDescent="0.25">
      <c r="H14533" s="200"/>
    </row>
    <row r="14534" spans="8:8" x14ac:dyDescent="0.25">
      <c r="H14534" s="200"/>
    </row>
    <row r="14535" spans="8:8" x14ac:dyDescent="0.25">
      <c r="H14535" s="200"/>
    </row>
    <row r="14536" spans="8:8" x14ac:dyDescent="0.25">
      <c r="H14536" s="200"/>
    </row>
    <row r="14537" spans="8:8" x14ac:dyDescent="0.25">
      <c r="H14537" s="200"/>
    </row>
    <row r="14538" spans="8:8" x14ac:dyDescent="0.25">
      <c r="H14538" s="200"/>
    </row>
    <row r="14539" spans="8:8" x14ac:dyDescent="0.25">
      <c r="H14539" s="200"/>
    </row>
    <row r="14540" spans="8:8" x14ac:dyDescent="0.25">
      <c r="H14540" s="200"/>
    </row>
    <row r="14541" spans="8:8" x14ac:dyDescent="0.25">
      <c r="H14541" s="200"/>
    </row>
    <row r="14542" spans="8:8" x14ac:dyDescent="0.25">
      <c r="H14542" s="200"/>
    </row>
    <row r="14543" spans="8:8" x14ac:dyDescent="0.25">
      <c r="H14543" s="200"/>
    </row>
    <row r="14544" spans="8:8" x14ac:dyDescent="0.25">
      <c r="H14544" s="200"/>
    </row>
    <row r="14545" spans="8:8" x14ac:dyDescent="0.25">
      <c r="H14545" s="200"/>
    </row>
    <row r="14546" spans="8:8" x14ac:dyDescent="0.25">
      <c r="H14546" s="200"/>
    </row>
    <row r="14547" spans="8:8" x14ac:dyDescent="0.25">
      <c r="H14547" s="200"/>
    </row>
    <row r="14548" spans="8:8" x14ac:dyDescent="0.25">
      <c r="H14548" s="200"/>
    </row>
    <row r="14549" spans="8:8" x14ac:dyDescent="0.25">
      <c r="H14549" s="200"/>
    </row>
    <row r="14550" spans="8:8" x14ac:dyDescent="0.25">
      <c r="H14550" s="200"/>
    </row>
    <row r="14551" spans="8:8" x14ac:dyDescent="0.25">
      <c r="H14551" s="200"/>
    </row>
    <row r="14552" spans="8:8" x14ac:dyDescent="0.25">
      <c r="H14552" s="200"/>
    </row>
    <row r="14553" spans="8:8" x14ac:dyDescent="0.25">
      <c r="H14553" s="200"/>
    </row>
    <row r="14554" spans="8:8" x14ac:dyDescent="0.25">
      <c r="H14554" s="200"/>
    </row>
    <row r="14555" spans="8:8" x14ac:dyDescent="0.25">
      <c r="H14555" s="200"/>
    </row>
    <row r="14556" spans="8:8" x14ac:dyDescent="0.25">
      <c r="H14556" s="200"/>
    </row>
    <row r="14557" spans="8:8" x14ac:dyDescent="0.25">
      <c r="H14557" s="200"/>
    </row>
    <row r="14558" spans="8:8" x14ac:dyDescent="0.25">
      <c r="H14558" s="200"/>
    </row>
    <row r="14559" spans="8:8" x14ac:dyDescent="0.25">
      <c r="H14559" s="200"/>
    </row>
    <row r="14560" spans="8:8" x14ac:dyDescent="0.25">
      <c r="H14560" s="200"/>
    </row>
    <row r="14561" spans="8:8" x14ac:dyDescent="0.25">
      <c r="H14561" s="200"/>
    </row>
    <row r="14562" spans="8:8" x14ac:dyDescent="0.25">
      <c r="H14562" s="200"/>
    </row>
    <row r="14563" spans="8:8" x14ac:dyDescent="0.25">
      <c r="H14563" s="200"/>
    </row>
    <row r="14564" spans="8:8" x14ac:dyDescent="0.25">
      <c r="H14564" s="200"/>
    </row>
    <row r="14565" spans="8:8" x14ac:dyDescent="0.25">
      <c r="H14565" s="200"/>
    </row>
    <row r="14566" spans="8:8" x14ac:dyDescent="0.25">
      <c r="H14566" s="200"/>
    </row>
    <row r="14567" spans="8:8" x14ac:dyDescent="0.25">
      <c r="H14567" s="200"/>
    </row>
    <row r="14568" spans="8:8" x14ac:dyDescent="0.25">
      <c r="H14568" s="200"/>
    </row>
    <row r="14569" spans="8:8" x14ac:dyDescent="0.25">
      <c r="H14569" s="200"/>
    </row>
    <row r="14570" spans="8:8" x14ac:dyDescent="0.25">
      <c r="H14570" s="200"/>
    </row>
    <row r="14571" spans="8:8" x14ac:dyDescent="0.25">
      <c r="H14571" s="200"/>
    </row>
    <row r="14572" spans="8:8" x14ac:dyDescent="0.25">
      <c r="H14572" s="200"/>
    </row>
    <row r="14573" spans="8:8" x14ac:dyDescent="0.25">
      <c r="H14573" s="200"/>
    </row>
    <row r="14574" spans="8:8" x14ac:dyDescent="0.25">
      <c r="H14574" s="200"/>
    </row>
    <row r="14575" spans="8:8" x14ac:dyDescent="0.25">
      <c r="H14575" s="200"/>
    </row>
    <row r="14576" spans="8:8" x14ac:dyDescent="0.25">
      <c r="H14576" s="200"/>
    </row>
    <row r="14577" spans="8:8" x14ac:dyDescent="0.25">
      <c r="H14577" s="200"/>
    </row>
    <row r="14578" spans="8:8" x14ac:dyDescent="0.25">
      <c r="H14578" s="200"/>
    </row>
    <row r="14579" spans="8:8" x14ac:dyDescent="0.25">
      <c r="H14579" s="200"/>
    </row>
    <row r="14580" spans="8:8" x14ac:dyDescent="0.25">
      <c r="H14580" s="200"/>
    </row>
    <row r="14581" spans="8:8" x14ac:dyDescent="0.25">
      <c r="H14581" s="200"/>
    </row>
    <row r="14582" spans="8:8" x14ac:dyDescent="0.25">
      <c r="H14582" s="200"/>
    </row>
    <row r="14583" spans="8:8" x14ac:dyDescent="0.25">
      <c r="H14583" s="200"/>
    </row>
    <row r="14584" spans="8:8" x14ac:dyDescent="0.25">
      <c r="H14584" s="200"/>
    </row>
    <row r="14585" spans="8:8" x14ac:dyDescent="0.25">
      <c r="H14585" s="200"/>
    </row>
    <row r="14586" spans="8:8" x14ac:dyDescent="0.25">
      <c r="H14586" s="200"/>
    </row>
    <row r="14587" spans="8:8" x14ac:dyDescent="0.25">
      <c r="H14587" s="200"/>
    </row>
    <row r="14588" spans="8:8" x14ac:dyDescent="0.25">
      <c r="H14588" s="200"/>
    </row>
    <row r="14589" spans="8:8" x14ac:dyDescent="0.25">
      <c r="H14589" s="200"/>
    </row>
    <row r="14590" spans="8:8" x14ac:dyDescent="0.25">
      <c r="H14590" s="200"/>
    </row>
    <row r="14591" spans="8:8" x14ac:dyDescent="0.25">
      <c r="H14591" s="200"/>
    </row>
    <row r="14592" spans="8:8" x14ac:dyDescent="0.25">
      <c r="H14592" s="200"/>
    </row>
    <row r="14593" spans="8:8" x14ac:dyDescent="0.25">
      <c r="H14593" s="200"/>
    </row>
    <row r="14594" spans="8:8" x14ac:dyDescent="0.25">
      <c r="H14594" s="200"/>
    </row>
    <row r="14595" spans="8:8" x14ac:dyDescent="0.25">
      <c r="H14595" s="200"/>
    </row>
    <row r="14596" spans="8:8" x14ac:dyDescent="0.25">
      <c r="H14596" s="200"/>
    </row>
    <row r="14597" spans="8:8" x14ac:dyDescent="0.25">
      <c r="H14597" s="200"/>
    </row>
    <row r="14598" spans="8:8" x14ac:dyDescent="0.25">
      <c r="H14598" s="200"/>
    </row>
    <row r="14599" spans="8:8" x14ac:dyDescent="0.25">
      <c r="H14599" s="200"/>
    </row>
    <row r="14600" spans="8:8" x14ac:dyDescent="0.25">
      <c r="H14600" s="200"/>
    </row>
    <row r="14601" spans="8:8" x14ac:dyDescent="0.25">
      <c r="H14601" s="200"/>
    </row>
    <row r="14602" spans="8:8" x14ac:dyDescent="0.25">
      <c r="H14602" s="200"/>
    </row>
    <row r="14603" spans="8:8" x14ac:dyDescent="0.25">
      <c r="H14603" s="200"/>
    </row>
    <row r="14604" spans="8:8" x14ac:dyDescent="0.25">
      <c r="H14604" s="200"/>
    </row>
    <row r="14605" spans="8:8" x14ac:dyDescent="0.25">
      <c r="H14605" s="200"/>
    </row>
    <row r="14606" spans="8:8" x14ac:dyDescent="0.25">
      <c r="H14606" s="200"/>
    </row>
    <row r="14607" spans="8:8" x14ac:dyDescent="0.25">
      <c r="H14607" s="200"/>
    </row>
    <row r="14608" spans="8:8" x14ac:dyDescent="0.25">
      <c r="H14608" s="200"/>
    </row>
    <row r="14609" spans="8:8" x14ac:dyDescent="0.25">
      <c r="H14609" s="200"/>
    </row>
    <row r="14610" spans="8:8" x14ac:dyDescent="0.25">
      <c r="H14610" s="200"/>
    </row>
    <row r="14611" spans="8:8" x14ac:dyDescent="0.25">
      <c r="H14611" s="200"/>
    </row>
    <row r="14612" spans="8:8" x14ac:dyDescent="0.25">
      <c r="H14612" s="200"/>
    </row>
    <row r="14613" spans="8:8" x14ac:dyDescent="0.25">
      <c r="H14613" s="200"/>
    </row>
    <row r="14614" spans="8:8" x14ac:dyDescent="0.25">
      <c r="H14614" s="200"/>
    </row>
    <row r="14615" spans="8:8" x14ac:dyDescent="0.25">
      <c r="H14615" s="200"/>
    </row>
    <row r="14616" spans="8:8" x14ac:dyDescent="0.25">
      <c r="H14616" s="200"/>
    </row>
    <row r="14617" spans="8:8" x14ac:dyDescent="0.25">
      <c r="H14617" s="200"/>
    </row>
    <row r="14618" spans="8:8" x14ac:dyDescent="0.25">
      <c r="H14618" s="200"/>
    </row>
    <row r="14619" spans="8:8" x14ac:dyDescent="0.25">
      <c r="H14619" s="200"/>
    </row>
    <row r="14620" spans="8:8" x14ac:dyDescent="0.25">
      <c r="H14620" s="200"/>
    </row>
    <row r="14621" spans="8:8" x14ac:dyDescent="0.25">
      <c r="H14621" s="200"/>
    </row>
    <row r="14622" spans="8:8" x14ac:dyDescent="0.25">
      <c r="H14622" s="200"/>
    </row>
    <row r="14623" spans="8:8" x14ac:dyDescent="0.25">
      <c r="H14623" s="200"/>
    </row>
    <row r="14624" spans="8:8" x14ac:dyDescent="0.25">
      <c r="H14624" s="200"/>
    </row>
    <row r="14625" spans="8:8" x14ac:dyDescent="0.25">
      <c r="H14625" s="200"/>
    </row>
    <row r="14626" spans="8:8" x14ac:dyDescent="0.25">
      <c r="H14626" s="200"/>
    </row>
    <row r="14627" spans="8:8" x14ac:dyDescent="0.25">
      <c r="H14627" s="200"/>
    </row>
    <row r="14628" spans="8:8" x14ac:dyDescent="0.25">
      <c r="H14628" s="200"/>
    </row>
    <row r="14629" spans="8:8" x14ac:dyDescent="0.25">
      <c r="H14629" s="200"/>
    </row>
    <row r="14630" spans="8:8" x14ac:dyDescent="0.25">
      <c r="H14630" s="200"/>
    </row>
    <row r="14631" spans="8:8" x14ac:dyDescent="0.25">
      <c r="H14631" s="200"/>
    </row>
    <row r="14632" spans="8:8" x14ac:dyDescent="0.25">
      <c r="H14632" s="200"/>
    </row>
    <row r="14633" spans="8:8" x14ac:dyDescent="0.25">
      <c r="H14633" s="200"/>
    </row>
    <row r="14634" spans="8:8" x14ac:dyDescent="0.25">
      <c r="H14634" s="200"/>
    </row>
    <row r="14635" spans="8:8" x14ac:dyDescent="0.25">
      <c r="H14635" s="200"/>
    </row>
    <row r="14636" spans="8:8" x14ac:dyDescent="0.25">
      <c r="H14636" s="200"/>
    </row>
    <row r="14637" spans="8:8" x14ac:dyDescent="0.25">
      <c r="H14637" s="200"/>
    </row>
    <row r="14638" spans="8:8" x14ac:dyDescent="0.25">
      <c r="H14638" s="200"/>
    </row>
    <row r="14639" spans="8:8" x14ac:dyDescent="0.25">
      <c r="H14639" s="200"/>
    </row>
    <row r="14640" spans="8:8" x14ac:dyDescent="0.25">
      <c r="H14640" s="200"/>
    </row>
    <row r="14641" spans="8:8" x14ac:dyDescent="0.25">
      <c r="H14641" s="200"/>
    </row>
    <row r="14642" spans="8:8" x14ac:dyDescent="0.25">
      <c r="H14642" s="200"/>
    </row>
    <row r="14643" spans="8:8" x14ac:dyDescent="0.25">
      <c r="H14643" s="200"/>
    </row>
    <row r="14644" spans="8:8" x14ac:dyDescent="0.25">
      <c r="H14644" s="200"/>
    </row>
    <row r="14645" spans="8:8" x14ac:dyDescent="0.25">
      <c r="H14645" s="200"/>
    </row>
    <row r="14646" spans="8:8" x14ac:dyDescent="0.25">
      <c r="H14646" s="200"/>
    </row>
    <row r="14647" spans="8:8" x14ac:dyDescent="0.25">
      <c r="H14647" s="200"/>
    </row>
    <row r="14648" spans="8:8" x14ac:dyDescent="0.25">
      <c r="H14648" s="200"/>
    </row>
    <row r="14649" spans="8:8" x14ac:dyDescent="0.25">
      <c r="H14649" s="200"/>
    </row>
    <row r="14650" spans="8:8" x14ac:dyDescent="0.25">
      <c r="H14650" s="200"/>
    </row>
    <row r="14651" spans="8:8" x14ac:dyDescent="0.25">
      <c r="H14651" s="200"/>
    </row>
    <row r="14652" spans="8:8" x14ac:dyDescent="0.25">
      <c r="H14652" s="200"/>
    </row>
    <row r="14653" spans="8:8" x14ac:dyDescent="0.25">
      <c r="H14653" s="200"/>
    </row>
    <row r="14654" spans="8:8" x14ac:dyDescent="0.25">
      <c r="H14654" s="200"/>
    </row>
    <row r="14655" spans="8:8" x14ac:dyDescent="0.25">
      <c r="H14655" s="200"/>
    </row>
    <row r="14656" spans="8:8" x14ac:dyDescent="0.25">
      <c r="H14656" s="200"/>
    </row>
    <row r="14657" spans="8:8" x14ac:dyDescent="0.25">
      <c r="H14657" s="200"/>
    </row>
    <row r="14658" spans="8:8" x14ac:dyDescent="0.25">
      <c r="H14658" s="200"/>
    </row>
    <row r="14659" spans="8:8" x14ac:dyDescent="0.25">
      <c r="H14659" s="200"/>
    </row>
    <row r="14660" spans="8:8" x14ac:dyDescent="0.25">
      <c r="H14660" s="200"/>
    </row>
    <row r="14661" spans="8:8" x14ac:dyDescent="0.25">
      <c r="H14661" s="200"/>
    </row>
    <row r="14662" spans="8:8" x14ac:dyDescent="0.25">
      <c r="H14662" s="200"/>
    </row>
    <row r="14663" spans="8:8" x14ac:dyDescent="0.25">
      <c r="H14663" s="200"/>
    </row>
    <row r="14664" spans="8:8" x14ac:dyDescent="0.25">
      <c r="H14664" s="200"/>
    </row>
    <row r="14665" spans="8:8" x14ac:dyDescent="0.25">
      <c r="H14665" s="200"/>
    </row>
    <row r="14666" spans="8:8" x14ac:dyDescent="0.25">
      <c r="H14666" s="200"/>
    </row>
    <row r="14667" spans="8:8" x14ac:dyDescent="0.25">
      <c r="H14667" s="200"/>
    </row>
    <row r="14668" spans="8:8" x14ac:dyDescent="0.25">
      <c r="H14668" s="200"/>
    </row>
    <row r="14669" spans="8:8" x14ac:dyDescent="0.25">
      <c r="H14669" s="200"/>
    </row>
    <row r="14670" spans="8:8" x14ac:dyDescent="0.25">
      <c r="H14670" s="200"/>
    </row>
    <row r="14671" spans="8:8" x14ac:dyDescent="0.25">
      <c r="H14671" s="200"/>
    </row>
    <row r="14672" spans="8:8" x14ac:dyDescent="0.25">
      <c r="H14672" s="200"/>
    </row>
    <row r="14673" spans="8:8" x14ac:dyDescent="0.25">
      <c r="H14673" s="200"/>
    </row>
    <row r="14674" spans="8:8" x14ac:dyDescent="0.25">
      <c r="H14674" s="200"/>
    </row>
    <row r="14675" spans="8:8" x14ac:dyDescent="0.25">
      <c r="H14675" s="200"/>
    </row>
    <row r="14676" spans="8:8" x14ac:dyDescent="0.25">
      <c r="H14676" s="200"/>
    </row>
    <row r="14677" spans="8:8" x14ac:dyDescent="0.25">
      <c r="H14677" s="200"/>
    </row>
    <row r="14678" spans="8:8" x14ac:dyDescent="0.25">
      <c r="H14678" s="200"/>
    </row>
    <row r="14679" spans="8:8" x14ac:dyDescent="0.25">
      <c r="H14679" s="200"/>
    </row>
    <row r="14680" spans="8:8" x14ac:dyDescent="0.25">
      <c r="H14680" s="200"/>
    </row>
    <row r="14681" spans="8:8" x14ac:dyDescent="0.25">
      <c r="H14681" s="200"/>
    </row>
    <row r="14682" spans="8:8" x14ac:dyDescent="0.25">
      <c r="H14682" s="200"/>
    </row>
    <row r="14683" spans="8:8" x14ac:dyDescent="0.25">
      <c r="H14683" s="200"/>
    </row>
    <row r="14684" spans="8:8" x14ac:dyDescent="0.25">
      <c r="H14684" s="200"/>
    </row>
    <row r="14685" spans="8:8" x14ac:dyDescent="0.25">
      <c r="H14685" s="200"/>
    </row>
    <row r="14686" spans="8:8" x14ac:dyDescent="0.25">
      <c r="H14686" s="200"/>
    </row>
    <row r="14687" spans="8:8" x14ac:dyDescent="0.25">
      <c r="H14687" s="200"/>
    </row>
    <row r="14688" spans="8:8" x14ac:dyDescent="0.25">
      <c r="H14688" s="200"/>
    </row>
    <row r="14689" spans="8:8" x14ac:dyDescent="0.25">
      <c r="H14689" s="200"/>
    </row>
    <row r="14690" spans="8:8" x14ac:dyDescent="0.25">
      <c r="H14690" s="200"/>
    </row>
    <row r="14691" spans="8:8" x14ac:dyDescent="0.25">
      <c r="H14691" s="200"/>
    </row>
    <row r="14692" spans="8:8" x14ac:dyDescent="0.25">
      <c r="H14692" s="200"/>
    </row>
    <row r="14693" spans="8:8" x14ac:dyDescent="0.25">
      <c r="H14693" s="200"/>
    </row>
    <row r="14694" spans="8:8" x14ac:dyDescent="0.25">
      <c r="H14694" s="200"/>
    </row>
    <row r="14695" spans="8:8" x14ac:dyDescent="0.25">
      <c r="H14695" s="200"/>
    </row>
    <row r="14696" spans="8:8" x14ac:dyDescent="0.25">
      <c r="H14696" s="200"/>
    </row>
    <row r="14697" spans="8:8" x14ac:dyDescent="0.25">
      <c r="H14697" s="200"/>
    </row>
    <row r="14698" spans="8:8" x14ac:dyDescent="0.25">
      <c r="H14698" s="200"/>
    </row>
    <row r="14699" spans="8:8" x14ac:dyDescent="0.25">
      <c r="H14699" s="200"/>
    </row>
    <row r="14700" spans="8:8" x14ac:dyDescent="0.25">
      <c r="H14700" s="200"/>
    </row>
    <row r="14701" spans="8:8" x14ac:dyDescent="0.25">
      <c r="H14701" s="200"/>
    </row>
    <row r="14702" spans="8:8" x14ac:dyDescent="0.25">
      <c r="H14702" s="200"/>
    </row>
    <row r="14703" spans="8:8" x14ac:dyDescent="0.25">
      <c r="H14703" s="200"/>
    </row>
    <row r="14704" spans="8:8" x14ac:dyDescent="0.25">
      <c r="H14704" s="200"/>
    </row>
    <row r="14705" spans="8:8" x14ac:dyDescent="0.25">
      <c r="H14705" s="200"/>
    </row>
    <row r="14706" spans="8:8" x14ac:dyDescent="0.25">
      <c r="H14706" s="200"/>
    </row>
    <row r="14707" spans="8:8" x14ac:dyDescent="0.25">
      <c r="H14707" s="200"/>
    </row>
    <row r="14708" spans="8:8" x14ac:dyDescent="0.25">
      <c r="H14708" s="200"/>
    </row>
    <row r="14709" spans="8:8" x14ac:dyDescent="0.25">
      <c r="H14709" s="200"/>
    </row>
    <row r="14710" spans="8:8" x14ac:dyDescent="0.25">
      <c r="H14710" s="200"/>
    </row>
    <row r="14711" spans="8:8" x14ac:dyDescent="0.25">
      <c r="H14711" s="200"/>
    </row>
    <row r="14712" spans="8:8" x14ac:dyDescent="0.25">
      <c r="H14712" s="200"/>
    </row>
    <row r="14713" spans="8:8" x14ac:dyDescent="0.25">
      <c r="H14713" s="200"/>
    </row>
    <row r="14714" spans="8:8" x14ac:dyDescent="0.25">
      <c r="H14714" s="200"/>
    </row>
    <row r="14715" spans="8:8" x14ac:dyDescent="0.25">
      <c r="H14715" s="200"/>
    </row>
    <row r="14716" spans="8:8" x14ac:dyDescent="0.25">
      <c r="H14716" s="200"/>
    </row>
    <row r="14717" spans="8:8" x14ac:dyDescent="0.25">
      <c r="H14717" s="200"/>
    </row>
    <row r="14718" spans="8:8" x14ac:dyDescent="0.25">
      <c r="H14718" s="200"/>
    </row>
    <row r="14719" spans="8:8" x14ac:dyDescent="0.25">
      <c r="H14719" s="200"/>
    </row>
    <row r="14720" spans="8:8" x14ac:dyDescent="0.25">
      <c r="H14720" s="200"/>
    </row>
    <row r="14721" spans="8:8" x14ac:dyDescent="0.25">
      <c r="H14721" s="200"/>
    </row>
    <row r="14722" spans="8:8" x14ac:dyDescent="0.25">
      <c r="H14722" s="200"/>
    </row>
    <row r="14723" spans="8:8" x14ac:dyDescent="0.25">
      <c r="H14723" s="200"/>
    </row>
    <row r="14724" spans="8:8" x14ac:dyDescent="0.25">
      <c r="H14724" s="200"/>
    </row>
    <row r="14725" spans="8:8" x14ac:dyDescent="0.25">
      <c r="H14725" s="200"/>
    </row>
    <row r="14726" spans="8:8" x14ac:dyDescent="0.25">
      <c r="H14726" s="200"/>
    </row>
    <row r="14727" spans="8:8" x14ac:dyDescent="0.25">
      <c r="H14727" s="200"/>
    </row>
    <row r="14728" spans="8:8" x14ac:dyDescent="0.25">
      <c r="H14728" s="200"/>
    </row>
    <row r="14729" spans="8:8" x14ac:dyDescent="0.25">
      <c r="H14729" s="200"/>
    </row>
    <row r="14730" spans="8:8" x14ac:dyDescent="0.25">
      <c r="H14730" s="200"/>
    </row>
    <row r="14731" spans="8:8" x14ac:dyDescent="0.25">
      <c r="H14731" s="200"/>
    </row>
    <row r="14732" spans="8:8" x14ac:dyDescent="0.25">
      <c r="H14732" s="200"/>
    </row>
    <row r="14733" spans="8:8" x14ac:dyDescent="0.25">
      <c r="H14733" s="200"/>
    </row>
    <row r="14734" spans="8:8" x14ac:dyDescent="0.25">
      <c r="H14734" s="200"/>
    </row>
    <row r="14735" spans="8:8" x14ac:dyDescent="0.25">
      <c r="H14735" s="200"/>
    </row>
    <row r="14736" spans="8:8" x14ac:dyDescent="0.25">
      <c r="H14736" s="200"/>
    </row>
    <row r="14737" spans="8:8" x14ac:dyDescent="0.25">
      <c r="H14737" s="200"/>
    </row>
    <row r="14738" spans="8:8" x14ac:dyDescent="0.25">
      <c r="H14738" s="200"/>
    </row>
    <row r="14739" spans="8:8" x14ac:dyDescent="0.25">
      <c r="H14739" s="200"/>
    </row>
    <row r="14740" spans="8:8" x14ac:dyDescent="0.25">
      <c r="H14740" s="200"/>
    </row>
    <row r="14741" spans="8:8" x14ac:dyDescent="0.25">
      <c r="H14741" s="200"/>
    </row>
    <row r="14742" spans="8:8" x14ac:dyDescent="0.25">
      <c r="H14742" s="200"/>
    </row>
    <row r="14743" spans="8:8" x14ac:dyDescent="0.25">
      <c r="H14743" s="200"/>
    </row>
    <row r="14744" spans="8:8" x14ac:dyDescent="0.25">
      <c r="H14744" s="200"/>
    </row>
    <row r="14745" spans="8:8" x14ac:dyDescent="0.25">
      <c r="H14745" s="200"/>
    </row>
    <row r="14746" spans="8:8" x14ac:dyDescent="0.25">
      <c r="H14746" s="200"/>
    </row>
    <row r="14747" spans="8:8" x14ac:dyDescent="0.25">
      <c r="H14747" s="200"/>
    </row>
    <row r="14748" spans="8:8" x14ac:dyDescent="0.25">
      <c r="H14748" s="200"/>
    </row>
    <row r="14749" spans="8:8" x14ac:dyDescent="0.25">
      <c r="H14749" s="200"/>
    </row>
    <row r="14750" spans="8:8" x14ac:dyDescent="0.25">
      <c r="H14750" s="200"/>
    </row>
    <row r="14751" spans="8:8" x14ac:dyDescent="0.25">
      <c r="H14751" s="200"/>
    </row>
    <row r="14752" spans="8:8" x14ac:dyDescent="0.25">
      <c r="H14752" s="200"/>
    </row>
    <row r="14753" spans="8:8" x14ac:dyDescent="0.25">
      <c r="H14753" s="200"/>
    </row>
    <row r="14754" spans="8:8" x14ac:dyDescent="0.25">
      <c r="H14754" s="200"/>
    </row>
    <row r="14755" spans="8:8" x14ac:dyDescent="0.25">
      <c r="H14755" s="200"/>
    </row>
    <row r="14756" spans="8:8" x14ac:dyDescent="0.25">
      <c r="H14756" s="200"/>
    </row>
    <row r="14757" spans="8:8" x14ac:dyDescent="0.25">
      <c r="H14757" s="200"/>
    </row>
    <row r="14758" spans="8:8" x14ac:dyDescent="0.25">
      <c r="H14758" s="200"/>
    </row>
    <row r="14759" spans="8:8" x14ac:dyDescent="0.25">
      <c r="H14759" s="200"/>
    </row>
    <row r="14760" spans="8:8" x14ac:dyDescent="0.25">
      <c r="H14760" s="200"/>
    </row>
    <row r="14761" spans="8:8" x14ac:dyDescent="0.25">
      <c r="H14761" s="200"/>
    </row>
    <row r="14762" spans="8:8" x14ac:dyDescent="0.25">
      <c r="H14762" s="200"/>
    </row>
    <row r="14763" spans="8:8" x14ac:dyDescent="0.25">
      <c r="H14763" s="200"/>
    </row>
    <row r="14764" spans="8:8" x14ac:dyDescent="0.25">
      <c r="H14764" s="200"/>
    </row>
    <row r="14765" spans="8:8" x14ac:dyDescent="0.25">
      <c r="H14765" s="200"/>
    </row>
    <row r="14766" spans="8:8" x14ac:dyDescent="0.25">
      <c r="H14766" s="200"/>
    </row>
    <row r="14767" spans="8:8" x14ac:dyDescent="0.25">
      <c r="H14767" s="200"/>
    </row>
    <row r="14768" spans="8:8" x14ac:dyDescent="0.25">
      <c r="H14768" s="200"/>
    </row>
    <row r="14769" spans="8:8" x14ac:dyDescent="0.25">
      <c r="H14769" s="200"/>
    </row>
    <row r="14770" spans="8:8" x14ac:dyDescent="0.25">
      <c r="H14770" s="200"/>
    </row>
    <row r="14771" spans="8:8" x14ac:dyDescent="0.25">
      <c r="H14771" s="200"/>
    </row>
    <row r="14772" spans="8:8" x14ac:dyDescent="0.25">
      <c r="H14772" s="200"/>
    </row>
    <row r="14773" spans="8:8" x14ac:dyDescent="0.25">
      <c r="H14773" s="200"/>
    </row>
    <row r="14774" spans="8:8" x14ac:dyDescent="0.25">
      <c r="H14774" s="200"/>
    </row>
    <row r="14775" spans="8:8" x14ac:dyDescent="0.25">
      <c r="H14775" s="200"/>
    </row>
    <row r="14776" spans="8:8" x14ac:dyDescent="0.25">
      <c r="H14776" s="200"/>
    </row>
    <row r="14777" spans="8:8" x14ac:dyDescent="0.25">
      <c r="H14777" s="200"/>
    </row>
    <row r="14778" spans="8:8" x14ac:dyDescent="0.25">
      <c r="H14778" s="200"/>
    </row>
    <row r="14779" spans="8:8" x14ac:dyDescent="0.25">
      <c r="H14779" s="200"/>
    </row>
    <row r="14780" spans="8:8" x14ac:dyDescent="0.25">
      <c r="H14780" s="200"/>
    </row>
    <row r="14781" spans="8:8" x14ac:dyDescent="0.25">
      <c r="H14781" s="200"/>
    </row>
    <row r="14782" spans="8:8" x14ac:dyDescent="0.25">
      <c r="H14782" s="200"/>
    </row>
    <row r="14783" spans="8:8" x14ac:dyDescent="0.25">
      <c r="H14783" s="200"/>
    </row>
    <row r="14784" spans="8:8" x14ac:dyDescent="0.25">
      <c r="H14784" s="200"/>
    </row>
    <row r="14785" spans="8:8" x14ac:dyDescent="0.25">
      <c r="H14785" s="200"/>
    </row>
    <row r="14786" spans="8:8" x14ac:dyDescent="0.25">
      <c r="H14786" s="200"/>
    </row>
    <row r="14787" spans="8:8" x14ac:dyDescent="0.25">
      <c r="H14787" s="200"/>
    </row>
    <row r="14788" spans="8:8" x14ac:dyDescent="0.25">
      <c r="H14788" s="200"/>
    </row>
    <row r="14789" spans="8:8" x14ac:dyDescent="0.25">
      <c r="H14789" s="200"/>
    </row>
    <row r="14790" spans="8:8" x14ac:dyDescent="0.25">
      <c r="H14790" s="200"/>
    </row>
    <row r="14791" spans="8:8" x14ac:dyDescent="0.25">
      <c r="H14791" s="200"/>
    </row>
    <row r="14792" spans="8:8" x14ac:dyDescent="0.25">
      <c r="H14792" s="200"/>
    </row>
    <row r="14793" spans="8:8" x14ac:dyDescent="0.25">
      <c r="H14793" s="200"/>
    </row>
    <row r="14794" spans="8:8" x14ac:dyDescent="0.25">
      <c r="H14794" s="200"/>
    </row>
    <row r="14795" spans="8:8" x14ac:dyDescent="0.25">
      <c r="H14795" s="200"/>
    </row>
    <row r="14796" spans="8:8" x14ac:dyDescent="0.25">
      <c r="H14796" s="200"/>
    </row>
    <row r="14797" spans="8:8" x14ac:dyDescent="0.25">
      <c r="H14797" s="200"/>
    </row>
    <row r="14798" spans="8:8" x14ac:dyDescent="0.25">
      <c r="H14798" s="200"/>
    </row>
    <row r="14799" spans="8:8" x14ac:dyDescent="0.25">
      <c r="H14799" s="200"/>
    </row>
    <row r="14800" spans="8:8" x14ac:dyDescent="0.25">
      <c r="H14800" s="200"/>
    </row>
    <row r="14801" spans="8:8" x14ac:dyDescent="0.25">
      <c r="H14801" s="200"/>
    </row>
    <row r="14802" spans="8:8" x14ac:dyDescent="0.25">
      <c r="H14802" s="200"/>
    </row>
    <row r="14803" spans="8:8" x14ac:dyDescent="0.25">
      <c r="H14803" s="200"/>
    </row>
    <row r="14804" spans="8:8" x14ac:dyDescent="0.25">
      <c r="H14804" s="200"/>
    </row>
    <row r="14805" spans="8:8" x14ac:dyDescent="0.25">
      <c r="H14805" s="200"/>
    </row>
    <row r="14806" spans="8:8" x14ac:dyDescent="0.25">
      <c r="H14806" s="200"/>
    </row>
    <row r="14807" spans="8:8" x14ac:dyDescent="0.25">
      <c r="H14807" s="200"/>
    </row>
    <row r="14808" spans="8:8" x14ac:dyDescent="0.25">
      <c r="H14808" s="200"/>
    </row>
    <row r="14809" spans="8:8" x14ac:dyDescent="0.25">
      <c r="H14809" s="200"/>
    </row>
    <row r="14810" spans="8:8" x14ac:dyDescent="0.25">
      <c r="H14810" s="200"/>
    </row>
    <row r="14811" spans="8:8" x14ac:dyDescent="0.25">
      <c r="H14811" s="200"/>
    </row>
    <row r="14812" spans="8:8" x14ac:dyDescent="0.25">
      <c r="H14812" s="200"/>
    </row>
    <row r="14813" spans="8:8" x14ac:dyDescent="0.25">
      <c r="H14813" s="200"/>
    </row>
    <row r="14814" spans="8:8" x14ac:dyDescent="0.25">
      <c r="H14814" s="200"/>
    </row>
    <row r="14815" spans="8:8" x14ac:dyDescent="0.25">
      <c r="H14815" s="200"/>
    </row>
    <row r="14816" spans="8:8" x14ac:dyDescent="0.25">
      <c r="H14816" s="200"/>
    </row>
    <row r="14817" spans="8:8" x14ac:dyDescent="0.25">
      <c r="H14817" s="200"/>
    </row>
    <row r="14818" spans="8:8" x14ac:dyDescent="0.25">
      <c r="H14818" s="200"/>
    </row>
    <row r="14819" spans="8:8" x14ac:dyDescent="0.25">
      <c r="H14819" s="200"/>
    </row>
    <row r="14820" spans="8:8" x14ac:dyDescent="0.25">
      <c r="H14820" s="200"/>
    </row>
    <row r="14821" spans="8:8" x14ac:dyDescent="0.25">
      <c r="H14821" s="200"/>
    </row>
    <row r="14822" spans="8:8" x14ac:dyDescent="0.25">
      <c r="H14822" s="200"/>
    </row>
    <row r="14823" spans="8:8" x14ac:dyDescent="0.25">
      <c r="H14823" s="200"/>
    </row>
    <row r="14824" spans="8:8" x14ac:dyDescent="0.25">
      <c r="H14824" s="200"/>
    </row>
    <row r="14825" spans="8:8" x14ac:dyDescent="0.25">
      <c r="H14825" s="200"/>
    </row>
    <row r="14826" spans="8:8" x14ac:dyDescent="0.25">
      <c r="H14826" s="200"/>
    </row>
    <row r="14827" spans="8:8" x14ac:dyDescent="0.25">
      <c r="H14827" s="200"/>
    </row>
    <row r="14828" spans="8:8" x14ac:dyDescent="0.25">
      <c r="H14828" s="200"/>
    </row>
    <row r="14829" spans="8:8" x14ac:dyDescent="0.25">
      <c r="H14829" s="200"/>
    </row>
    <row r="14830" spans="8:8" x14ac:dyDescent="0.25">
      <c r="H14830" s="200"/>
    </row>
    <row r="14831" spans="8:8" x14ac:dyDescent="0.25">
      <c r="H14831" s="200"/>
    </row>
    <row r="14832" spans="8:8" x14ac:dyDescent="0.25">
      <c r="H14832" s="200"/>
    </row>
    <row r="14833" spans="8:8" x14ac:dyDescent="0.25">
      <c r="H14833" s="200"/>
    </row>
    <row r="14834" spans="8:8" x14ac:dyDescent="0.25">
      <c r="H14834" s="200"/>
    </row>
    <row r="14835" spans="8:8" x14ac:dyDescent="0.25">
      <c r="H14835" s="200"/>
    </row>
    <row r="14836" spans="8:8" x14ac:dyDescent="0.25">
      <c r="H14836" s="200"/>
    </row>
    <row r="14837" spans="8:8" x14ac:dyDescent="0.25">
      <c r="H14837" s="200"/>
    </row>
    <row r="14838" spans="8:8" x14ac:dyDescent="0.25">
      <c r="H14838" s="200"/>
    </row>
    <row r="14839" spans="8:8" x14ac:dyDescent="0.25">
      <c r="H14839" s="200"/>
    </row>
    <row r="14840" spans="8:8" x14ac:dyDescent="0.25">
      <c r="H14840" s="200"/>
    </row>
    <row r="14841" spans="8:8" x14ac:dyDescent="0.25">
      <c r="H14841" s="200"/>
    </row>
    <row r="14842" spans="8:8" x14ac:dyDescent="0.25">
      <c r="H14842" s="200"/>
    </row>
    <row r="14843" spans="8:8" x14ac:dyDescent="0.25">
      <c r="H14843" s="200"/>
    </row>
    <row r="14844" spans="8:8" x14ac:dyDescent="0.25">
      <c r="H14844" s="200"/>
    </row>
    <row r="14845" spans="8:8" x14ac:dyDescent="0.25">
      <c r="H14845" s="200"/>
    </row>
    <row r="14846" spans="8:8" x14ac:dyDescent="0.25">
      <c r="H14846" s="200"/>
    </row>
    <row r="14847" spans="8:8" x14ac:dyDescent="0.25">
      <c r="H14847" s="200"/>
    </row>
    <row r="14848" spans="8:8" x14ac:dyDescent="0.25">
      <c r="H14848" s="200"/>
    </row>
    <row r="14849" spans="8:8" x14ac:dyDescent="0.25">
      <c r="H14849" s="200"/>
    </row>
    <row r="14850" spans="8:8" x14ac:dyDescent="0.25">
      <c r="H14850" s="200"/>
    </row>
    <row r="14851" spans="8:8" x14ac:dyDescent="0.25">
      <c r="H14851" s="200"/>
    </row>
    <row r="14852" spans="8:8" x14ac:dyDescent="0.25">
      <c r="H14852" s="200"/>
    </row>
    <row r="14853" spans="8:8" x14ac:dyDescent="0.25">
      <c r="H14853" s="200"/>
    </row>
    <row r="14854" spans="8:8" x14ac:dyDescent="0.25">
      <c r="H14854" s="200"/>
    </row>
    <row r="14855" spans="8:8" x14ac:dyDescent="0.25">
      <c r="H14855" s="200"/>
    </row>
    <row r="14856" spans="8:8" x14ac:dyDescent="0.25">
      <c r="H14856" s="200"/>
    </row>
    <row r="14857" spans="8:8" x14ac:dyDescent="0.25">
      <c r="H14857" s="200"/>
    </row>
    <row r="14858" spans="8:8" x14ac:dyDescent="0.25">
      <c r="H14858" s="200"/>
    </row>
    <row r="14859" spans="8:8" x14ac:dyDescent="0.25">
      <c r="H14859" s="200"/>
    </row>
    <row r="14860" spans="8:8" x14ac:dyDescent="0.25">
      <c r="H14860" s="200"/>
    </row>
    <row r="14861" spans="8:8" x14ac:dyDescent="0.25">
      <c r="H14861" s="200"/>
    </row>
    <row r="14862" spans="8:8" x14ac:dyDescent="0.25">
      <c r="H14862" s="200"/>
    </row>
    <row r="14863" spans="8:8" x14ac:dyDescent="0.25">
      <c r="H14863" s="200"/>
    </row>
    <row r="14864" spans="8:8" x14ac:dyDescent="0.25">
      <c r="H14864" s="200"/>
    </row>
    <row r="14865" spans="8:8" x14ac:dyDescent="0.25">
      <c r="H14865" s="200"/>
    </row>
    <row r="14866" spans="8:8" x14ac:dyDescent="0.25">
      <c r="H14866" s="200"/>
    </row>
    <row r="14867" spans="8:8" x14ac:dyDescent="0.25">
      <c r="H14867" s="200"/>
    </row>
    <row r="14868" spans="8:8" x14ac:dyDescent="0.25">
      <c r="H14868" s="200"/>
    </row>
    <row r="14869" spans="8:8" x14ac:dyDescent="0.25">
      <c r="H14869" s="200"/>
    </row>
    <row r="14870" spans="8:8" x14ac:dyDescent="0.25">
      <c r="H14870" s="200"/>
    </row>
    <row r="14871" spans="8:8" x14ac:dyDescent="0.25">
      <c r="H14871" s="200"/>
    </row>
    <row r="14872" spans="8:8" x14ac:dyDescent="0.25">
      <c r="H14872" s="200"/>
    </row>
    <row r="14873" spans="8:8" x14ac:dyDescent="0.25">
      <c r="H14873" s="200"/>
    </row>
    <row r="14874" spans="8:8" x14ac:dyDescent="0.25">
      <c r="H14874" s="200"/>
    </row>
    <row r="14875" spans="8:8" x14ac:dyDescent="0.25">
      <c r="H14875" s="200"/>
    </row>
    <row r="14876" spans="8:8" x14ac:dyDescent="0.25">
      <c r="H14876" s="200"/>
    </row>
    <row r="14877" spans="8:8" x14ac:dyDescent="0.25">
      <c r="H14877" s="200"/>
    </row>
    <row r="14878" spans="8:8" x14ac:dyDescent="0.25">
      <c r="H14878" s="200"/>
    </row>
    <row r="14879" spans="8:8" x14ac:dyDescent="0.25">
      <c r="H14879" s="200"/>
    </row>
    <row r="14880" spans="8:8" x14ac:dyDescent="0.25">
      <c r="H14880" s="200"/>
    </row>
    <row r="14881" spans="8:8" x14ac:dyDescent="0.25">
      <c r="H14881" s="200"/>
    </row>
    <row r="14882" spans="8:8" x14ac:dyDescent="0.25">
      <c r="H14882" s="200"/>
    </row>
    <row r="14883" spans="8:8" x14ac:dyDescent="0.25">
      <c r="H14883" s="200"/>
    </row>
    <row r="14884" spans="8:8" x14ac:dyDescent="0.25">
      <c r="H14884" s="200"/>
    </row>
    <row r="14885" spans="8:8" x14ac:dyDescent="0.25">
      <c r="H14885" s="200"/>
    </row>
    <row r="14886" spans="8:8" x14ac:dyDescent="0.25">
      <c r="H14886" s="200"/>
    </row>
    <row r="14887" spans="8:8" x14ac:dyDescent="0.25">
      <c r="H14887" s="200"/>
    </row>
    <row r="14888" spans="8:8" x14ac:dyDescent="0.25">
      <c r="H14888" s="200"/>
    </row>
    <row r="14889" spans="8:8" x14ac:dyDescent="0.25">
      <c r="H14889" s="200"/>
    </row>
    <row r="14890" spans="8:8" x14ac:dyDescent="0.25">
      <c r="H14890" s="200"/>
    </row>
    <row r="14891" spans="8:8" x14ac:dyDescent="0.25">
      <c r="H14891" s="200"/>
    </row>
    <row r="14892" spans="8:8" x14ac:dyDescent="0.25">
      <c r="H14892" s="200"/>
    </row>
    <row r="14893" spans="8:8" x14ac:dyDescent="0.25">
      <c r="H14893" s="200"/>
    </row>
    <row r="14894" spans="8:8" x14ac:dyDescent="0.25">
      <c r="H14894" s="200"/>
    </row>
    <row r="14895" spans="8:8" x14ac:dyDescent="0.25">
      <c r="H14895" s="200"/>
    </row>
    <row r="14896" spans="8:8" x14ac:dyDescent="0.25">
      <c r="H14896" s="200"/>
    </row>
    <row r="14897" spans="8:8" x14ac:dyDescent="0.25">
      <c r="H14897" s="200"/>
    </row>
    <row r="14898" spans="8:8" x14ac:dyDescent="0.25">
      <c r="H14898" s="200"/>
    </row>
    <row r="14899" spans="8:8" x14ac:dyDescent="0.25">
      <c r="H14899" s="200"/>
    </row>
    <row r="14900" spans="8:8" x14ac:dyDescent="0.25">
      <c r="H14900" s="200"/>
    </row>
    <row r="14901" spans="8:8" x14ac:dyDescent="0.25">
      <c r="H14901" s="200"/>
    </row>
    <row r="14902" spans="8:8" x14ac:dyDescent="0.25">
      <c r="H14902" s="200"/>
    </row>
    <row r="14903" spans="8:8" x14ac:dyDescent="0.25">
      <c r="H14903" s="200"/>
    </row>
    <row r="14904" spans="8:8" x14ac:dyDescent="0.25">
      <c r="H14904" s="200"/>
    </row>
    <row r="14905" spans="8:8" x14ac:dyDescent="0.25">
      <c r="H14905" s="200"/>
    </row>
    <row r="14906" spans="8:8" x14ac:dyDescent="0.25">
      <c r="H14906" s="200"/>
    </row>
    <row r="14907" spans="8:8" x14ac:dyDescent="0.25">
      <c r="H14907" s="200"/>
    </row>
    <row r="14908" spans="8:8" x14ac:dyDescent="0.25">
      <c r="H14908" s="200"/>
    </row>
    <row r="14909" spans="8:8" x14ac:dyDescent="0.25">
      <c r="H14909" s="200"/>
    </row>
    <row r="14910" spans="8:8" x14ac:dyDescent="0.25">
      <c r="H14910" s="200"/>
    </row>
    <row r="14911" spans="8:8" x14ac:dyDescent="0.25">
      <c r="H14911" s="200"/>
    </row>
    <row r="14912" spans="8:8" x14ac:dyDescent="0.25">
      <c r="H14912" s="200"/>
    </row>
    <row r="14913" spans="8:8" x14ac:dyDescent="0.25">
      <c r="H14913" s="200"/>
    </row>
    <row r="14914" spans="8:8" x14ac:dyDescent="0.25">
      <c r="H14914" s="200"/>
    </row>
    <row r="14915" spans="8:8" x14ac:dyDescent="0.25">
      <c r="H14915" s="200"/>
    </row>
    <row r="14916" spans="8:8" x14ac:dyDescent="0.25">
      <c r="H14916" s="200"/>
    </row>
    <row r="14917" spans="8:8" x14ac:dyDescent="0.25">
      <c r="H14917" s="200"/>
    </row>
    <row r="14918" spans="8:8" x14ac:dyDescent="0.25">
      <c r="H14918" s="200"/>
    </row>
    <row r="14919" spans="8:8" x14ac:dyDescent="0.25">
      <c r="H14919" s="200"/>
    </row>
    <row r="14920" spans="8:8" x14ac:dyDescent="0.25">
      <c r="H14920" s="200"/>
    </row>
    <row r="14921" spans="8:8" x14ac:dyDescent="0.25">
      <c r="H14921" s="200"/>
    </row>
    <row r="14922" spans="8:8" x14ac:dyDescent="0.25">
      <c r="H14922" s="200"/>
    </row>
    <row r="14923" spans="8:8" x14ac:dyDescent="0.25">
      <c r="H14923" s="200"/>
    </row>
    <row r="14924" spans="8:8" x14ac:dyDescent="0.25">
      <c r="H14924" s="200"/>
    </row>
    <row r="14925" spans="8:8" x14ac:dyDescent="0.25">
      <c r="H14925" s="200"/>
    </row>
    <row r="14926" spans="8:8" x14ac:dyDescent="0.25">
      <c r="H14926" s="200"/>
    </row>
    <row r="14927" spans="8:8" x14ac:dyDescent="0.25">
      <c r="H14927" s="200"/>
    </row>
    <row r="14928" spans="8:8" x14ac:dyDescent="0.25">
      <c r="H14928" s="200"/>
    </row>
    <row r="14929" spans="8:8" x14ac:dyDescent="0.25">
      <c r="H14929" s="200"/>
    </row>
    <row r="14930" spans="8:8" x14ac:dyDescent="0.25">
      <c r="H14930" s="200"/>
    </row>
    <row r="14931" spans="8:8" x14ac:dyDescent="0.25">
      <c r="H14931" s="200"/>
    </row>
    <row r="14932" spans="8:8" x14ac:dyDescent="0.25">
      <c r="H14932" s="200"/>
    </row>
    <row r="14933" spans="8:8" x14ac:dyDescent="0.25">
      <c r="H14933" s="200"/>
    </row>
    <row r="14934" spans="8:8" x14ac:dyDescent="0.25">
      <c r="H14934" s="200"/>
    </row>
    <row r="14935" spans="8:8" x14ac:dyDescent="0.25">
      <c r="H14935" s="200"/>
    </row>
    <row r="14936" spans="8:8" x14ac:dyDescent="0.25">
      <c r="H14936" s="200"/>
    </row>
    <row r="14937" spans="8:8" x14ac:dyDescent="0.25">
      <c r="H14937" s="200"/>
    </row>
    <row r="14938" spans="8:8" x14ac:dyDescent="0.25">
      <c r="H14938" s="200"/>
    </row>
    <row r="14939" spans="8:8" x14ac:dyDescent="0.25">
      <c r="H14939" s="200"/>
    </row>
    <row r="14940" spans="8:8" x14ac:dyDescent="0.25">
      <c r="H14940" s="200"/>
    </row>
    <row r="14941" spans="8:8" x14ac:dyDescent="0.25">
      <c r="H14941" s="200"/>
    </row>
    <row r="14942" spans="8:8" x14ac:dyDescent="0.25">
      <c r="H14942" s="200"/>
    </row>
    <row r="14943" spans="8:8" x14ac:dyDescent="0.25">
      <c r="H14943" s="200"/>
    </row>
    <row r="14944" spans="8:8" x14ac:dyDescent="0.25">
      <c r="H14944" s="200"/>
    </row>
    <row r="14945" spans="8:8" x14ac:dyDescent="0.25">
      <c r="H14945" s="200"/>
    </row>
    <row r="14946" spans="8:8" x14ac:dyDescent="0.25">
      <c r="H14946" s="200"/>
    </row>
    <row r="14947" spans="8:8" x14ac:dyDescent="0.25">
      <c r="H14947" s="200"/>
    </row>
    <row r="14948" spans="8:8" x14ac:dyDescent="0.25">
      <c r="H14948" s="200"/>
    </row>
    <row r="14949" spans="8:8" x14ac:dyDescent="0.25">
      <c r="H14949" s="200"/>
    </row>
    <row r="14950" spans="8:8" x14ac:dyDescent="0.25">
      <c r="H14950" s="200"/>
    </row>
    <row r="14951" spans="8:8" x14ac:dyDescent="0.25">
      <c r="H14951" s="200"/>
    </row>
    <row r="14952" spans="8:8" x14ac:dyDescent="0.25">
      <c r="H14952" s="200"/>
    </row>
    <row r="14953" spans="8:8" x14ac:dyDescent="0.25">
      <c r="H14953" s="200"/>
    </row>
    <row r="14954" spans="8:8" x14ac:dyDescent="0.25">
      <c r="H14954" s="200"/>
    </row>
    <row r="14955" spans="8:8" x14ac:dyDescent="0.25">
      <c r="H14955" s="200"/>
    </row>
    <row r="14956" spans="8:8" x14ac:dyDescent="0.25">
      <c r="H14956" s="200"/>
    </row>
    <row r="14957" spans="8:8" x14ac:dyDescent="0.25">
      <c r="H14957" s="200"/>
    </row>
    <row r="14958" spans="8:8" x14ac:dyDescent="0.25">
      <c r="H14958" s="200"/>
    </row>
    <row r="14959" spans="8:8" x14ac:dyDescent="0.25">
      <c r="H14959" s="200"/>
    </row>
    <row r="14960" spans="8:8" x14ac:dyDescent="0.25">
      <c r="H14960" s="200"/>
    </row>
    <row r="14961" spans="8:8" x14ac:dyDescent="0.25">
      <c r="H14961" s="200"/>
    </row>
    <row r="14962" spans="8:8" x14ac:dyDescent="0.25">
      <c r="H14962" s="200"/>
    </row>
    <row r="14963" spans="8:8" x14ac:dyDescent="0.25">
      <c r="H14963" s="200"/>
    </row>
    <row r="14964" spans="8:8" x14ac:dyDescent="0.25">
      <c r="H14964" s="200"/>
    </row>
    <row r="14965" spans="8:8" x14ac:dyDescent="0.25">
      <c r="H14965" s="200"/>
    </row>
    <row r="14966" spans="8:8" x14ac:dyDescent="0.25">
      <c r="H14966" s="200"/>
    </row>
    <row r="14967" spans="8:8" x14ac:dyDescent="0.25">
      <c r="H14967" s="200"/>
    </row>
    <row r="14968" spans="8:8" x14ac:dyDescent="0.25">
      <c r="H14968" s="200"/>
    </row>
    <row r="14969" spans="8:8" x14ac:dyDescent="0.25">
      <c r="H14969" s="200"/>
    </row>
    <row r="14970" spans="8:8" x14ac:dyDescent="0.25">
      <c r="H14970" s="200"/>
    </row>
    <row r="14971" spans="8:8" x14ac:dyDescent="0.25">
      <c r="H14971" s="200"/>
    </row>
    <row r="14972" spans="8:8" x14ac:dyDescent="0.25">
      <c r="H14972" s="200"/>
    </row>
    <row r="14973" spans="8:8" x14ac:dyDescent="0.25">
      <c r="H14973" s="200"/>
    </row>
    <row r="14974" spans="8:8" x14ac:dyDescent="0.25">
      <c r="H14974" s="200"/>
    </row>
    <row r="14975" spans="8:8" x14ac:dyDescent="0.25">
      <c r="H14975" s="200"/>
    </row>
    <row r="14976" spans="8:8" x14ac:dyDescent="0.25">
      <c r="H14976" s="200"/>
    </row>
    <row r="14977" spans="8:8" x14ac:dyDescent="0.25">
      <c r="H14977" s="200"/>
    </row>
    <row r="14978" spans="8:8" x14ac:dyDescent="0.25">
      <c r="H14978" s="200"/>
    </row>
    <row r="14979" spans="8:8" x14ac:dyDescent="0.25">
      <c r="H14979" s="200"/>
    </row>
    <row r="14980" spans="8:8" x14ac:dyDescent="0.25">
      <c r="H14980" s="200"/>
    </row>
    <row r="14981" spans="8:8" x14ac:dyDescent="0.25">
      <c r="H14981" s="200"/>
    </row>
    <row r="14982" spans="8:8" x14ac:dyDescent="0.25">
      <c r="H14982" s="200"/>
    </row>
    <row r="14983" spans="8:8" x14ac:dyDescent="0.25">
      <c r="H14983" s="200"/>
    </row>
    <row r="14984" spans="8:8" x14ac:dyDescent="0.25">
      <c r="H14984" s="200"/>
    </row>
    <row r="14985" spans="8:8" x14ac:dyDescent="0.25">
      <c r="H14985" s="200"/>
    </row>
    <row r="14986" spans="8:8" x14ac:dyDescent="0.25">
      <c r="H14986" s="200"/>
    </row>
    <row r="14987" spans="8:8" x14ac:dyDescent="0.25">
      <c r="H14987" s="200"/>
    </row>
    <row r="14988" spans="8:8" x14ac:dyDescent="0.25">
      <c r="H14988" s="200"/>
    </row>
    <row r="14989" spans="8:8" x14ac:dyDescent="0.25">
      <c r="H14989" s="200"/>
    </row>
    <row r="14990" spans="8:8" x14ac:dyDescent="0.25">
      <c r="H14990" s="200"/>
    </row>
    <row r="14991" spans="8:8" x14ac:dyDescent="0.25">
      <c r="H14991" s="200"/>
    </row>
    <row r="14992" spans="8:8" x14ac:dyDescent="0.25">
      <c r="H14992" s="200"/>
    </row>
    <row r="14993" spans="8:8" x14ac:dyDescent="0.25">
      <c r="H14993" s="200"/>
    </row>
    <row r="14994" spans="8:8" x14ac:dyDescent="0.25">
      <c r="H14994" s="200"/>
    </row>
    <row r="14995" spans="8:8" x14ac:dyDescent="0.25">
      <c r="H14995" s="200"/>
    </row>
    <row r="14996" spans="8:8" x14ac:dyDescent="0.25">
      <c r="H14996" s="200"/>
    </row>
    <row r="14997" spans="8:8" x14ac:dyDescent="0.25">
      <c r="H14997" s="200"/>
    </row>
    <row r="14998" spans="8:8" x14ac:dyDescent="0.25">
      <c r="H14998" s="200"/>
    </row>
    <row r="14999" spans="8:8" x14ac:dyDescent="0.25">
      <c r="H14999" s="200"/>
    </row>
    <row r="15000" spans="8:8" x14ac:dyDescent="0.25">
      <c r="H15000" s="200"/>
    </row>
    <row r="15001" spans="8:8" x14ac:dyDescent="0.25">
      <c r="H15001" s="200"/>
    </row>
    <row r="15002" spans="8:8" x14ac:dyDescent="0.25">
      <c r="H15002" s="200"/>
    </row>
    <row r="15003" spans="8:8" x14ac:dyDescent="0.25">
      <c r="H15003" s="200"/>
    </row>
    <row r="15004" spans="8:8" x14ac:dyDescent="0.25">
      <c r="H15004" s="200"/>
    </row>
    <row r="15005" spans="8:8" x14ac:dyDescent="0.25">
      <c r="H15005" s="200"/>
    </row>
    <row r="15006" spans="8:8" x14ac:dyDescent="0.25">
      <c r="H15006" s="200"/>
    </row>
    <row r="15007" spans="8:8" x14ac:dyDescent="0.25">
      <c r="H15007" s="200"/>
    </row>
    <row r="15008" spans="8:8" x14ac:dyDescent="0.25">
      <c r="H15008" s="200"/>
    </row>
    <row r="15009" spans="8:8" x14ac:dyDescent="0.25">
      <c r="H15009" s="200"/>
    </row>
    <row r="15010" spans="8:8" x14ac:dyDescent="0.25">
      <c r="H15010" s="200"/>
    </row>
    <row r="15011" spans="8:8" x14ac:dyDescent="0.25">
      <c r="H15011" s="200"/>
    </row>
    <row r="15012" spans="8:8" x14ac:dyDescent="0.25">
      <c r="H15012" s="200"/>
    </row>
    <row r="15013" spans="8:8" x14ac:dyDescent="0.25">
      <c r="H15013" s="200"/>
    </row>
    <row r="15014" spans="8:8" x14ac:dyDescent="0.25">
      <c r="H15014" s="200"/>
    </row>
    <row r="15015" spans="8:8" x14ac:dyDescent="0.25">
      <c r="H15015" s="200"/>
    </row>
    <row r="15016" spans="8:8" x14ac:dyDescent="0.25">
      <c r="H15016" s="200"/>
    </row>
    <row r="15017" spans="8:8" x14ac:dyDescent="0.25">
      <c r="H15017" s="200"/>
    </row>
    <row r="15018" spans="8:8" x14ac:dyDescent="0.25">
      <c r="H15018" s="200"/>
    </row>
    <row r="15019" spans="8:8" x14ac:dyDescent="0.25">
      <c r="H15019" s="200"/>
    </row>
    <row r="15020" spans="8:8" x14ac:dyDescent="0.25">
      <c r="H15020" s="200"/>
    </row>
    <row r="15021" spans="8:8" x14ac:dyDescent="0.25">
      <c r="H15021" s="200"/>
    </row>
    <row r="15022" spans="8:8" x14ac:dyDescent="0.25">
      <c r="H15022" s="200"/>
    </row>
    <row r="15023" spans="8:8" x14ac:dyDescent="0.25">
      <c r="H15023" s="200"/>
    </row>
    <row r="15024" spans="8:8" x14ac:dyDescent="0.25">
      <c r="H15024" s="200"/>
    </row>
    <row r="15025" spans="8:8" x14ac:dyDescent="0.25">
      <c r="H15025" s="200"/>
    </row>
    <row r="15026" spans="8:8" x14ac:dyDescent="0.25">
      <c r="H15026" s="200"/>
    </row>
    <row r="15027" spans="8:8" x14ac:dyDescent="0.25">
      <c r="H15027" s="200"/>
    </row>
    <row r="15028" spans="8:8" x14ac:dyDescent="0.25">
      <c r="H15028" s="200"/>
    </row>
    <row r="15029" spans="8:8" x14ac:dyDescent="0.25">
      <c r="H15029" s="200"/>
    </row>
    <row r="15030" spans="8:8" x14ac:dyDescent="0.25">
      <c r="H15030" s="200"/>
    </row>
    <row r="15031" spans="8:8" x14ac:dyDescent="0.25">
      <c r="H15031" s="200"/>
    </row>
    <row r="15032" spans="8:8" x14ac:dyDescent="0.25">
      <c r="H15032" s="200"/>
    </row>
    <row r="15033" spans="8:8" x14ac:dyDescent="0.25">
      <c r="H15033" s="200"/>
    </row>
    <row r="15034" spans="8:8" x14ac:dyDescent="0.25">
      <c r="H15034" s="200"/>
    </row>
    <row r="15035" spans="8:8" x14ac:dyDescent="0.25">
      <c r="H15035" s="200"/>
    </row>
    <row r="15036" spans="8:8" x14ac:dyDescent="0.25">
      <c r="H15036" s="200"/>
    </row>
    <row r="15037" spans="8:8" x14ac:dyDescent="0.25">
      <c r="H15037" s="200"/>
    </row>
    <row r="15038" spans="8:8" x14ac:dyDescent="0.25">
      <c r="H15038" s="200"/>
    </row>
    <row r="15039" spans="8:8" x14ac:dyDescent="0.25">
      <c r="H15039" s="200"/>
    </row>
    <row r="15040" spans="8:8" x14ac:dyDescent="0.25">
      <c r="H15040" s="200"/>
    </row>
    <row r="15041" spans="8:8" x14ac:dyDescent="0.25">
      <c r="H15041" s="200"/>
    </row>
    <row r="15042" spans="8:8" x14ac:dyDescent="0.25">
      <c r="H15042" s="200"/>
    </row>
    <row r="15043" spans="8:8" x14ac:dyDescent="0.25">
      <c r="H15043" s="200"/>
    </row>
    <row r="15044" spans="8:8" x14ac:dyDescent="0.25">
      <c r="H15044" s="200"/>
    </row>
    <row r="15045" spans="8:8" x14ac:dyDescent="0.25">
      <c r="H15045" s="200"/>
    </row>
    <row r="15046" spans="8:8" x14ac:dyDescent="0.25">
      <c r="H15046" s="200"/>
    </row>
    <row r="15047" spans="8:8" x14ac:dyDescent="0.25">
      <c r="H15047" s="200"/>
    </row>
    <row r="15048" spans="8:8" x14ac:dyDescent="0.25">
      <c r="H15048" s="200"/>
    </row>
    <row r="15049" spans="8:8" x14ac:dyDescent="0.25">
      <c r="H15049" s="200"/>
    </row>
    <row r="15050" spans="8:8" x14ac:dyDescent="0.25">
      <c r="H15050" s="200"/>
    </row>
    <row r="15051" spans="8:8" x14ac:dyDescent="0.25">
      <c r="H15051" s="200"/>
    </row>
    <row r="15052" spans="8:8" x14ac:dyDescent="0.25">
      <c r="H15052" s="200"/>
    </row>
    <row r="15053" spans="8:8" x14ac:dyDescent="0.25">
      <c r="H15053" s="200"/>
    </row>
    <row r="15054" spans="8:8" x14ac:dyDescent="0.25">
      <c r="H15054" s="200"/>
    </row>
    <row r="15055" spans="8:8" x14ac:dyDescent="0.25">
      <c r="H15055" s="200"/>
    </row>
    <row r="15056" spans="8:8" x14ac:dyDescent="0.25">
      <c r="H15056" s="200"/>
    </row>
    <row r="15057" spans="8:8" x14ac:dyDescent="0.25">
      <c r="H15057" s="200"/>
    </row>
    <row r="15058" spans="8:8" x14ac:dyDescent="0.25">
      <c r="H15058" s="200"/>
    </row>
    <row r="15059" spans="8:8" x14ac:dyDescent="0.25">
      <c r="H15059" s="200"/>
    </row>
    <row r="15060" spans="8:8" x14ac:dyDescent="0.25">
      <c r="H15060" s="200"/>
    </row>
    <row r="15061" spans="8:8" x14ac:dyDescent="0.25">
      <c r="H15061" s="200"/>
    </row>
    <row r="15062" spans="8:8" x14ac:dyDescent="0.25">
      <c r="H15062" s="200"/>
    </row>
    <row r="15063" spans="8:8" x14ac:dyDescent="0.25">
      <c r="H15063" s="200"/>
    </row>
    <row r="15064" spans="8:8" x14ac:dyDescent="0.25">
      <c r="H15064" s="200"/>
    </row>
    <row r="15065" spans="8:8" x14ac:dyDescent="0.25">
      <c r="H15065" s="200"/>
    </row>
    <row r="15066" spans="8:8" x14ac:dyDescent="0.25">
      <c r="H15066" s="200"/>
    </row>
    <row r="15067" spans="8:8" x14ac:dyDescent="0.25">
      <c r="H15067" s="200"/>
    </row>
    <row r="15068" spans="8:8" x14ac:dyDescent="0.25">
      <c r="H15068" s="200"/>
    </row>
    <row r="15069" spans="8:8" x14ac:dyDescent="0.25">
      <c r="H15069" s="200"/>
    </row>
    <row r="15070" spans="8:8" x14ac:dyDescent="0.25">
      <c r="H15070" s="200"/>
    </row>
    <row r="15071" spans="8:8" x14ac:dyDescent="0.25">
      <c r="H15071" s="200"/>
    </row>
    <row r="15072" spans="8:8" x14ac:dyDescent="0.25">
      <c r="H15072" s="200"/>
    </row>
    <row r="15073" spans="8:8" x14ac:dyDescent="0.25">
      <c r="H15073" s="200"/>
    </row>
    <row r="15074" spans="8:8" x14ac:dyDescent="0.25">
      <c r="H15074" s="200"/>
    </row>
    <row r="15075" spans="8:8" x14ac:dyDescent="0.25">
      <c r="H15075" s="200"/>
    </row>
    <row r="15076" spans="8:8" x14ac:dyDescent="0.25">
      <c r="H15076" s="200"/>
    </row>
    <row r="15077" spans="8:8" x14ac:dyDescent="0.25">
      <c r="H15077" s="200"/>
    </row>
    <row r="15078" spans="8:8" x14ac:dyDescent="0.25">
      <c r="H15078" s="200"/>
    </row>
    <row r="15079" spans="8:8" x14ac:dyDescent="0.25">
      <c r="H15079" s="200"/>
    </row>
    <row r="15080" spans="8:8" x14ac:dyDescent="0.25">
      <c r="H15080" s="200"/>
    </row>
    <row r="15081" spans="8:8" x14ac:dyDescent="0.25">
      <c r="H15081" s="200"/>
    </row>
    <row r="15082" spans="8:8" x14ac:dyDescent="0.25">
      <c r="H15082" s="200"/>
    </row>
    <row r="15083" spans="8:8" x14ac:dyDescent="0.25">
      <c r="H15083" s="200"/>
    </row>
    <row r="15084" spans="8:8" x14ac:dyDescent="0.25">
      <c r="H15084" s="200"/>
    </row>
    <row r="15085" spans="8:8" x14ac:dyDescent="0.25">
      <c r="H15085" s="200"/>
    </row>
    <row r="15086" spans="8:8" x14ac:dyDescent="0.25">
      <c r="H15086" s="200"/>
    </row>
    <row r="15087" spans="8:8" x14ac:dyDescent="0.25">
      <c r="H15087" s="200"/>
    </row>
    <row r="15088" spans="8:8" x14ac:dyDescent="0.25">
      <c r="H15088" s="200"/>
    </row>
    <row r="15089" spans="8:8" x14ac:dyDescent="0.25">
      <c r="H15089" s="200"/>
    </row>
    <row r="15090" spans="8:8" x14ac:dyDescent="0.25">
      <c r="H15090" s="200"/>
    </row>
    <row r="15091" spans="8:8" x14ac:dyDescent="0.25">
      <c r="H15091" s="200"/>
    </row>
    <row r="15092" spans="8:8" x14ac:dyDescent="0.25">
      <c r="H15092" s="200"/>
    </row>
    <row r="15093" spans="8:8" x14ac:dyDescent="0.25">
      <c r="H15093" s="200"/>
    </row>
    <row r="15094" spans="8:8" x14ac:dyDescent="0.25">
      <c r="H15094" s="200"/>
    </row>
    <row r="15095" spans="8:8" x14ac:dyDescent="0.25">
      <c r="H15095" s="200"/>
    </row>
    <row r="15096" spans="8:8" x14ac:dyDescent="0.25">
      <c r="H15096" s="200"/>
    </row>
    <row r="15097" spans="8:8" x14ac:dyDescent="0.25">
      <c r="H15097" s="200"/>
    </row>
    <row r="15098" spans="8:8" x14ac:dyDescent="0.25">
      <c r="H15098" s="200"/>
    </row>
    <row r="15099" spans="8:8" x14ac:dyDescent="0.25">
      <c r="H15099" s="200"/>
    </row>
    <row r="15100" spans="8:8" x14ac:dyDescent="0.25">
      <c r="H15100" s="200"/>
    </row>
    <row r="15101" spans="8:8" x14ac:dyDescent="0.25">
      <c r="H15101" s="200"/>
    </row>
    <row r="15102" spans="8:8" x14ac:dyDescent="0.25">
      <c r="H15102" s="200"/>
    </row>
    <row r="15103" spans="8:8" x14ac:dyDescent="0.25">
      <c r="H15103" s="200"/>
    </row>
    <row r="15104" spans="8:8" x14ac:dyDescent="0.25">
      <c r="H15104" s="200"/>
    </row>
    <row r="15105" spans="8:8" x14ac:dyDescent="0.25">
      <c r="H15105" s="200"/>
    </row>
    <row r="15106" spans="8:8" x14ac:dyDescent="0.25">
      <c r="H15106" s="200"/>
    </row>
    <row r="15107" spans="8:8" x14ac:dyDescent="0.25">
      <c r="H15107" s="200"/>
    </row>
    <row r="15108" spans="8:8" x14ac:dyDescent="0.25">
      <c r="H15108" s="200"/>
    </row>
    <row r="15109" spans="8:8" x14ac:dyDescent="0.25">
      <c r="H15109" s="200"/>
    </row>
    <row r="15110" spans="8:8" x14ac:dyDescent="0.25">
      <c r="H15110" s="200"/>
    </row>
    <row r="15111" spans="8:8" x14ac:dyDescent="0.25">
      <c r="H15111" s="200"/>
    </row>
    <row r="15112" spans="8:8" x14ac:dyDescent="0.25">
      <c r="H15112" s="200"/>
    </row>
    <row r="15113" spans="8:8" x14ac:dyDescent="0.25">
      <c r="H15113" s="200"/>
    </row>
    <row r="15114" spans="8:8" x14ac:dyDescent="0.25">
      <c r="H15114" s="200"/>
    </row>
    <row r="15115" spans="8:8" x14ac:dyDescent="0.25">
      <c r="H15115" s="200"/>
    </row>
    <row r="15116" spans="8:8" x14ac:dyDescent="0.25">
      <c r="H15116" s="200"/>
    </row>
    <row r="15117" spans="8:8" x14ac:dyDescent="0.25">
      <c r="H15117" s="200"/>
    </row>
    <row r="15118" spans="8:8" x14ac:dyDescent="0.25">
      <c r="H15118" s="200"/>
    </row>
    <row r="15119" spans="8:8" x14ac:dyDescent="0.25">
      <c r="H15119" s="200"/>
    </row>
    <row r="15120" spans="8:8" x14ac:dyDescent="0.25">
      <c r="H15120" s="200"/>
    </row>
    <row r="15121" spans="8:8" x14ac:dyDescent="0.25">
      <c r="H15121" s="200"/>
    </row>
    <row r="15122" spans="8:8" x14ac:dyDescent="0.25">
      <c r="H15122" s="200"/>
    </row>
    <row r="15123" spans="8:8" x14ac:dyDescent="0.25">
      <c r="H15123" s="200"/>
    </row>
    <row r="15124" spans="8:8" x14ac:dyDescent="0.25">
      <c r="H15124" s="200"/>
    </row>
    <row r="15125" spans="8:8" x14ac:dyDescent="0.25">
      <c r="H15125" s="200"/>
    </row>
    <row r="15126" spans="8:8" x14ac:dyDescent="0.25">
      <c r="H15126" s="200"/>
    </row>
    <row r="15127" spans="8:8" x14ac:dyDescent="0.25">
      <c r="H15127" s="200"/>
    </row>
    <row r="15128" spans="8:8" x14ac:dyDescent="0.25">
      <c r="H15128" s="200"/>
    </row>
    <row r="15129" spans="8:8" x14ac:dyDescent="0.25">
      <c r="H15129" s="200"/>
    </row>
    <row r="15130" spans="8:8" x14ac:dyDescent="0.25">
      <c r="H15130" s="200"/>
    </row>
    <row r="15131" spans="8:8" x14ac:dyDescent="0.25">
      <c r="H15131" s="200"/>
    </row>
    <row r="15132" spans="8:8" x14ac:dyDescent="0.25">
      <c r="H15132" s="200"/>
    </row>
    <row r="15133" spans="8:8" x14ac:dyDescent="0.25">
      <c r="H15133" s="200"/>
    </row>
    <row r="15134" spans="8:8" x14ac:dyDescent="0.25">
      <c r="H15134" s="200"/>
    </row>
    <row r="15135" spans="8:8" x14ac:dyDescent="0.25">
      <c r="H15135" s="200"/>
    </row>
    <row r="15136" spans="8:8" x14ac:dyDescent="0.25">
      <c r="H15136" s="200"/>
    </row>
    <row r="15137" spans="8:8" x14ac:dyDescent="0.25">
      <c r="H15137" s="200"/>
    </row>
    <row r="15138" spans="8:8" x14ac:dyDescent="0.25">
      <c r="H15138" s="200"/>
    </row>
    <row r="15139" spans="8:8" x14ac:dyDescent="0.25">
      <c r="H15139" s="200"/>
    </row>
    <row r="15140" spans="8:8" x14ac:dyDescent="0.25">
      <c r="H15140" s="200"/>
    </row>
    <row r="15141" spans="8:8" x14ac:dyDescent="0.25">
      <c r="H15141" s="200"/>
    </row>
    <row r="15142" spans="8:8" x14ac:dyDescent="0.25">
      <c r="H15142" s="200"/>
    </row>
    <row r="15143" spans="8:8" x14ac:dyDescent="0.25">
      <c r="H15143" s="200"/>
    </row>
    <row r="15144" spans="8:8" x14ac:dyDescent="0.25">
      <c r="H15144" s="200"/>
    </row>
    <row r="15145" spans="8:8" x14ac:dyDescent="0.25">
      <c r="H15145" s="200"/>
    </row>
    <row r="15146" spans="8:8" x14ac:dyDescent="0.25">
      <c r="H15146" s="200"/>
    </row>
    <row r="15147" spans="8:8" x14ac:dyDescent="0.25">
      <c r="H15147" s="200"/>
    </row>
    <row r="15148" spans="8:8" x14ac:dyDescent="0.25">
      <c r="H15148" s="200"/>
    </row>
    <row r="15149" spans="8:8" x14ac:dyDescent="0.25">
      <c r="H15149" s="200"/>
    </row>
    <row r="15150" spans="8:8" x14ac:dyDescent="0.25">
      <c r="H15150" s="200"/>
    </row>
    <row r="15151" spans="8:8" x14ac:dyDescent="0.25">
      <c r="H15151" s="200"/>
    </row>
    <row r="15152" spans="8:8" x14ac:dyDescent="0.25">
      <c r="H15152" s="200"/>
    </row>
    <row r="15153" spans="8:8" x14ac:dyDescent="0.25">
      <c r="H15153" s="200"/>
    </row>
    <row r="15154" spans="8:8" x14ac:dyDescent="0.25">
      <c r="H15154" s="200"/>
    </row>
    <row r="15155" spans="8:8" x14ac:dyDescent="0.25">
      <c r="H15155" s="200"/>
    </row>
    <row r="15156" spans="8:8" x14ac:dyDescent="0.25">
      <c r="H15156" s="200"/>
    </row>
    <row r="15157" spans="8:8" x14ac:dyDescent="0.25">
      <c r="H15157" s="200"/>
    </row>
    <row r="15158" spans="8:8" x14ac:dyDescent="0.25">
      <c r="H15158" s="200"/>
    </row>
    <row r="15159" spans="8:8" x14ac:dyDescent="0.25">
      <c r="H15159" s="200"/>
    </row>
    <row r="15160" spans="8:8" x14ac:dyDescent="0.25">
      <c r="H15160" s="200"/>
    </row>
    <row r="15161" spans="8:8" x14ac:dyDescent="0.25">
      <c r="H15161" s="200"/>
    </row>
    <row r="15162" spans="8:8" x14ac:dyDescent="0.25">
      <c r="H15162" s="200"/>
    </row>
    <row r="15163" spans="8:8" x14ac:dyDescent="0.25">
      <c r="H15163" s="200"/>
    </row>
    <row r="15164" spans="8:8" x14ac:dyDescent="0.25">
      <c r="H15164" s="200"/>
    </row>
    <row r="15165" spans="8:8" x14ac:dyDescent="0.25">
      <c r="H15165" s="200"/>
    </row>
    <row r="15166" spans="8:8" x14ac:dyDescent="0.25">
      <c r="H15166" s="200"/>
    </row>
    <row r="15167" spans="8:8" x14ac:dyDescent="0.25">
      <c r="H15167" s="200"/>
    </row>
    <row r="15168" spans="8:8" x14ac:dyDescent="0.25">
      <c r="H15168" s="200"/>
    </row>
    <row r="15169" spans="8:8" x14ac:dyDescent="0.25">
      <c r="H15169" s="200"/>
    </row>
    <row r="15170" spans="8:8" x14ac:dyDescent="0.25">
      <c r="H15170" s="200"/>
    </row>
    <row r="15171" spans="8:8" x14ac:dyDescent="0.25">
      <c r="H15171" s="200"/>
    </row>
    <row r="15172" spans="8:8" x14ac:dyDescent="0.25">
      <c r="H15172" s="200"/>
    </row>
    <row r="15173" spans="8:8" x14ac:dyDescent="0.25">
      <c r="H15173" s="200"/>
    </row>
    <row r="15174" spans="8:8" x14ac:dyDescent="0.25">
      <c r="H15174" s="200"/>
    </row>
    <row r="15175" spans="8:8" x14ac:dyDescent="0.25">
      <c r="H15175" s="200"/>
    </row>
    <row r="15176" spans="8:8" x14ac:dyDescent="0.25">
      <c r="H15176" s="200"/>
    </row>
    <row r="15177" spans="8:8" x14ac:dyDescent="0.25">
      <c r="H15177" s="200"/>
    </row>
    <row r="15178" spans="8:8" x14ac:dyDescent="0.25">
      <c r="H15178" s="200"/>
    </row>
    <row r="15179" spans="8:8" x14ac:dyDescent="0.25">
      <c r="H15179" s="200"/>
    </row>
    <row r="15180" spans="8:8" x14ac:dyDescent="0.25">
      <c r="H15180" s="200"/>
    </row>
    <row r="15181" spans="8:8" x14ac:dyDescent="0.25">
      <c r="H15181" s="200"/>
    </row>
    <row r="15182" spans="8:8" x14ac:dyDescent="0.25">
      <c r="H15182" s="200"/>
    </row>
    <row r="15183" spans="8:8" x14ac:dyDescent="0.25">
      <c r="H15183" s="200"/>
    </row>
    <row r="15184" spans="8:8" x14ac:dyDescent="0.25">
      <c r="H15184" s="200"/>
    </row>
    <row r="15185" spans="8:8" x14ac:dyDescent="0.25">
      <c r="H15185" s="200"/>
    </row>
    <row r="15186" spans="8:8" x14ac:dyDescent="0.25">
      <c r="H15186" s="200"/>
    </row>
    <row r="15187" spans="8:8" x14ac:dyDescent="0.25">
      <c r="H15187" s="200"/>
    </row>
    <row r="15188" spans="8:8" x14ac:dyDescent="0.25">
      <c r="H15188" s="200"/>
    </row>
    <row r="15189" spans="8:8" x14ac:dyDescent="0.25">
      <c r="H15189" s="200"/>
    </row>
    <row r="15190" spans="8:8" x14ac:dyDescent="0.25">
      <c r="H15190" s="200"/>
    </row>
    <row r="15191" spans="8:8" x14ac:dyDescent="0.25">
      <c r="H15191" s="200"/>
    </row>
    <row r="15192" spans="8:8" x14ac:dyDescent="0.25">
      <c r="H15192" s="200"/>
    </row>
    <row r="15193" spans="8:8" x14ac:dyDescent="0.25">
      <c r="H15193" s="200"/>
    </row>
    <row r="15194" spans="8:8" x14ac:dyDescent="0.25">
      <c r="H15194" s="200"/>
    </row>
    <row r="15195" spans="8:8" x14ac:dyDescent="0.25">
      <c r="H15195" s="200"/>
    </row>
    <row r="15196" spans="8:8" x14ac:dyDescent="0.25">
      <c r="H15196" s="200"/>
    </row>
    <row r="15197" spans="8:8" x14ac:dyDescent="0.25">
      <c r="H15197" s="200"/>
    </row>
    <row r="15198" spans="8:8" x14ac:dyDescent="0.25">
      <c r="H15198" s="200"/>
    </row>
    <row r="15199" spans="8:8" x14ac:dyDescent="0.25">
      <c r="H15199" s="200"/>
    </row>
    <row r="15200" spans="8:8" x14ac:dyDescent="0.25">
      <c r="H15200" s="200"/>
    </row>
    <row r="15201" spans="8:8" x14ac:dyDescent="0.25">
      <c r="H15201" s="200"/>
    </row>
    <row r="15202" spans="8:8" x14ac:dyDescent="0.25">
      <c r="H15202" s="200"/>
    </row>
    <row r="15203" spans="8:8" x14ac:dyDescent="0.25">
      <c r="H15203" s="200"/>
    </row>
    <row r="15204" spans="8:8" x14ac:dyDescent="0.25">
      <c r="H15204" s="200"/>
    </row>
    <row r="15205" spans="8:8" x14ac:dyDescent="0.25">
      <c r="H15205" s="200"/>
    </row>
    <row r="15206" spans="8:8" x14ac:dyDescent="0.25">
      <c r="H15206" s="200"/>
    </row>
    <row r="15207" spans="8:8" x14ac:dyDescent="0.25">
      <c r="H15207" s="200"/>
    </row>
    <row r="15208" spans="8:8" x14ac:dyDescent="0.25">
      <c r="H15208" s="200"/>
    </row>
    <row r="15209" spans="8:8" x14ac:dyDescent="0.25">
      <c r="H15209" s="200"/>
    </row>
    <row r="15210" spans="8:8" x14ac:dyDescent="0.25">
      <c r="H15210" s="200"/>
    </row>
    <row r="15211" spans="8:8" x14ac:dyDescent="0.25">
      <c r="H15211" s="200"/>
    </row>
    <row r="15212" spans="8:8" x14ac:dyDescent="0.25">
      <c r="H15212" s="200"/>
    </row>
    <row r="15213" spans="8:8" x14ac:dyDescent="0.25">
      <c r="H15213" s="200"/>
    </row>
    <row r="15214" spans="8:8" x14ac:dyDescent="0.25">
      <c r="H15214" s="200"/>
    </row>
    <row r="15215" spans="8:8" x14ac:dyDescent="0.25">
      <c r="H15215" s="200"/>
    </row>
    <row r="15216" spans="8:8" x14ac:dyDescent="0.25">
      <c r="H15216" s="200"/>
    </row>
    <row r="15217" spans="8:8" x14ac:dyDescent="0.25">
      <c r="H15217" s="200"/>
    </row>
    <row r="15218" spans="8:8" x14ac:dyDescent="0.25">
      <c r="H15218" s="200"/>
    </row>
    <row r="15219" spans="8:8" x14ac:dyDescent="0.25">
      <c r="H15219" s="200"/>
    </row>
    <row r="15220" spans="8:8" x14ac:dyDescent="0.25">
      <c r="H15220" s="200"/>
    </row>
    <row r="15221" spans="8:8" x14ac:dyDescent="0.25">
      <c r="H15221" s="200"/>
    </row>
    <row r="15222" spans="8:8" x14ac:dyDescent="0.25">
      <c r="H15222" s="200"/>
    </row>
    <row r="15223" spans="8:8" x14ac:dyDescent="0.25">
      <c r="H15223" s="200"/>
    </row>
    <row r="15224" spans="8:8" x14ac:dyDescent="0.25">
      <c r="H15224" s="200"/>
    </row>
    <row r="15225" spans="8:8" x14ac:dyDescent="0.25">
      <c r="H15225" s="200"/>
    </row>
    <row r="15226" spans="8:8" x14ac:dyDescent="0.25">
      <c r="H15226" s="200"/>
    </row>
    <row r="15227" spans="8:8" x14ac:dyDescent="0.25">
      <c r="H15227" s="200"/>
    </row>
    <row r="15228" spans="8:8" x14ac:dyDescent="0.25">
      <c r="H15228" s="200"/>
    </row>
    <row r="15229" spans="8:8" x14ac:dyDescent="0.25">
      <c r="H15229" s="200"/>
    </row>
    <row r="15230" spans="8:8" x14ac:dyDescent="0.25">
      <c r="H15230" s="200"/>
    </row>
    <row r="15231" spans="8:8" x14ac:dyDescent="0.25">
      <c r="H15231" s="200"/>
    </row>
    <row r="15232" spans="8:8" x14ac:dyDescent="0.25">
      <c r="H15232" s="200"/>
    </row>
    <row r="15233" spans="8:8" x14ac:dyDescent="0.25">
      <c r="H15233" s="200"/>
    </row>
    <row r="15234" spans="8:8" x14ac:dyDescent="0.25">
      <c r="H15234" s="200"/>
    </row>
    <row r="15235" spans="8:8" x14ac:dyDescent="0.25">
      <c r="H15235" s="200"/>
    </row>
    <row r="15236" spans="8:8" x14ac:dyDescent="0.25">
      <c r="H15236" s="200"/>
    </row>
    <row r="15237" spans="8:8" x14ac:dyDescent="0.25">
      <c r="H15237" s="200"/>
    </row>
    <row r="15238" spans="8:8" x14ac:dyDescent="0.25">
      <c r="H15238" s="200"/>
    </row>
    <row r="15239" spans="8:8" x14ac:dyDescent="0.25">
      <c r="H15239" s="200"/>
    </row>
    <row r="15240" spans="8:8" x14ac:dyDescent="0.25">
      <c r="H15240" s="200"/>
    </row>
    <row r="15241" spans="8:8" x14ac:dyDescent="0.25">
      <c r="H15241" s="200"/>
    </row>
    <row r="15242" spans="8:8" x14ac:dyDescent="0.25">
      <c r="H15242" s="200"/>
    </row>
    <row r="15243" spans="8:8" x14ac:dyDescent="0.25">
      <c r="H15243" s="200"/>
    </row>
    <row r="15244" spans="8:8" x14ac:dyDescent="0.25">
      <c r="H15244" s="200"/>
    </row>
    <row r="15245" spans="8:8" x14ac:dyDescent="0.25">
      <c r="H15245" s="200"/>
    </row>
    <row r="15246" spans="8:8" x14ac:dyDescent="0.25">
      <c r="H15246" s="200"/>
    </row>
    <row r="15247" spans="8:8" x14ac:dyDescent="0.25">
      <c r="H15247" s="200"/>
    </row>
    <row r="15248" spans="8:8" x14ac:dyDescent="0.25">
      <c r="H15248" s="200"/>
    </row>
    <row r="15249" spans="8:8" x14ac:dyDescent="0.25">
      <c r="H15249" s="200"/>
    </row>
    <row r="15250" spans="8:8" x14ac:dyDescent="0.25">
      <c r="H15250" s="200"/>
    </row>
    <row r="15251" spans="8:8" x14ac:dyDescent="0.25">
      <c r="H15251" s="200"/>
    </row>
    <row r="15252" spans="8:8" x14ac:dyDescent="0.25">
      <c r="H15252" s="200"/>
    </row>
    <row r="15253" spans="8:8" x14ac:dyDescent="0.25">
      <c r="H15253" s="200"/>
    </row>
    <row r="15254" spans="8:8" x14ac:dyDescent="0.25">
      <c r="H15254" s="200"/>
    </row>
    <row r="15255" spans="8:8" x14ac:dyDescent="0.25">
      <c r="H15255" s="200"/>
    </row>
    <row r="15256" spans="8:8" x14ac:dyDescent="0.25">
      <c r="H15256" s="200"/>
    </row>
    <row r="15257" spans="8:8" x14ac:dyDescent="0.25">
      <c r="H15257" s="200"/>
    </row>
    <row r="15258" spans="8:8" x14ac:dyDescent="0.25">
      <c r="H15258" s="200"/>
    </row>
    <row r="15259" spans="8:8" x14ac:dyDescent="0.25">
      <c r="H15259" s="200"/>
    </row>
    <row r="15260" spans="8:8" x14ac:dyDescent="0.25">
      <c r="H15260" s="200"/>
    </row>
    <row r="15261" spans="8:8" x14ac:dyDescent="0.25">
      <c r="H15261" s="200"/>
    </row>
    <row r="15262" spans="8:8" x14ac:dyDescent="0.25">
      <c r="H15262" s="200"/>
    </row>
    <row r="15263" spans="8:8" x14ac:dyDescent="0.25">
      <c r="H15263" s="200"/>
    </row>
    <row r="15264" spans="8:8" x14ac:dyDescent="0.25">
      <c r="H15264" s="200"/>
    </row>
    <row r="15265" spans="8:8" x14ac:dyDescent="0.25">
      <c r="H15265" s="200"/>
    </row>
    <row r="15266" spans="8:8" x14ac:dyDescent="0.25">
      <c r="H15266" s="200"/>
    </row>
    <row r="15267" spans="8:8" x14ac:dyDescent="0.25">
      <c r="H15267" s="200"/>
    </row>
    <row r="15268" spans="8:8" x14ac:dyDescent="0.25">
      <c r="H15268" s="200"/>
    </row>
    <row r="15269" spans="8:8" x14ac:dyDescent="0.25">
      <c r="H15269" s="200"/>
    </row>
    <row r="15270" spans="8:8" x14ac:dyDescent="0.25">
      <c r="H15270" s="200"/>
    </row>
    <row r="15271" spans="8:8" x14ac:dyDescent="0.25">
      <c r="H15271" s="200"/>
    </row>
    <row r="15272" spans="8:8" x14ac:dyDescent="0.25">
      <c r="H15272" s="200"/>
    </row>
    <row r="15273" spans="8:8" x14ac:dyDescent="0.25">
      <c r="H15273" s="200"/>
    </row>
    <row r="15274" spans="8:8" x14ac:dyDescent="0.25">
      <c r="H15274" s="200"/>
    </row>
    <row r="15275" spans="8:8" x14ac:dyDescent="0.25">
      <c r="H15275" s="200"/>
    </row>
    <row r="15276" spans="8:8" x14ac:dyDescent="0.25">
      <c r="H15276" s="200"/>
    </row>
    <row r="15277" spans="8:8" x14ac:dyDescent="0.25">
      <c r="H15277" s="200"/>
    </row>
    <row r="15278" spans="8:8" x14ac:dyDescent="0.25">
      <c r="H15278" s="200"/>
    </row>
    <row r="15279" spans="8:8" x14ac:dyDescent="0.25">
      <c r="H15279" s="200"/>
    </row>
    <row r="15280" spans="8:8" x14ac:dyDescent="0.25">
      <c r="H15280" s="200"/>
    </row>
    <row r="15281" spans="8:8" x14ac:dyDescent="0.25">
      <c r="H15281" s="200"/>
    </row>
    <row r="15282" spans="8:8" x14ac:dyDescent="0.25">
      <c r="H15282" s="200"/>
    </row>
    <row r="15283" spans="8:8" x14ac:dyDescent="0.25">
      <c r="H15283" s="200"/>
    </row>
    <row r="15284" spans="8:8" x14ac:dyDescent="0.25">
      <c r="H15284" s="200"/>
    </row>
    <row r="15285" spans="8:8" x14ac:dyDescent="0.25">
      <c r="H15285" s="200"/>
    </row>
    <row r="15286" spans="8:8" x14ac:dyDescent="0.25">
      <c r="H15286" s="200"/>
    </row>
    <row r="15287" spans="8:8" x14ac:dyDescent="0.25">
      <c r="H15287" s="200"/>
    </row>
    <row r="15288" spans="8:8" x14ac:dyDescent="0.25">
      <c r="H15288" s="200"/>
    </row>
    <row r="15289" spans="8:8" x14ac:dyDescent="0.25">
      <c r="H15289" s="200"/>
    </row>
    <row r="15290" spans="8:8" x14ac:dyDescent="0.25">
      <c r="H15290" s="200"/>
    </row>
    <row r="15291" spans="8:8" x14ac:dyDescent="0.25">
      <c r="H15291" s="200"/>
    </row>
    <row r="15292" spans="8:8" x14ac:dyDescent="0.25">
      <c r="H15292" s="200"/>
    </row>
    <row r="15293" spans="8:8" x14ac:dyDescent="0.25">
      <c r="H15293" s="200"/>
    </row>
    <row r="15294" spans="8:8" x14ac:dyDescent="0.25">
      <c r="H15294" s="200"/>
    </row>
    <row r="15295" spans="8:8" x14ac:dyDescent="0.25">
      <c r="H15295" s="200"/>
    </row>
    <row r="15296" spans="8:8" x14ac:dyDescent="0.25">
      <c r="H15296" s="200"/>
    </row>
    <row r="15297" spans="8:8" x14ac:dyDescent="0.25">
      <c r="H15297" s="200"/>
    </row>
    <row r="15298" spans="8:8" x14ac:dyDescent="0.25">
      <c r="H15298" s="200"/>
    </row>
    <row r="15299" spans="8:8" x14ac:dyDescent="0.25">
      <c r="H15299" s="200"/>
    </row>
    <row r="15300" spans="8:8" x14ac:dyDescent="0.25">
      <c r="H15300" s="200"/>
    </row>
    <row r="15301" spans="8:8" x14ac:dyDescent="0.25">
      <c r="H15301" s="200"/>
    </row>
    <row r="15302" spans="8:8" x14ac:dyDescent="0.25">
      <c r="H15302" s="200"/>
    </row>
    <row r="15303" spans="8:8" x14ac:dyDescent="0.25">
      <c r="H15303" s="200"/>
    </row>
    <row r="15304" spans="8:8" x14ac:dyDescent="0.25">
      <c r="H15304" s="200"/>
    </row>
    <row r="15305" spans="8:8" x14ac:dyDescent="0.25">
      <c r="H15305" s="200"/>
    </row>
    <row r="15306" spans="8:8" x14ac:dyDescent="0.25">
      <c r="H15306" s="200"/>
    </row>
    <row r="15307" spans="8:8" x14ac:dyDescent="0.25">
      <c r="H15307" s="200"/>
    </row>
    <row r="15308" spans="8:8" x14ac:dyDescent="0.25">
      <c r="H15308" s="200"/>
    </row>
    <row r="15309" spans="8:8" x14ac:dyDescent="0.25">
      <c r="H15309" s="200"/>
    </row>
    <row r="15310" spans="8:8" x14ac:dyDescent="0.25">
      <c r="H15310" s="200"/>
    </row>
    <row r="15311" spans="8:8" x14ac:dyDescent="0.25">
      <c r="H15311" s="200"/>
    </row>
    <row r="15312" spans="8:8" x14ac:dyDescent="0.25">
      <c r="H15312" s="200"/>
    </row>
    <row r="15313" spans="8:8" x14ac:dyDescent="0.25">
      <c r="H15313" s="200"/>
    </row>
    <row r="15314" spans="8:8" x14ac:dyDescent="0.25">
      <c r="H15314" s="200"/>
    </row>
    <row r="15315" spans="8:8" x14ac:dyDescent="0.25">
      <c r="H15315" s="200"/>
    </row>
    <row r="15316" spans="8:8" x14ac:dyDescent="0.25">
      <c r="H15316" s="200"/>
    </row>
    <row r="15317" spans="8:8" x14ac:dyDescent="0.25">
      <c r="H15317" s="200"/>
    </row>
    <row r="15318" spans="8:8" x14ac:dyDescent="0.25">
      <c r="H15318" s="200"/>
    </row>
    <row r="15319" spans="8:8" x14ac:dyDescent="0.25">
      <c r="H15319" s="200"/>
    </row>
    <row r="15320" spans="8:8" x14ac:dyDescent="0.25">
      <c r="H15320" s="200"/>
    </row>
    <row r="15321" spans="8:8" x14ac:dyDescent="0.25">
      <c r="H15321" s="200"/>
    </row>
    <row r="15322" spans="8:8" x14ac:dyDescent="0.25">
      <c r="H15322" s="200"/>
    </row>
    <row r="15323" spans="8:8" x14ac:dyDescent="0.25">
      <c r="H15323" s="200"/>
    </row>
    <row r="15324" spans="8:8" x14ac:dyDescent="0.25">
      <c r="H15324" s="200"/>
    </row>
    <row r="15325" spans="8:8" x14ac:dyDescent="0.25">
      <c r="H15325" s="200"/>
    </row>
    <row r="15326" spans="8:8" x14ac:dyDescent="0.25">
      <c r="H15326" s="200"/>
    </row>
    <row r="15327" spans="8:8" x14ac:dyDescent="0.25">
      <c r="H15327" s="200"/>
    </row>
    <row r="15328" spans="8:8" x14ac:dyDescent="0.25">
      <c r="H15328" s="200"/>
    </row>
    <row r="15329" spans="8:8" x14ac:dyDescent="0.25">
      <c r="H15329" s="200"/>
    </row>
    <row r="15330" spans="8:8" x14ac:dyDescent="0.25">
      <c r="H15330" s="200"/>
    </row>
    <row r="15331" spans="8:8" x14ac:dyDescent="0.25">
      <c r="H15331" s="200"/>
    </row>
    <row r="15332" spans="8:8" x14ac:dyDescent="0.25">
      <c r="H15332" s="200"/>
    </row>
    <row r="15333" spans="8:8" x14ac:dyDescent="0.25">
      <c r="H15333" s="200"/>
    </row>
    <row r="15334" spans="8:8" x14ac:dyDescent="0.25">
      <c r="H15334" s="200"/>
    </row>
    <row r="15335" spans="8:8" x14ac:dyDescent="0.25">
      <c r="H15335" s="200"/>
    </row>
    <row r="15336" spans="8:8" x14ac:dyDescent="0.25">
      <c r="H15336" s="200"/>
    </row>
    <row r="15337" spans="8:8" x14ac:dyDescent="0.25">
      <c r="H15337" s="200"/>
    </row>
    <row r="15338" spans="8:8" x14ac:dyDescent="0.25">
      <c r="H15338" s="200"/>
    </row>
    <row r="15339" spans="8:8" x14ac:dyDescent="0.25">
      <c r="H15339" s="200"/>
    </row>
    <row r="15340" spans="8:8" x14ac:dyDescent="0.25">
      <c r="H15340" s="200"/>
    </row>
    <row r="15341" spans="8:8" x14ac:dyDescent="0.25">
      <c r="H15341" s="200"/>
    </row>
    <row r="15342" spans="8:8" x14ac:dyDescent="0.25">
      <c r="H15342" s="200"/>
    </row>
    <row r="15343" spans="8:8" x14ac:dyDescent="0.25">
      <c r="H15343" s="200"/>
    </row>
    <row r="15344" spans="8:8" x14ac:dyDescent="0.25">
      <c r="H15344" s="200"/>
    </row>
    <row r="15345" spans="8:8" x14ac:dyDescent="0.25">
      <c r="H15345" s="200"/>
    </row>
    <row r="15346" spans="8:8" x14ac:dyDescent="0.25">
      <c r="H15346" s="200"/>
    </row>
    <row r="15347" spans="8:8" x14ac:dyDescent="0.25">
      <c r="H15347" s="200"/>
    </row>
    <row r="15348" spans="8:8" x14ac:dyDescent="0.25">
      <c r="H15348" s="200"/>
    </row>
    <row r="15349" spans="8:8" x14ac:dyDescent="0.25">
      <c r="H15349" s="200"/>
    </row>
    <row r="15350" spans="8:8" x14ac:dyDescent="0.25">
      <c r="H15350" s="200"/>
    </row>
    <row r="15351" spans="8:8" x14ac:dyDescent="0.25">
      <c r="H15351" s="200"/>
    </row>
    <row r="15352" spans="8:8" x14ac:dyDescent="0.25">
      <c r="H15352" s="200"/>
    </row>
    <row r="15353" spans="8:8" x14ac:dyDescent="0.25">
      <c r="H15353" s="200"/>
    </row>
    <row r="15354" spans="8:8" x14ac:dyDescent="0.25">
      <c r="H15354" s="200"/>
    </row>
    <row r="15355" spans="8:8" x14ac:dyDescent="0.25">
      <c r="H15355" s="200"/>
    </row>
    <row r="15356" spans="8:8" x14ac:dyDescent="0.25">
      <c r="H15356" s="200"/>
    </row>
    <row r="15357" spans="8:8" x14ac:dyDescent="0.25">
      <c r="H15357" s="200"/>
    </row>
    <row r="15358" spans="8:8" x14ac:dyDescent="0.25">
      <c r="H15358" s="200"/>
    </row>
    <row r="15359" spans="8:8" x14ac:dyDescent="0.25">
      <c r="H15359" s="200"/>
    </row>
    <row r="15360" spans="8:8" x14ac:dyDescent="0.25">
      <c r="H15360" s="200"/>
    </row>
    <row r="15361" spans="8:8" x14ac:dyDescent="0.25">
      <c r="H15361" s="200"/>
    </row>
    <row r="15362" spans="8:8" x14ac:dyDescent="0.25">
      <c r="H15362" s="200"/>
    </row>
    <row r="15363" spans="8:8" x14ac:dyDescent="0.25">
      <c r="H15363" s="200"/>
    </row>
    <row r="15364" spans="8:8" x14ac:dyDescent="0.25">
      <c r="H15364" s="200"/>
    </row>
    <row r="15365" spans="8:8" x14ac:dyDescent="0.25">
      <c r="H15365" s="200"/>
    </row>
    <row r="15366" spans="8:8" x14ac:dyDescent="0.25">
      <c r="H15366" s="200"/>
    </row>
    <row r="15367" spans="8:8" x14ac:dyDescent="0.25">
      <c r="H15367" s="200"/>
    </row>
    <row r="15368" spans="8:8" x14ac:dyDescent="0.25">
      <c r="H15368" s="200"/>
    </row>
    <row r="15369" spans="8:8" x14ac:dyDescent="0.25">
      <c r="H15369" s="200"/>
    </row>
    <row r="15370" spans="8:8" x14ac:dyDescent="0.25">
      <c r="H15370" s="200"/>
    </row>
    <row r="15371" spans="8:8" x14ac:dyDescent="0.25">
      <c r="H15371" s="200"/>
    </row>
    <row r="15372" spans="8:8" x14ac:dyDescent="0.25">
      <c r="H15372" s="200"/>
    </row>
    <row r="15373" spans="8:8" x14ac:dyDescent="0.25">
      <c r="H15373" s="200"/>
    </row>
    <row r="15374" spans="8:8" x14ac:dyDescent="0.25">
      <c r="H15374" s="200"/>
    </row>
    <row r="15375" spans="8:8" x14ac:dyDescent="0.25">
      <c r="H15375" s="200"/>
    </row>
    <row r="15376" spans="8:8" x14ac:dyDescent="0.25">
      <c r="H15376" s="200"/>
    </row>
    <row r="15377" spans="8:8" x14ac:dyDescent="0.25">
      <c r="H15377" s="200"/>
    </row>
    <row r="15378" spans="8:8" x14ac:dyDescent="0.25">
      <c r="H15378" s="200"/>
    </row>
    <row r="15379" spans="8:8" x14ac:dyDescent="0.25">
      <c r="H15379" s="200"/>
    </row>
    <row r="15380" spans="8:8" x14ac:dyDescent="0.25">
      <c r="H15380" s="200"/>
    </row>
    <row r="15381" spans="8:8" x14ac:dyDescent="0.25">
      <c r="H15381" s="200"/>
    </row>
    <row r="15382" spans="8:8" x14ac:dyDescent="0.25">
      <c r="H15382" s="200"/>
    </row>
    <row r="15383" spans="8:8" x14ac:dyDescent="0.25">
      <c r="H15383" s="200"/>
    </row>
    <row r="15384" spans="8:8" x14ac:dyDescent="0.25">
      <c r="H15384" s="200"/>
    </row>
    <row r="15385" spans="8:8" x14ac:dyDescent="0.25">
      <c r="H15385" s="200"/>
    </row>
    <row r="15386" spans="8:8" x14ac:dyDescent="0.25">
      <c r="H15386" s="200"/>
    </row>
    <row r="15387" spans="8:8" x14ac:dyDescent="0.25">
      <c r="H15387" s="200"/>
    </row>
    <row r="15388" spans="8:8" x14ac:dyDescent="0.25">
      <c r="H15388" s="200"/>
    </row>
    <row r="15389" spans="8:8" x14ac:dyDescent="0.25">
      <c r="H15389" s="200"/>
    </row>
    <row r="15390" spans="8:8" x14ac:dyDescent="0.25">
      <c r="H15390" s="200"/>
    </row>
    <row r="15391" spans="8:8" x14ac:dyDescent="0.25">
      <c r="H15391" s="200"/>
    </row>
    <row r="15392" spans="8:8" x14ac:dyDescent="0.25">
      <c r="H15392" s="200"/>
    </row>
    <row r="15393" spans="8:8" x14ac:dyDescent="0.25">
      <c r="H15393" s="200"/>
    </row>
    <row r="15394" spans="8:8" x14ac:dyDescent="0.25">
      <c r="H15394" s="200"/>
    </row>
    <row r="15395" spans="8:8" x14ac:dyDescent="0.25">
      <c r="H15395" s="200"/>
    </row>
    <row r="15396" spans="8:8" x14ac:dyDescent="0.25">
      <c r="H15396" s="200"/>
    </row>
    <row r="15397" spans="8:8" x14ac:dyDescent="0.25">
      <c r="H15397" s="200"/>
    </row>
    <row r="15398" spans="8:8" x14ac:dyDescent="0.25">
      <c r="H15398" s="200"/>
    </row>
    <row r="15399" spans="8:8" x14ac:dyDescent="0.25">
      <c r="H15399" s="200"/>
    </row>
    <row r="15400" spans="8:8" x14ac:dyDescent="0.25">
      <c r="H15400" s="200"/>
    </row>
    <row r="15401" spans="8:8" x14ac:dyDescent="0.25">
      <c r="H15401" s="200"/>
    </row>
    <row r="15402" spans="8:8" x14ac:dyDescent="0.25">
      <c r="H15402" s="200"/>
    </row>
    <row r="15403" spans="8:8" x14ac:dyDescent="0.25">
      <c r="H15403" s="200"/>
    </row>
    <row r="15404" spans="8:8" x14ac:dyDescent="0.25">
      <c r="H15404" s="200"/>
    </row>
    <row r="15405" spans="8:8" x14ac:dyDescent="0.25">
      <c r="H15405" s="200"/>
    </row>
    <row r="15406" spans="8:8" x14ac:dyDescent="0.25">
      <c r="H15406" s="200"/>
    </row>
    <row r="15407" spans="8:8" x14ac:dyDescent="0.25">
      <c r="H15407" s="200"/>
    </row>
    <row r="15408" spans="8:8" x14ac:dyDescent="0.25">
      <c r="H15408" s="200"/>
    </row>
    <row r="15409" spans="8:8" x14ac:dyDescent="0.25">
      <c r="H15409" s="200"/>
    </row>
    <row r="15410" spans="8:8" x14ac:dyDescent="0.25">
      <c r="H15410" s="200"/>
    </row>
    <row r="15411" spans="8:8" x14ac:dyDescent="0.25">
      <c r="H15411" s="200"/>
    </row>
    <row r="15412" spans="8:8" x14ac:dyDescent="0.25">
      <c r="H15412" s="200"/>
    </row>
    <row r="15413" spans="8:8" x14ac:dyDescent="0.25">
      <c r="H15413" s="200"/>
    </row>
    <row r="15414" spans="8:8" x14ac:dyDescent="0.25">
      <c r="H15414" s="200"/>
    </row>
    <row r="15415" spans="8:8" x14ac:dyDescent="0.25">
      <c r="H15415" s="200"/>
    </row>
    <row r="15416" spans="8:8" x14ac:dyDescent="0.25">
      <c r="H15416" s="200"/>
    </row>
    <row r="15417" spans="8:8" x14ac:dyDescent="0.25">
      <c r="H15417" s="200"/>
    </row>
    <row r="15418" spans="8:8" x14ac:dyDescent="0.25">
      <c r="H15418" s="200"/>
    </row>
    <row r="15419" spans="8:8" x14ac:dyDescent="0.25">
      <c r="H15419" s="200"/>
    </row>
    <row r="15420" spans="8:8" x14ac:dyDescent="0.25">
      <c r="H15420" s="200"/>
    </row>
    <row r="15421" spans="8:8" x14ac:dyDescent="0.25">
      <c r="H15421" s="200"/>
    </row>
    <row r="15422" spans="8:8" x14ac:dyDescent="0.25">
      <c r="H15422" s="200"/>
    </row>
    <row r="15423" spans="8:8" x14ac:dyDescent="0.25">
      <c r="H15423" s="200"/>
    </row>
    <row r="15424" spans="8:8" x14ac:dyDescent="0.25">
      <c r="H15424" s="200"/>
    </row>
    <row r="15425" spans="8:8" x14ac:dyDescent="0.25">
      <c r="H15425" s="200"/>
    </row>
    <row r="15426" spans="8:8" x14ac:dyDescent="0.25">
      <c r="H15426" s="200"/>
    </row>
    <row r="15427" spans="8:8" x14ac:dyDescent="0.25">
      <c r="H15427" s="200"/>
    </row>
    <row r="15428" spans="8:8" x14ac:dyDescent="0.25">
      <c r="H15428" s="200"/>
    </row>
    <row r="15429" spans="8:8" x14ac:dyDescent="0.25">
      <c r="H15429" s="200"/>
    </row>
    <row r="15430" spans="8:8" x14ac:dyDescent="0.25">
      <c r="H15430" s="200"/>
    </row>
    <row r="15431" spans="8:8" x14ac:dyDescent="0.25">
      <c r="H15431" s="200"/>
    </row>
    <row r="15432" spans="8:8" x14ac:dyDescent="0.25">
      <c r="H15432" s="200"/>
    </row>
    <row r="15433" spans="8:8" x14ac:dyDescent="0.25">
      <c r="H15433" s="200"/>
    </row>
    <row r="15434" spans="8:8" x14ac:dyDescent="0.25">
      <c r="H15434" s="200"/>
    </row>
    <row r="15435" spans="8:8" x14ac:dyDescent="0.25">
      <c r="H15435" s="200"/>
    </row>
    <row r="15436" spans="8:8" x14ac:dyDescent="0.25">
      <c r="H15436" s="200"/>
    </row>
    <row r="15437" spans="8:8" x14ac:dyDescent="0.25">
      <c r="H15437" s="200"/>
    </row>
    <row r="15438" spans="8:8" x14ac:dyDescent="0.25">
      <c r="H15438" s="200"/>
    </row>
    <row r="15439" spans="8:8" x14ac:dyDescent="0.25">
      <c r="H15439" s="200"/>
    </row>
    <row r="15440" spans="8:8" x14ac:dyDescent="0.25">
      <c r="H15440" s="200"/>
    </row>
    <row r="15441" spans="8:8" x14ac:dyDescent="0.25">
      <c r="H15441" s="200"/>
    </row>
    <row r="15442" spans="8:8" x14ac:dyDescent="0.25">
      <c r="H15442" s="200"/>
    </row>
    <row r="15443" spans="8:8" x14ac:dyDescent="0.25">
      <c r="H15443" s="200"/>
    </row>
    <row r="15444" spans="8:8" x14ac:dyDescent="0.25">
      <c r="H15444" s="200"/>
    </row>
    <row r="15445" spans="8:8" x14ac:dyDescent="0.25">
      <c r="H15445" s="200"/>
    </row>
    <row r="15446" spans="8:8" x14ac:dyDescent="0.25">
      <c r="H15446" s="200"/>
    </row>
    <row r="15447" spans="8:8" x14ac:dyDescent="0.25">
      <c r="H15447" s="200"/>
    </row>
    <row r="15448" spans="8:8" x14ac:dyDescent="0.25">
      <c r="H15448" s="200"/>
    </row>
    <row r="15449" spans="8:8" x14ac:dyDescent="0.25">
      <c r="H15449" s="200"/>
    </row>
    <row r="15450" spans="8:8" x14ac:dyDescent="0.25">
      <c r="H15450" s="200"/>
    </row>
    <row r="15451" spans="8:8" x14ac:dyDescent="0.25">
      <c r="H15451" s="200"/>
    </row>
    <row r="15452" spans="8:8" x14ac:dyDescent="0.25">
      <c r="H15452" s="200"/>
    </row>
    <row r="15453" spans="8:8" x14ac:dyDescent="0.25">
      <c r="H15453" s="200"/>
    </row>
    <row r="15454" spans="8:8" x14ac:dyDescent="0.25">
      <c r="H15454" s="200"/>
    </row>
    <row r="15455" spans="8:8" x14ac:dyDescent="0.25">
      <c r="H15455" s="200"/>
    </row>
    <row r="15456" spans="8:8" x14ac:dyDescent="0.25">
      <c r="H15456" s="200"/>
    </row>
    <row r="15457" spans="8:8" x14ac:dyDescent="0.25">
      <c r="H15457" s="200"/>
    </row>
    <row r="15458" spans="8:8" x14ac:dyDescent="0.25">
      <c r="H15458" s="200"/>
    </row>
    <row r="15459" spans="8:8" x14ac:dyDescent="0.25">
      <c r="H15459" s="200"/>
    </row>
    <row r="15460" spans="8:8" x14ac:dyDescent="0.25">
      <c r="H15460" s="200"/>
    </row>
    <row r="15461" spans="8:8" x14ac:dyDescent="0.25">
      <c r="H15461" s="200"/>
    </row>
    <row r="15462" spans="8:8" x14ac:dyDescent="0.25">
      <c r="H15462" s="200"/>
    </row>
    <row r="15463" spans="8:8" x14ac:dyDescent="0.25">
      <c r="H15463" s="200"/>
    </row>
    <row r="15464" spans="8:8" x14ac:dyDescent="0.25">
      <c r="H15464" s="200"/>
    </row>
    <row r="15465" spans="8:8" x14ac:dyDescent="0.25">
      <c r="H15465" s="200"/>
    </row>
    <row r="15466" spans="8:8" x14ac:dyDescent="0.25">
      <c r="H15466" s="200"/>
    </row>
    <row r="15467" spans="8:8" x14ac:dyDescent="0.25">
      <c r="H15467" s="200"/>
    </row>
    <row r="15468" spans="8:8" x14ac:dyDescent="0.25">
      <c r="H15468" s="200"/>
    </row>
    <row r="15469" spans="8:8" x14ac:dyDescent="0.25">
      <c r="H15469" s="200"/>
    </row>
    <row r="15470" spans="8:8" x14ac:dyDescent="0.25">
      <c r="H15470" s="200"/>
    </row>
    <row r="15471" spans="8:8" x14ac:dyDescent="0.25">
      <c r="H15471" s="200"/>
    </row>
    <row r="15472" spans="8:8" x14ac:dyDescent="0.25">
      <c r="H15472" s="200"/>
    </row>
    <row r="15473" spans="8:8" x14ac:dyDescent="0.25">
      <c r="H15473" s="200"/>
    </row>
    <row r="15474" spans="8:8" x14ac:dyDescent="0.25">
      <c r="H15474" s="200"/>
    </row>
    <row r="15475" spans="8:8" x14ac:dyDescent="0.25">
      <c r="H15475" s="200"/>
    </row>
    <row r="15476" spans="8:8" x14ac:dyDescent="0.25">
      <c r="H15476" s="200"/>
    </row>
    <row r="15477" spans="8:8" x14ac:dyDescent="0.25">
      <c r="H15477" s="200"/>
    </row>
    <row r="15478" spans="8:8" x14ac:dyDescent="0.25">
      <c r="H15478" s="200"/>
    </row>
    <row r="15479" spans="8:8" x14ac:dyDescent="0.25">
      <c r="H15479" s="200"/>
    </row>
    <row r="15480" spans="8:8" x14ac:dyDescent="0.25">
      <c r="H15480" s="200"/>
    </row>
    <row r="15481" spans="8:8" x14ac:dyDescent="0.25">
      <c r="H15481" s="200"/>
    </row>
    <row r="15482" spans="8:8" x14ac:dyDescent="0.25">
      <c r="H15482" s="200"/>
    </row>
    <row r="15483" spans="8:8" x14ac:dyDescent="0.25">
      <c r="H15483" s="200"/>
    </row>
    <row r="15484" spans="8:8" x14ac:dyDescent="0.25">
      <c r="H15484" s="200"/>
    </row>
    <row r="15485" spans="8:8" x14ac:dyDescent="0.25">
      <c r="H15485" s="200"/>
    </row>
    <row r="15486" spans="8:8" x14ac:dyDescent="0.25">
      <c r="H15486" s="200"/>
    </row>
    <row r="15487" spans="8:8" x14ac:dyDescent="0.25">
      <c r="H15487" s="200"/>
    </row>
    <row r="15488" spans="8:8" x14ac:dyDescent="0.25">
      <c r="H15488" s="200"/>
    </row>
    <row r="15489" spans="8:8" x14ac:dyDescent="0.25">
      <c r="H15489" s="200"/>
    </row>
    <row r="15490" spans="8:8" x14ac:dyDescent="0.25">
      <c r="H15490" s="200"/>
    </row>
    <row r="15491" spans="8:8" x14ac:dyDescent="0.25">
      <c r="H15491" s="200"/>
    </row>
    <row r="15492" spans="8:8" x14ac:dyDescent="0.25">
      <c r="H15492" s="200"/>
    </row>
    <row r="15493" spans="8:8" x14ac:dyDescent="0.25">
      <c r="H15493" s="200"/>
    </row>
    <row r="15494" spans="8:8" x14ac:dyDescent="0.25">
      <c r="H15494" s="200"/>
    </row>
    <row r="15495" spans="8:8" x14ac:dyDescent="0.25">
      <c r="H15495" s="200"/>
    </row>
    <row r="15496" spans="8:8" x14ac:dyDescent="0.25">
      <c r="H15496" s="200"/>
    </row>
    <row r="15497" spans="8:8" x14ac:dyDescent="0.25">
      <c r="H15497" s="200"/>
    </row>
    <row r="15498" spans="8:8" x14ac:dyDescent="0.25">
      <c r="H15498" s="200"/>
    </row>
    <row r="15499" spans="8:8" x14ac:dyDescent="0.25">
      <c r="H15499" s="200"/>
    </row>
    <row r="15500" spans="8:8" x14ac:dyDescent="0.25">
      <c r="H15500" s="200"/>
    </row>
    <row r="15501" spans="8:8" x14ac:dyDescent="0.25">
      <c r="H15501" s="200"/>
    </row>
    <row r="15502" spans="8:8" x14ac:dyDescent="0.25">
      <c r="H15502" s="200"/>
    </row>
    <row r="15503" spans="8:8" x14ac:dyDescent="0.25">
      <c r="H15503" s="200"/>
    </row>
    <row r="15504" spans="8:8" x14ac:dyDescent="0.25">
      <c r="H15504" s="200"/>
    </row>
    <row r="15505" spans="8:8" x14ac:dyDescent="0.25">
      <c r="H15505" s="200"/>
    </row>
    <row r="15506" spans="8:8" x14ac:dyDescent="0.25">
      <c r="H15506" s="200"/>
    </row>
    <row r="15507" spans="8:8" x14ac:dyDescent="0.25">
      <c r="H15507" s="200"/>
    </row>
    <row r="15508" spans="8:8" x14ac:dyDescent="0.25">
      <c r="H15508" s="200"/>
    </row>
    <row r="15509" spans="8:8" x14ac:dyDescent="0.25">
      <c r="H15509" s="200"/>
    </row>
    <row r="15510" spans="8:8" x14ac:dyDescent="0.25">
      <c r="H15510" s="200"/>
    </row>
    <row r="15511" spans="8:8" x14ac:dyDescent="0.25">
      <c r="H15511" s="200"/>
    </row>
    <row r="15512" spans="8:8" x14ac:dyDescent="0.25">
      <c r="H15512" s="200"/>
    </row>
    <row r="15513" spans="8:8" x14ac:dyDescent="0.25">
      <c r="H15513" s="200"/>
    </row>
    <row r="15514" spans="8:8" x14ac:dyDescent="0.25">
      <c r="H15514" s="200"/>
    </row>
    <row r="15515" spans="8:8" x14ac:dyDescent="0.25">
      <c r="H15515" s="200"/>
    </row>
    <row r="15516" spans="8:8" x14ac:dyDescent="0.25">
      <c r="H15516" s="200"/>
    </row>
    <row r="15517" spans="8:8" x14ac:dyDescent="0.25">
      <c r="H15517" s="200"/>
    </row>
    <row r="15518" spans="8:8" x14ac:dyDescent="0.25">
      <c r="H15518" s="200"/>
    </row>
    <row r="15519" spans="8:8" x14ac:dyDescent="0.25">
      <c r="H15519" s="200"/>
    </row>
    <row r="15520" spans="8:8" x14ac:dyDescent="0.25">
      <c r="H15520" s="200"/>
    </row>
    <row r="15521" spans="8:8" x14ac:dyDescent="0.25">
      <c r="H15521" s="200"/>
    </row>
    <row r="15522" spans="8:8" x14ac:dyDescent="0.25">
      <c r="H15522" s="200"/>
    </row>
    <row r="15523" spans="8:8" x14ac:dyDescent="0.25">
      <c r="H15523" s="200"/>
    </row>
    <row r="15524" spans="8:8" x14ac:dyDescent="0.25">
      <c r="H15524" s="200"/>
    </row>
    <row r="15525" spans="8:8" x14ac:dyDescent="0.25">
      <c r="H15525" s="200"/>
    </row>
    <row r="15526" spans="8:8" x14ac:dyDescent="0.25">
      <c r="H15526" s="200"/>
    </row>
    <row r="15527" spans="8:8" x14ac:dyDescent="0.25">
      <c r="H15527" s="200"/>
    </row>
    <row r="15528" spans="8:8" x14ac:dyDescent="0.25">
      <c r="H15528" s="200"/>
    </row>
    <row r="15529" spans="8:8" x14ac:dyDescent="0.25">
      <c r="H15529" s="200"/>
    </row>
    <row r="15530" spans="8:8" x14ac:dyDescent="0.25">
      <c r="H15530" s="200"/>
    </row>
    <row r="15531" spans="8:8" x14ac:dyDescent="0.25">
      <c r="H15531" s="200"/>
    </row>
    <row r="15532" spans="8:8" x14ac:dyDescent="0.25">
      <c r="H15532" s="200"/>
    </row>
    <row r="15533" spans="8:8" x14ac:dyDescent="0.25">
      <c r="H15533" s="200"/>
    </row>
    <row r="15534" spans="8:8" x14ac:dyDescent="0.25">
      <c r="H15534" s="200"/>
    </row>
    <row r="15535" spans="8:8" x14ac:dyDescent="0.25">
      <c r="H15535" s="200"/>
    </row>
    <row r="15536" spans="8:8" x14ac:dyDescent="0.25">
      <c r="H15536" s="200"/>
    </row>
    <row r="15537" spans="8:8" x14ac:dyDescent="0.25">
      <c r="H15537" s="200"/>
    </row>
    <row r="15538" spans="8:8" x14ac:dyDescent="0.25">
      <c r="H15538" s="200"/>
    </row>
    <row r="15539" spans="8:8" x14ac:dyDescent="0.25">
      <c r="H15539" s="200"/>
    </row>
    <row r="15540" spans="8:8" x14ac:dyDescent="0.25">
      <c r="H15540" s="200"/>
    </row>
    <row r="15541" spans="8:8" x14ac:dyDescent="0.25">
      <c r="H15541" s="200"/>
    </row>
    <row r="15542" spans="8:8" x14ac:dyDescent="0.25">
      <c r="H15542" s="200"/>
    </row>
    <row r="15543" spans="8:8" x14ac:dyDescent="0.25">
      <c r="H15543" s="200"/>
    </row>
    <row r="15544" spans="8:8" x14ac:dyDescent="0.25">
      <c r="H15544" s="200"/>
    </row>
    <row r="15545" spans="8:8" x14ac:dyDescent="0.25">
      <c r="H15545" s="200"/>
    </row>
    <row r="15546" spans="8:8" x14ac:dyDescent="0.25">
      <c r="H15546" s="200"/>
    </row>
    <row r="15547" spans="8:8" x14ac:dyDescent="0.25">
      <c r="H15547" s="200"/>
    </row>
    <row r="15548" spans="8:8" x14ac:dyDescent="0.25">
      <c r="H15548" s="200"/>
    </row>
    <row r="15549" spans="8:8" x14ac:dyDescent="0.25">
      <c r="H15549" s="200"/>
    </row>
    <row r="15550" spans="8:8" x14ac:dyDescent="0.25">
      <c r="H15550" s="200"/>
    </row>
    <row r="15551" spans="8:8" x14ac:dyDescent="0.25">
      <c r="H15551" s="200"/>
    </row>
    <row r="15552" spans="8:8" x14ac:dyDescent="0.25">
      <c r="H15552" s="200"/>
    </row>
    <row r="15553" spans="8:8" x14ac:dyDescent="0.25">
      <c r="H15553" s="200"/>
    </row>
    <row r="15554" spans="8:8" x14ac:dyDescent="0.25">
      <c r="H15554" s="200"/>
    </row>
    <row r="15555" spans="8:8" x14ac:dyDescent="0.25">
      <c r="H15555" s="200"/>
    </row>
    <row r="15556" spans="8:8" x14ac:dyDescent="0.25">
      <c r="H15556" s="200"/>
    </row>
    <row r="15557" spans="8:8" x14ac:dyDescent="0.25">
      <c r="H15557" s="200"/>
    </row>
    <row r="15558" spans="8:8" x14ac:dyDescent="0.25">
      <c r="H15558" s="200"/>
    </row>
    <row r="15559" spans="8:8" x14ac:dyDescent="0.25">
      <c r="H15559" s="200"/>
    </row>
    <row r="15560" spans="8:8" x14ac:dyDescent="0.25">
      <c r="H15560" s="200"/>
    </row>
    <row r="15561" spans="8:8" x14ac:dyDescent="0.25">
      <c r="H15561" s="200"/>
    </row>
    <row r="15562" spans="8:8" x14ac:dyDescent="0.25">
      <c r="H15562" s="200"/>
    </row>
    <row r="15563" spans="8:8" x14ac:dyDescent="0.25">
      <c r="H15563" s="200"/>
    </row>
    <row r="15564" spans="8:8" x14ac:dyDescent="0.25">
      <c r="H15564" s="200"/>
    </row>
    <row r="15565" spans="8:8" x14ac:dyDescent="0.25">
      <c r="H15565" s="200"/>
    </row>
    <row r="15566" spans="8:8" x14ac:dyDescent="0.25">
      <c r="H15566" s="200"/>
    </row>
    <row r="15567" spans="8:8" x14ac:dyDescent="0.25">
      <c r="H15567" s="200"/>
    </row>
    <row r="15568" spans="8:8" x14ac:dyDescent="0.25">
      <c r="H15568" s="200"/>
    </row>
    <row r="15569" spans="8:8" x14ac:dyDescent="0.25">
      <c r="H15569" s="200"/>
    </row>
    <row r="15570" spans="8:8" x14ac:dyDescent="0.25">
      <c r="H15570" s="200"/>
    </row>
    <row r="15571" spans="8:8" x14ac:dyDescent="0.25">
      <c r="H15571" s="200"/>
    </row>
    <row r="15572" spans="8:8" x14ac:dyDescent="0.25">
      <c r="H15572" s="200"/>
    </row>
    <row r="15573" spans="8:8" x14ac:dyDescent="0.25">
      <c r="H15573" s="200"/>
    </row>
    <row r="15574" spans="8:8" x14ac:dyDescent="0.25">
      <c r="H15574" s="200"/>
    </row>
    <row r="15575" spans="8:8" x14ac:dyDescent="0.25">
      <c r="H15575" s="200"/>
    </row>
    <row r="15576" spans="8:8" x14ac:dyDescent="0.25">
      <c r="H15576" s="200"/>
    </row>
    <row r="15577" spans="8:8" x14ac:dyDescent="0.25">
      <c r="H15577" s="200"/>
    </row>
    <row r="15578" spans="8:8" x14ac:dyDescent="0.25">
      <c r="H15578" s="200"/>
    </row>
    <row r="15579" spans="8:8" x14ac:dyDescent="0.25">
      <c r="H15579" s="200"/>
    </row>
    <row r="15580" spans="8:8" x14ac:dyDescent="0.25">
      <c r="H15580" s="200"/>
    </row>
    <row r="15581" spans="8:8" x14ac:dyDescent="0.25">
      <c r="H15581" s="200"/>
    </row>
    <row r="15582" spans="8:8" x14ac:dyDescent="0.25">
      <c r="H15582" s="200"/>
    </row>
    <row r="15583" spans="8:8" x14ac:dyDescent="0.25">
      <c r="H15583" s="200"/>
    </row>
    <row r="15584" spans="8:8" x14ac:dyDescent="0.25">
      <c r="H15584" s="200"/>
    </row>
    <row r="15585" spans="8:8" x14ac:dyDescent="0.25">
      <c r="H15585" s="200"/>
    </row>
    <row r="15586" spans="8:8" x14ac:dyDescent="0.25">
      <c r="H15586" s="200"/>
    </row>
    <row r="15587" spans="8:8" x14ac:dyDescent="0.25">
      <c r="H15587" s="200"/>
    </row>
    <row r="15588" spans="8:8" x14ac:dyDescent="0.25">
      <c r="H15588" s="200"/>
    </row>
    <row r="15589" spans="8:8" x14ac:dyDescent="0.25">
      <c r="H15589" s="200"/>
    </row>
    <row r="15590" spans="8:8" x14ac:dyDescent="0.25">
      <c r="H15590" s="200"/>
    </row>
    <row r="15591" spans="8:8" x14ac:dyDescent="0.25">
      <c r="H15591" s="200"/>
    </row>
    <row r="15592" spans="8:8" x14ac:dyDescent="0.25">
      <c r="H15592" s="200"/>
    </row>
    <row r="15593" spans="8:8" x14ac:dyDescent="0.25">
      <c r="H15593" s="200"/>
    </row>
    <row r="15594" spans="8:8" x14ac:dyDescent="0.25">
      <c r="H15594" s="200"/>
    </row>
    <row r="15595" spans="8:8" x14ac:dyDescent="0.25">
      <c r="H15595" s="200"/>
    </row>
    <row r="15596" spans="8:8" x14ac:dyDescent="0.25">
      <c r="H15596" s="200"/>
    </row>
    <row r="15597" spans="8:8" x14ac:dyDescent="0.25">
      <c r="H15597" s="200"/>
    </row>
    <row r="15598" spans="8:8" x14ac:dyDescent="0.25">
      <c r="H15598" s="200"/>
    </row>
    <row r="15599" spans="8:8" x14ac:dyDescent="0.25">
      <c r="H15599" s="200"/>
    </row>
    <row r="15600" spans="8:8" x14ac:dyDescent="0.25">
      <c r="H15600" s="200"/>
    </row>
    <row r="15601" spans="8:8" x14ac:dyDescent="0.25">
      <c r="H15601" s="200"/>
    </row>
    <row r="15602" spans="8:8" x14ac:dyDescent="0.25">
      <c r="H15602" s="200"/>
    </row>
    <row r="15603" spans="8:8" x14ac:dyDescent="0.25">
      <c r="H15603" s="200"/>
    </row>
    <row r="15604" spans="8:8" x14ac:dyDescent="0.25">
      <c r="H15604" s="200"/>
    </row>
    <row r="15605" spans="8:8" x14ac:dyDescent="0.25">
      <c r="H15605" s="200"/>
    </row>
    <row r="15606" spans="8:8" x14ac:dyDescent="0.25">
      <c r="H15606" s="200"/>
    </row>
    <row r="15607" spans="8:8" x14ac:dyDescent="0.25">
      <c r="H15607" s="200"/>
    </row>
    <row r="15608" spans="8:8" x14ac:dyDescent="0.25">
      <c r="H15608" s="200"/>
    </row>
    <row r="15609" spans="8:8" x14ac:dyDescent="0.25">
      <c r="H15609" s="200"/>
    </row>
    <row r="15610" spans="8:8" x14ac:dyDescent="0.25">
      <c r="H15610" s="200"/>
    </row>
    <row r="15611" spans="8:8" x14ac:dyDescent="0.25">
      <c r="H15611" s="200"/>
    </row>
    <row r="15612" spans="8:8" x14ac:dyDescent="0.25">
      <c r="H15612" s="200"/>
    </row>
    <row r="15613" spans="8:8" x14ac:dyDescent="0.25">
      <c r="H15613" s="200"/>
    </row>
    <row r="15614" spans="8:8" x14ac:dyDescent="0.25">
      <c r="H15614" s="200"/>
    </row>
    <row r="15615" spans="8:8" x14ac:dyDescent="0.25">
      <c r="H15615" s="200"/>
    </row>
    <row r="15616" spans="8:8" x14ac:dyDescent="0.25">
      <c r="H15616" s="200"/>
    </row>
    <row r="15617" spans="8:8" x14ac:dyDescent="0.25">
      <c r="H15617" s="200"/>
    </row>
    <row r="15618" spans="8:8" x14ac:dyDescent="0.25">
      <c r="H15618" s="200"/>
    </row>
    <row r="15619" spans="8:8" x14ac:dyDescent="0.25">
      <c r="H15619" s="200"/>
    </row>
    <row r="15620" spans="8:8" x14ac:dyDescent="0.25">
      <c r="H15620" s="200"/>
    </row>
    <row r="15621" spans="8:8" x14ac:dyDescent="0.25">
      <c r="H15621" s="200"/>
    </row>
    <row r="15622" spans="8:8" x14ac:dyDescent="0.25">
      <c r="H15622" s="200"/>
    </row>
    <row r="15623" spans="8:8" x14ac:dyDescent="0.25">
      <c r="H15623" s="200"/>
    </row>
    <row r="15624" spans="8:8" x14ac:dyDescent="0.25">
      <c r="H15624" s="200"/>
    </row>
    <row r="15625" spans="8:8" x14ac:dyDescent="0.25">
      <c r="H15625" s="200"/>
    </row>
    <row r="15626" spans="8:8" x14ac:dyDescent="0.25">
      <c r="H15626" s="200"/>
    </row>
    <row r="15627" spans="8:8" x14ac:dyDescent="0.25">
      <c r="H15627" s="200"/>
    </row>
    <row r="15628" spans="8:8" x14ac:dyDescent="0.25">
      <c r="H15628" s="200"/>
    </row>
    <row r="15629" spans="8:8" x14ac:dyDescent="0.25">
      <c r="H15629" s="200"/>
    </row>
    <row r="15630" spans="8:8" x14ac:dyDescent="0.25">
      <c r="H15630" s="200"/>
    </row>
    <row r="15631" spans="8:8" x14ac:dyDescent="0.25">
      <c r="H15631" s="200"/>
    </row>
    <row r="15632" spans="8:8" x14ac:dyDescent="0.25">
      <c r="H15632" s="200"/>
    </row>
    <row r="15633" spans="8:8" x14ac:dyDescent="0.25">
      <c r="H15633" s="200"/>
    </row>
    <row r="15634" spans="8:8" x14ac:dyDescent="0.25">
      <c r="H15634" s="200"/>
    </row>
    <row r="15635" spans="8:8" x14ac:dyDescent="0.25">
      <c r="H15635" s="200"/>
    </row>
    <row r="15636" spans="8:8" x14ac:dyDescent="0.25">
      <c r="H15636" s="200"/>
    </row>
    <row r="15637" spans="8:8" x14ac:dyDescent="0.25">
      <c r="H15637" s="200"/>
    </row>
    <row r="15638" spans="8:8" x14ac:dyDescent="0.25">
      <c r="H15638" s="200"/>
    </row>
    <row r="15639" spans="8:8" x14ac:dyDescent="0.25">
      <c r="H15639" s="200"/>
    </row>
    <row r="15640" spans="8:8" x14ac:dyDescent="0.25">
      <c r="H15640" s="200"/>
    </row>
    <row r="15641" spans="8:8" x14ac:dyDescent="0.25">
      <c r="H15641" s="200"/>
    </row>
    <row r="15642" spans="8:8" x14ac:dyDescent="0.25">
      <c r="H15642" s="200"/>
    </row>
    <row r="15643" spans="8:8" x14ac:dyDescent="0.25">
      <c r="H15643" s="200"/>
    </row>
    <row r="15644" spans="8:8" x14ac:dyDescent="0.25">
      <c r="H15644" s="200"/>
    </row>
    <row r="15645" spans="8:8" x14ac:dyDescent="0.25">
      <c r="H15645" s="200"/>
    </row>
    <row r="15646" spans="8:8" x14ac:dyDescent="0.25">
      <c r="H15646" s="200"/>
    </row>
    <row r="15647" spans="8:8" x14ac:dyDescent="0.25">
      <c r="H15647" s="200"/>
    </row>
    <row r="15648" spans="8:8" x14ac:dyDescent="0.25">
      <c r="H15648" s="200"/>
    </row>
    <row r="15649" spans="8:8" x14ac:dyDescent="0.25">
      <c r="H15649" s="200"/>
    </row>
    <row r="15650" spans="8:8" x14ac:dyDescent="0.25">
      <c r="H15650" s="200"/>
    </row>
    <row r="15651" spans="8:8" x14ac:dyDescent="0.25">
      <c r="H15651" s="200"/>
    </row>
    <row r="15652" spans="8:8" x14ac:dyDescent="0.25">
      <c r="H15652" s="200"/>
    </row>
    <row r="15653" spans="8:8" x14ac:dyDescent="0.25">
      <c r="H15653" s="200"/>
    </row>
    <row r="15654" spans="8:8" x14ac:dyDescent="0.25">
      <c r="H15654" s="200"/>
    </row>
    <row r="15655" spans="8:8" x14ac:dyDescent="0.25">
      <c r="H15655" s="200"/>
    </row>
    <row r="15656" spans="8:8" x14ac:dyDescent="0.25">
      <c r="H15656" s="200"/>
    </row>
    <row r="15657" spans="8:8" x14ac:dyDescent="0.25">
      <c r="H15657" s="200"/>
    </row>
    <row r="15658" spans="8:8" x14ac:dyDescent="0.25">
      <c r="H15658" s="200"/>
    </row>
    <row r="15659" spans="8:8" x14ac:dyDescent="0.25">
      <c r="H15659" s="200"/>
    </row>
    <row r="15660" spans="8:8" x14ac:dyDescent="0.25">
      <c r="H15660" s="200"/>
    </row>
    <row r="15661" spans="8:8" x14ac:dyDescent="0.25">
      <c r="H15661" s="200"/>
    </row>
    <row r="15662" spans="8:8" x14ac:dyDescent="0.25">
      <c r="H15662" s="200"/>
    </row>
    <row r="15663" spans="8:8" x14ac:dyDescent="0.25">
      <c r="H15663" s="200"/>
    </row>
    <row r="15664" spans="8:8" x14ac:dyDescent="0.25">
      <c r="H15664" s="200"/>
    </row>
    <row r="15665" spans="8:8" x14ac:dyDescent="0.25">
      <c r="H15665" s="200"/>
    </row>
    <row r="15666" spans="8:8" x14ac:dyDescent="0.25">
      <c r="H15666" s="200"/>
    </row>
    <row r="15667" spans="8:8" x14ac:dyDescent="0.25">
      <c r="H15667" s="200"/>
    </row>
    <row r="15668" spans="8:8" x14ac:dyDescent="0.25">
      <c r="H15668" s="200"/>
    </row>
    <row r="15669" spans="8:8" x14ac:dyDescent="0.25">
      <c r="H15669" s="200"/>
    </row>
    <row r="15670" spans="8:8" x14ac:dyDescent="0.25">
      <c r="H15670" s="200"/>
    </row>
    <row r="15671" spans="8:8" x14ac:dyDescent="0.25">
      <c r="H15671" s="200"/>
    </row>
    <row r="15672" spans="8:8" x14ac:dyDescent="0.25">
      <c r="H15672" s="200"/>
    </row>
    <row r="15673" spans="8:8" x14ac:dyDescent="0.25">
      <c r="H15673" s="200"/>
    </row>
    <row r="15674" spans="8:8" x14ac:dyDescent="0.25">
      <c r="H15674" s="200"/>
    </row>
    <row r="15675" spans="8:8" x14ac:dyDescent="0.25">
      <c r="H15675" s="200"/>
    </row>
    <row r="15676" spans="8:8" x14ac:dyDescent="0.25">
      <c r="H15676" s="200"/>
    </row>
    <row r="15677" spans="8:8" x14ac:dyDescent="0.25">
      <c r="H15677" s="200"/>
    </row>
    <row r="15678" spans="8:8" x14ac:dyDescent="0.25">
      <c r="H15678" s="200"/>
    </row>
    <row r="15679" spans="8:8" x14ac:dyDescent="0.25">
      <c r="H15679" s="200"/>
    </row>
    <row r="15680" spans="8:8" x14ac:dyDescent="0.25">
      <c r="H15680" s="200"/>
    </row>
    <row r="15681" spans="8:8" x14ac:dyDescent="0.25">
      <c r="H15681" s="200"/>
    </row>
    <row r="15682" spans="8:8" x14ac:dyDescent="0.25">
      <c r="H15682" s="200"/>
    </row>
    <row r="15683" spans="8:8" x14ac:dyDescent="0.25">
      <c r="H15683" s="200"/>
    </row>
    <row r="15684" spans="8:8" x14ac:dyDescent="0.25">
      <c r="H15684" s="200"/>
    </row>
    <row r="15685" spans="8:8" x14ac:dyDescent="0.25">
      <c r="H15685" s="200"/>
    </row>
    <row r="15686" spans="8:8" x14ac:dyDescent="0.25">
      <c r="H15686" s="200"/>
    </row>
    <row r="15687" spans="8:8" x14ac:dyDescent="0.25">
      <c r="H15687" s="200"/>
    </row>
    <row r="15688" spans="8:8" x14ac:dyDescent="0.25">
      <c r="H15688" s="200"/>
    </row>
    <row r="15689" spans="8:8" x14ac:dyDescent="0.25">
      <c r="H15689" s="200"/>
    </row>
    <row r="15690" spans="8:8" x14ac:dyDescent="0.25">
      <c r="H15690" s="200"/>
    </row>
    <row r="15691" spans="8:8" x14ac:dyDescent="0.25">
      <c r="H15691" s="200"/>
    </row>
    <row r="15692" spans="8:8" x14ac:dyDescent="0.25">
      <c r="H15692" s="200"/>
    </row>
    <row r="15693" spans="8:8" x14ac:dyDescent="0.25">
      <c r="H15693" s="200"/>
    </row>
    <row r="15694" spans="8:8" x14ac:dyDescent="0.25">
      <c r="H15694" s="200"/>
    </row>
    <row r="15695" spans="8:8" x14ac:dyDescent="0.25">
      <c r="H15695" s="200"/>
    </row>
    <row r="15696" spans="8:8" x14ac:dyDescent="0.25">
      <c r="H15696" s="200"/>
    </row>
    <row r="15697" spans="8:8" x14ac:dyDescent="0.25">
      <c r="H15697" s="200"/>
    </row>
    <row r="15698" spans="8:8" x14ac:dyDescent="0.25">
      <c r="H15698" s="200"/>
    </row>
    <row r="15699" spans="8:8" x14ac:dyDescent="0.25">
      <c r="H15699" s="200"/>
    </row>
    <row r="15700" spans="8:8" x14ac:dyDescent="0.25">
      <c r="H15700" s="200"/>
    </row>
    <row r="15701" spans="8:8" x14ac:dyDescent="0.25">
      <c r="H15701" s="200"/>
    </row>
    <row r="15702" spans="8:8" x14ac:dyDescent="0.25">
      <c r="H15702" s="200"/>
    </row>
    <row r="15703" spans="8:8" x14ac:dyDescent="0.25">
      <c r="H15703" s="200"/>
    </row>
    <row r="15704" spans="8:8" x14ac:dyDescent="0.25">
      <c r="H15704" s="200"/>
    </row>
    <row r="15705" spans="8:8" x14ac:dyDescent="0.25">
      <c r="H15705" s="200"/>
    </row>
    <row r="15706" spans="8:8" x14ac:dyDescent="0.25">
      <c r="H15706" s="200"/>
    </row>
    <row r="15707" spans="8:8" x14ac:dyDescent="0.25">
      <c r="H15707" s="200"/>
    </row>
    <row r="15708" spans="8:8" x14ac:dyDescent="0.25">
      <c r="H15708" s="200"/>
    </row>
    <row r="15709" spans="8:8" x14ac:dyDescent="0.25">
      <c r="H15709" s="200"/>
    </row>
    <row r="15710" spans="8:8" x14ac:dyDescent="0.25">
      <c r="H15710" s="200"/>
    </row>
    <row r="15711" spans="8:8" x14ac:dyDescent="0.25">
      <c r="H15711" s="200"/>
    </row>
    <row r="15712" spans="8:8" x14ac:dyDescent="0.25">
      <c r="H15712" s="200"/>
    </row>
    <row r="15713" spans="8:8" x14ac:dyDescent="0.25">
      <c r="H15713" s="200"/>
    </row>
    <row r="15714" spans="8:8" x14ac:dyDescent="0.25">
      <c r="H15714" s="200"/>
    </row>
    <row r="15715" spans="8:8" x14ac:dyDescent="0.25">
      <c r="H15715" s="200"/>
    </row>
    <row r="15716" spans="8:8" x14ac:dyDescent="0.25">
      <c r="H15716" s="200"/>
    </row>
    <row r="15717" spans="8:8" x14ac:dyDescent="0.25">
      <c r="H15717" s="200"/>
    </row>
    <row r="15718" spans="8:8" x14ac:dyDescent="0.25">
      <c r="H15718" s="200"/>
    </row>
    <row r="15719" spans="8:8" x14ac:dyDescent="0.25">
      <c r="H15719" s="200"/>
    </row>
    <row r="15720" spans="8:8" x14ac:dyDescent="0.25">
      <c r="H15720" s="200"/>
    </row>
    <row r="15721" spans="8:8" x14ac:dyDescent="0.25">
      <c r="H15721" s="200"/>
    </row>
    <row r="15722" spans="8:8" x14ac:dyDescent="0.25">
      <c r="H15722" s="200"/>
    </row>
    <row r="15723" spans="8:8" x14ac:dyDescent="0.25">
      <c r="H15723" s="200"/>
    </row>
    <row r="15724" spans="8:8" x14ac:dyDescent="0.25">
      <c r="H15724" s="200"/>
    </row>
    <row r="15725" spans="8:8" x14ac:dyDescent="0.25">
      <c r="H15725" s="200"/>
    </row>
    <row r="15726" spans="8:8" x14ac:dyDescent="0.25">
      <c r="H15726" s="200"/>
    </row>
    <row r="15727" spans="8:8" x14ac:dyDescent="0.25">
      <c r="H15727" s="200"/>
    </row>
    <row r="15728" spans="8:8" x14ac:dyDescent="0.25">
      <c r="H15728" s="200"/>
    </row>
    <row r="15729" spans="8:8" x14ac:dyDescent="0.25">
      <c r="H15729" s="200"/>
    </row>
    <row r="15730" spans="8:8" x14ac:dyDescent="0.25">
      <c r="H15730" s="200"/>
    </row>
    <row r="15731" spans="8:8" x14ac:dyDescent="0.25">
      <c r="H15731" s="200"/>
    </row>
    <row r="15732" spans="8:8" x14ac:dyDescent="0.25">
      <c r="H15732" s="200"/>
    </row>
    <row r="15733" spans="8:8" x14ac:dyDescent="0.25">
      <c r="H15733" s="200"/>
    </row>
    <row r="15734" spans="8:8" x14ac:dyDescent="0.25">
      <c r="H15734" s="200"/>
    </row>
    <row r="15735" spans="8:8" x14ac:dyDescent="0.25">
      <c r="H15735" s="200"/>
    </row>
    <row r="15736" spans="8:8" x14ac:dyDescent="0.25">
      <c r="H15736" s="200"/>
    </row>
    <row r="15737" spans="8:8" x14ac:dyDescent="0.25">
      <c r="H15737" s="200"/>
    </row>
    <row r="15738" spans="8:8" x14ac:dyDescent="0.25">
      <c r="H15738" s="200"/>
    </row>
    <row r="15739" spans="8:8" x14ac:dyDescent="0.25">
      <c r="H15739" s="200"/>
    </row>
    <row r="15740" spans="8:8" x14ac:dyDescent="0.25">
      <c r="H15740" s="200"/>
    </row>
    <row r="15741" spans="8:8" x14ac:dyDescent="0.25">
      <c r="H15741" s="200"/>
    </row>
    <row r="15742" spans="8:8" x14ac:dyDescent="0.25">
      <c r="H15742" s="200"/>
    </row>
    <row r="15743" spans="8:8" x14ac:dyDescent="0.25">
      <c r="H15743" s="200"/>
    </row>
    <row r="15744" spans="8:8" x14ac:dyDescent="0.25">
      <c r="H15744" s="200"/>
    </row>
    <row r="15745" spans="8:8" x14ac:dyDescent="0.25">
      <c r="H15745" s="200"/>
    </row>
    <row r="15746" spans="8:8" x14ac:dyDescent="0.25">
      <c r="H15746" s="200"/>
    </row>
    <row r="15747" spans="8:8" x14ac:dyDescent="0.25">
      <c r="H15747" s="200"/>
    </row>
    <row r="15748" spans="8:8" x14ac:dyDescent="0.25">
      <c r="H15748" s="200"/>
    </row>
    <row r="15749" spans="8:8" x14ac:dyDescent="0.25">
      <c r="H15749" s="200"/>
    </row>
    <row r="15750" spans="8:8" x14ac:dyDescent="0.25">
      <c r="H15750" s="200"/>
    </row>
    <row r="15751" spans="8:8" x14ac:dyDescent="0.25">
      <c r="H15751" s="200"/>
    </row>
    <row r="15752" spans="8:8" x14ac:dyDescent="0.25">
      <c r="H15752" s="200"/>
    </row>
    <row r="15753" spans="8:8" x14ac:dyDescent="0.25">
      <c r="H15753" s="200"/>
    </row>
    <row r="15754" spans="8:8" x14ac:dyDescent="0.25">
      <c r="H15754" s="200"/>
    </row>
    <row r="15755" spans="8:8" x14ac:dyDescent="0.25">
      <c r="H15755" s="200"/>
    </row>
    <row r="15756" spans="8:8" x14ac:dyDescent="0.25">
      <c r="H15756" s="200"/>
    </row>
    <row r="15757" spans="8:8" x14ac:dyDescent="0.25">
      <c r="H15757" s="200"/>
    </row>
    <row r="15758" spans="8:8" x14ac:dyDescent="0.25">
      <c r="H15758" s="200"/>
    </row>
    <row r="15759" spans="8:8" x14ac:dyDescent="0.25">
      <c r="H15759" s="200"/>
    </row>
    <row r="15760" spans="8:8" x14ac:dyDescent="0.25">
      <c r="H15760" s="200"/>
    </row>
    <row r="15761" spans="8:8" x14ac:dyDescent="0.25">
      <c r="H15761" s="200"/>
    </row>
    <row r="15762" spans="8:8" x14ac:dyDescent="0.25">
      <c r="H15762" s="200"/>
    </row>
    <row r="15763" spans="8:8" x14ac:dyDescent="0.25">
      <c r="H15763" s="200"/>
    </row>
    <row r="15764" spans="8:8" x14ac:dyDescent="0.25">
      <c r="H15764" s="200"/>
    </row>
    <row r="15765" spans="8:8" x14ac:dyDescent="0.25">
      <c r="H15765" s="200"/>
    </row>
    <row r="15766" spans="8:8" x14ac:dyDescent="0.25">
      <c r="H15766" s="200"/>
    </row>
    <row r="15767" spans="8:8" x14ac:dyDescent="0.25">
      <c r="H15767" s="200"/>
    </row>
    <row r="15768" spans="8:8" x14ac:dyDescent="0.25">
      <c r="H15768" s="200"/>
    </row>
    <row r="15769" spans="8:8" x14ac:dyDescent="0.25">
      <c r="H15769" s="200"/>
    </row>
    <row r="15770" spans="8:8" x14ac:dyDescent="0.25">
      <c r="H15770" s="200"/>
    </row>
    <row r="15771" spans="8:8" x14ac:dyDescent="0.25">
      <c r="H15771" s="200"/>
    </row>
    <row r="15772" spans="8:8" x14ac:dyDescent="0.25">
      <c r="H15772" s="200"/>
    </row>
    <row r="15773" spans="8:8" x14ac:dyDescent="0.25">
      <c r="H15773" s="200"/>
    </row>
    <row r="15774" spans="8:8" x14ac:dyDescent="0.25">
      <c r="H15774" s="200"/>
    </row>
    <row r="15775" spans="8:8" x14ac:dyDescent="0.25">
      <c r="H15775" s="200"/>
    </row>
    <row r="15776" spans="8:8" x14ac:dyDescent="0.25">
      <c r="H15776" s="200"/>
    </row>
    <row r="15777" spans="8:8" x14ac:dyDescent="0.25">
      <c r="H15777" s="200"/>
    </row>
    <row r="15778" spans="8:8" x14ac:dyDescent="0.25">
      <c r="H15778" s="200"/>
    </row>
    <row r="15779" spans="8:8" x14ac:dyDescent="0.25">
      <c r="H15779" s="200"/>
    </row>
    <row r="15780" spans="8:8" x14ac:dyDescent="0.25">
      <c r="H15780" s="200"/>
    </row>
    <row r="15781" spans="8:8" x14ac:dyDescent="0.25">
      <c r="H15781" s="200"/>
    </row>
    <row r="15782" spans="8:8" x14ac:dyDescent="0.25">
      <c r="H15782" s="200"/>
    </row>
    <row r="15783" spans="8:8" x14ac:dyDescent="0.25">
      <c r="H15783" s="200"/>
    </row>
    <row r="15784" spans="8:8" x14ac:dyDescent="0.25">
      <c r="H15784" s="200"/>
    </row>
    <row r="15785" spans="8:8" x14ac:dyDescent="0.25">
      <c r="H15785" s="200"/>
    </row>
    <row r="15786" spans="8:8" x14ac:dyDescent="0.25">
      <c r="H15786" s="200"/>
    </row>
    <row r="15787" spans="8:8" x14ac:dyDescent="0.25">
      <c r="H15787" s="200"/>
    </row>
    <row r="15788" spans="8:8" x14ac:dyDescent="0.25">
      <c r="H15788" s="200"/>
    </row>
    <row r="15789" spans="8:8" x14ac:dyDescent="0.25">
      <c r="H15789" s="200"/>
    </row>
    <row r="15790" spans="8:8" x14ac:dyDescent="0.25">
      <c r="H15790" s="200"/>
    </row>
    <row r="15791" spans="8:8" x14ac:dyDescent="0.25">
      <c r="H15791" s="200"/>
    </row>
    <row r="15792" spans="8:8" x14ac:dyDescent="0.25">
      <c r="H15792" s="200"/>
    </row>
    <row r="15793" spans="8:8" x14ac:dyDescent="0.25">
      <c r="H15793" s="200"/>
    </row>
    <row r="15794" spans="8:8" x14ac:dyDescent="0.25">
      <c r="H15794" s="200"/>
    </row>
    <row r="15795" spans="8:8" x14ac:dyDescent="0.25">
      <c r="H15795" s="200"/>
    </row>
    <row r="15796" spans="8:8" x14ac:dyDescent="0.25">
      <c r="H15796" s="200"/>
    </row>
    <row r="15797" spans="8:8" x14ac:dyDescent="0.25">
      <c r="H15797" s="200"/>
    </row>
    <row r="15798" spans="8:8" x14ac:dyDescent="0.25">
      <c r="H15798" s="200"/>
    </row>
    <row r="15799" spans="8:8" x14ac:dyDescent="0.25">
      <c r="H15799" s="200"/>
    </row>
    <row r="15800" spans="8:8" x14ac:dyDescent="0.25">
      <c r="H15800" s="200"/>
    </row>
    <row r="15801" spans="8:8" x14ac:dyDescent="0.25">
      <c r="H15801" s="200"/>
    </row>
    <row r="15802" spans="8:8" x14ac:dyDescent="0.25">
      <c r="H15802" s="200"/>
    </row>
    <row r="15803" spans="8:8" x14ac:dyDescent="0.25">
      <c r="H15803" s="200"/>
    </row>
    <row r="15804" spans="8:8" x14ac:dyDescent="0.25">
      <c r="H15804" s="200"/>
    </row>
    <row r="15805" spans="8:8" x14ac:dyDescent="0.25">
      <c r="H15805" s="200"/>
    </row>
    <row r="15806" spans="8:8" x14ac:dyDescent="0.25">
      <c r="H15806" s="200"/>
    </row>
    <row r="15807" spans="8:8" x14ac:dyDescent="0.25">
      <c r="H15807" s="200"/>
    </row>
    <row r="15808" spans="8:8" x14ac:dyDescent="0.25">
      <c r="H15808" s="200"/>
    </row>
    <row r="15809" spans="8:8" x14ac:dyDescent="0.25">
      <c r="H15809" s="200"/>
    </row>
    <row r="15810" spans="8:8" x14ac:dyDescent="0.25">
      <c r="H15810" s="200"/>
    </row>
    <row r="15811" spans="8:8" x14ac:dyDescent="0.25">
      <c r="H15811" s="200"/>
    </row>
    <row r="15812" spans="8:8" x14ac:dyDescent="0.25">
      <c r="H15812" s="200"/>
    </row>
    <row r="15813" spans="8:8" x14ac:dyDescent="0.25">
      <c r="H15813" s="200"/>
    </row>
    <row r="15814" spans="8:8" x14ac:dyDescent="0.25">
      <c r="H15814" s="200"/>
    </row>
    <row r="15815" spans="8:8" x14ac:dyDescent="0.25">
      <c r="H15815" s="200"/>
    </row>
    <row r="15816" spans="8:8" x14ac:dyDescent="0.25">
      <c r="H15816" s="200"/>
    </row>
    <row r="15817" spans="8:8" x14ac:dyDescent="0.25">
      <c r="H15817" s="200"/>
    </row>
    <row r="15818" spans="8:8" x14ac:dyDescent="0.25">
      <c r="H15818" s="200"/>
    </row>
    <row r="15819" spans="8:8" x14ac:dyDescent="0.25">
      <c r="H15819" s="200"/>
    </row>
    <row r="15820" spans="8:8" x14ac:dyDescent="0.25">
      <c r="H15820" s="200"/>
    </row>
    <row r="15821" spans="8:8" x14ac:dyDescent="0.25">
      <c r="H15821" s="200"/>
    </row>
    <row r="15822" spans="8:8" x14ac:dyDescent="0.25">
      <c r="H15822" s="200"/>
    </row>
    <row r="15823" spans="8:8" x14ac:dyDescent="0.25">
      <c r="H15823" s="200"/>
    </row>
    <row r="15824" spans="8:8" x14ac:dyDescent="0.25">
      <c r="H15824" s="200"/>
    </row>
    <row r="15825" spans="8:8" x14ac:dyDescent="0.25">
      <c r="H15825" s="200"/>
    </row>
    <row r="15826" spans="8:8" x14ac:dyDescent="0.25">
      <c r="H15826" s="200"/>
    </row>
    <row r="15827" spans="8:8" x14ac:dyDescent="0.25">
      <c r="H15827" s="200"/>
    </row>
    <row r="15828" spans="8:8" x14ac:dyDescent="0.25">
      <c r="H15828" s="200"/>
    </row>
    <row r="15829" spans="8:8" x14ac:dyDescent="0.25">
      <c r="H15829" s="200"/>
    </row>
    <row r="15830" spans="8:8" x14ac:dyDescent="0.25">
      <c r="H15830" s="200"/>
    </row>
    <row r="15831" spans="8:8" x14ac:dyDescent="0.25">
      <c r="H15831" s="200"/>
    </row>
    <row r="15832" spans="8:8" x14ac:dyDescent="0.25">
      <c r="H15832" s="200"/>
    </row>
    <row r="15833" spans="8:8" x14ac:dyDescent="0.25">
      <c r="H15833" s="200"/>
    </row>
    <row r="15834" spans="8:8" x14ac:dyDescent="0.25">
      <c r="H15834" s="200"/>
    </row>
    <row r="15835" spans="8:8" x14ac:dyDescent="0.25">
      <c r="H15835" s="200"/>
    </row>
    <row r="15836" spans="8:8" x14ac:dyDescent="0.25">
      <c r="H15836" s="200"/>
    </row>
    <row r="15837" spans="8:8" x14ac:dyDescent="0.25">
      <c r="H15837" s="200"/>
    </row>
    <row r="15838" spans="8:8" x14ac:dyDescent="0.25">
      <c r="H15838" s="200"/>
    </row>
    <row r="15839" spans="8:8" x14ac:dyDescent="0.25">
      <c r="H15839" s="200"/>
    </row>
    <row r="15840" spans="8:8" x14ac:dyDescent="0.25">
      <c r="H15840" s="200"/>
    </row>
    <row r="15841" spans="8:8" x14ac:dyDescent="0.25">
      <c r="H15841" s="200"/>
    </row>
    <row r="15842" spans="8:8" x14ac:dyDescent="0.25">
      <c r="H15842" s="200"/>
    </row>
    <row r="15843" spans="8:8" x14ac:dyDescent="0.25">
      <c r="H15843" s="200"/>
    </row>
    <row r="15844" spans="8:8" x14ac:dyDescent="0.25">
      <c r="H15844" s="200"/>
    </row>
    <row r="15845" spans="8:8" x14ac:dyDescent="0.25">
      <c r="H15845" s="200"/>
    </row>
    <row r="15846" spans="8:8" x14ac:dyDescent="0.25">
      <c r="H15846" s="200"/>
    </row>
    <row r="15847" spans="8:8" x14ac:dyDescent="0.25">
      <c r="H15847" s="200"/>
    </row>
    <row r="15848" spans="8:8" x14ac:dyDescent="0.25">
      <c r="H15848" s="200"/>
    </row>
    <row r="15849" spans="8:8" x14ac:dyDescent="0.25">
      <c r="H15849" s="200"/>
    </row>
    <row r="15850" spans="8:8" x14ac:dyDescent="0.25">
      <c r="H15850" s="200"/>
    </row>
    <row r="15851" spans="8:8" x14ac:dyDescent="0.25">
      <c r="H15851" s="200"/>
    </row>
    <row r="15852" spans="8:8" x14ac:dyDescent="0.25">
      <c r="H15852" s="200"/>
    </row>
    <row r="15853" spans="8:8" x14ac:dyDescent="0.25">
      <c r="H15853" s="200"/>
    </row>
    <row r="15854" spans="8:8" x14ac:dyDescent="0.25">
      <c r="H15854" s="200"/>
    </row>
    <row r="15855" spans="8:8" x14ac:dyDescent="0.25">
      <c r="H15855" s="200"/>
    </row>
    <row r="15856" spans="8:8" x14ac:dyDescent="0.25">
      <c r="H15856" s="200"/>
    </row>
    <row r="15857" spans="8:8" x14ac:dyDescent="0.25">
      <c r="H15857" s="200"/>
    </row>
    <row r="15858" spans="8:8" x14ac:dyDescent="0.25">
      <c r="H15858" s="200"/>
    </row>
    <row r="15859" spans="8:8" x14ac:dyDescent="0.25">
      <c r="H15859" s="200"/>
    </row>
    <row r="15860" spans="8:8" x14ac:dyDescent="0.25">
      <c r="H15860" s="200"/>
    </row>
    <row r="15861" spans="8:8" x14ac:dyDescent="0.25">
      <c r="H15861" s="200"/>
    </row>
    <row r="15862" spans="8:8" x14ac:dyDescent="0.25">
      <c r="H15862" s="200"/>
    </row>
    <row r="15863" spans="8:8" x14ac:dyDescent="0.25">
      <c r="H15863" s="200"/>
    </row>
    <row r="15864" spans="8:8" x14ac:dyDescent="0.25">
      <c r="H15864" s="200"/>
    </row>
    <row r="15865" spans="8:8" x14ac:dyDescent="0.25">
      <c r="H15865" s="200"/>
    </row>
    <row r="15866" spans="8:8" x14ac:dyDescent="0.25">
      <c r="H15866" s="200"/>
    </row>
    <row r="15867" spans="8:8" x14ac:dyDescent="0.25">
      <c r="H15867" s="200"/>
    </row>
    <row r="15868" spans="8:8" x14ac:dyDescent="0.25">
      <c r="H15868" s="200"/>
    </row>
    <row r="15869" spans="8:8" x14ac:dyDescent="0.25">
      <c r="H15869" s="200"/>
    </row>
    <row r="15870" spans="8:8" x14ac:dyDescent="0.25">
      <c r="H15870" s="200"/>
    </row>
    <row r="15871" spans="8:8" x14ac:dyDescent="0.25">
      <c r="H15871" s="200"/>
    </row>
    <row r="15872" spans="8:8" x14ac:dyDescent="0.25">
      <c r="H15872" s="200"/>
    </row>
    <row r="15873" spans="8:8" x14ac:dyDescent="0.25">
      <c r="H15873" s="200"/>
    </row>
    <row r="15874" spans="8:8" x14ac:dyDescent="0.25">
      <c r="H15874" s="200"/>
    </row>
    <row r="15875" spans="8:8" x14ac:dyDescent="0.25">
      <c r="H15875" s="200"/>
    </row>
    <row r="15876" spans="8:8" x14ac:dyDescent="0.25">
      <c r="H15876" s="200"/>
    </row>
    <row r="15877" spans="8:8" x14ac:dyDescent="0.25">
      <c r="H15877" s="200"/>
    </row>
    <row r="15878" spans="8:8" x14ac:dyDescent="0.25">
      <c r="H15878" s="200"/>
    </row>
    <row r="15879" spans="8:8" x14ac:dyDescent="0.25">
      <c r="H15879" s="200"/>
    </row>
    <row r="15880" spans="8:8" x14ac:dyDescent="0.25">
      <c r="H15880" s="200"/>
    </row>
    <row r="15881" spans="8:8" x14ac:dyDescent="0.25">
      <c r="H15881" s="200"/>
    </row>
    <row r="15882" spans="8:8" x14ac:dyDescent="0.25">
      <c r="H15882" s="200"/>
    </row>
    <row r="15883" spans="8:8" x14ac:dyDescent="0.25">
      <c r="H15883" s="200"/>
    </row>
    <row r="15884" spans="8:8" x14ac:dyDescent="0.25">
      <c r="H15884" s="200"/>
    </row>
    <row r="15885" spans="8:8" x14ac:dyDescent="0.25">
      <c r="H15885" s="200"/>
    </row>
    <row r="15886" spans="8:8" x14ac:dyDescent="0.25">
      <c r="H15886" s="200"/>
    </row>
    <row r="15887" spans="8:8" x14ac:dyDescent="0.25">
      <c r="H15887" s="200"/>
    </row>
    <row r="15888" spans="8:8" x14ac:dyDescent="0.25">
      <c r="H15888" s="200"/>
    </row>
    <row r="15889" spans="8:8" x14ac:dyDescent="0.25">
      <c r="H15889" s="200"/>
    </row>
    <row r="15890" spans="8:8" x14ac:dyDescent="0.25">
      <c r="H15890" s="200"/>
    </row>
    <row r="15891" spans="8:8" x14ac:dyDescent="0.25">
      <c r="H15891" s="200"/>
    </row>
    <row r="15892" spans="8:8" x14ac:dyDescent="0.25">
      <c r="H15892" s="200"/>
    </row>
    <row r="15893" spans="8:8" x14ac:dyDescent="0.25">
      <c r="H15893" s="200"/>
    </row>
    <row r="15894" spans="8:8" x14ac:dyDescent="0.25">
      <c r="H15894" s="200"/>
    </row>
    <row r="15895" spans="8:8" x14ac:dyDescent="0.25">
      <c r="H15895" s="200"/>
    </row>
    <row r="15896" spans="8:8" x14ac:dyDescent="0.25">
      <c r="H15896" s="200"/>
    </row>
    <row r="15897" spans="8:8" x14ac:dyDescent="0.25">
      <c r="H15897" s="200"/>
    </row>
    <row r="15898" spans="8:8" x14ac:dyDescent="0.25">
      <c r="H15898" s="200"/>
    </row>
    <row r="15899" spans="8:8" x14ac:dyDescent="0.25">
      <c r="H15899" s="200"/>
    </row>
    <row r="15900" spans="8:8" x14ac:dyDescent="0.25">
      <c r="H15900" s="200"/>
    </row>
    <row r="15901" spans="8:8" x14ac:dyDescent="0.25">
      <c r="H15901" s="200"/>
    </row>
    <row r="15902" spans="8:8" x14ac:dyDescent="0.25">
      <c r="H15902" s="200"/>
    </row>
    <row r="15903" spans="8:8" x14ac:dyDescent="0.25">
      <c r="H15903" s="200"/>
    </row>
    <row r="15904" spans="8:8" x14ac:dyDescent="0.25">
      <c r="H15904" s="200"/>
    </row>
    <row r="15905" spans="8:8" x14ac:dyDescent="0.25">
      <c r="H15905" s="200"/>
    </row>
    <row r="15906" spans="8:8" x14ac:dyDescent="0.25">
      <c r="H15906" s="200"/>
    </row>
    <row r="15907" spans="8:8" x14ac:dyDescent="0.25">
      <c r="H15907" s="200"/>
    </row>
    <row r="15908" spans="8:8" x14ac:dyDescent="0.25">
      <c r="H15908" s="200"/>
    </row>
    <row r="15909" spans="8:8" x14ac:dyDescent="0.25">
      <c r="H15909" s="200"/>
    </row>
    <row r="15910" spans="8:8" x14ac:dyDescent="0.25">
      <c r="H15910" s="200"/>
    </row>
    <row r="15911" spans="8:8" x14ac:dyDescent="0.25">
      <c r="H15911" s="200"/>
    </row>
    <row r="15912" spans="8:8" x14ac:dyDescent="0.25">
      <c r="H15912" s="200"/>
    </row>
    <row r="15913" spans="8:8" x14ac:dyDescent="0.25">
      <c r="H15913" s="200"/>
    </row>
    <row r="15914" spans="8:8" x14ac:dyDescent="0.25">
      <c r="H15914" s="200"/>
    </row>
    <row r="15915" spans="8:8" x14ac:dyDescent="0.25">
      <c r="H15915" s="200"/>
    </row>
    <row r="15916" spans="8:8" x14ac:dyDescent="0.25">
      <c r="H15916" s="200"/>
    </row>
    <row r="15917" spans="8:8" x14ac:dyDescent="0.25">
      <c r="H15917" s="200"/>
    </row>
    <row r="15918" spans="8:8" x14ac:dyDescent="0.25">
      <c r="H15918" s="200"/>
    </row>
    <row r="15919" spans="8:8" x14ac:dyDescent="0.25">
      <c r="H15919" s="200"/>
    </row>
    <row r="15920" spans="8:8" x14ac:dyDescent="0.25">
      <c r="H15920" s="200"/>
    </row>
    <row r="15921" spans="8:8" x14ac:dyDescent="0.25">
      <c r="H15921" s="200"/>
    </row>
    <row r="15922" spans="8:8" x14ac:dyDescent="0.25">
      <c r="H15922" s="200"/>
    </row>
    <row r="15923" spans="8:8" x14ac:dyDescent="0.25">
      <c r="H15923" s="200"/>
    </row>
    <row r="15924" spans="8:8" x14ac:dyDescent="0.25">
      <c r="H15924" s="200"/>
    </row>
    <row r="15925" spans="8:8" x14ac:dyDescent="0.25">
      <c r="H15925" s="200"/>
    </row>
    <row r="15926" spans="8:8" x14ac:dyDescent="0.25">
      <c r="H15926" s="200"/>
    </row>
    <row r="15927" spans="8:8" x14ac:dyDescent="0.25">
      <c r="H15927" s="200"/>
    </row>
    <row r="15928" spans="8:8" x14ac:dyDescent="0.25">
      <c r="H15928" s="200"/>
    </row>
    <row r="15929" spans="8:8" x14ac:dyDescent="0.25">
      <c r="H15929" s="200"/>
    </row>
    <row r="15930" spans="8:8" x14ac:dyDescent="0.25">
      <c r="H15930" s="200"/>
    </row>
    <row r="15931" spans="8:8" x14ac:dyDescent="0.25">
      <c r="H15931" s="200"/>
    </row>
    <row r="15932" spans="8:8" x14ac:dyDescent="0.25">
      <c r="H15932" s="200"/>
    </row>
    <row r="15933" spans="8:8" x14ac:dyDescent="0.25">
      <c r="H15933" s="200"/>
    </row>
    <row r="15934" spans="8:8" x14ac:dyDescent="0.25">
      <c r="H15934" s="200"/>
    </row>
    <row r="15935" spans="8:8" x14ac:dyDescent="0.25">
      <c r="H15935" s="200"/>
    </row>
    <row r="15936" spans="8:8" x14ac:dyDescent="0.25">
      <c r="H15936" s="200"/>
    </row>
    <row r="15937" spans="8:8" x14ac:dyDescent="0.25">
      <c r="H15937" s="200"/>
    </row>
    <row r="15938" spans="8:8" x14ac:dyDescent="0.25">
      <c r="H15938" s="200"/>
    </row>
    <row r="15939" spans="8:8" x14ac:dyDescent="0.25">
      <c r="H15939" s="200"/>
    </row>
    <row r="15940" spans="8:8" x14ac:dyDescent="0.25">
      <c r="H15940" s="200"/>
    </row>
    <row r="15941" spans="8:8" x14ac:dyDescent="0.25">
      <c r="H15941" s="200"/>
    </row>
    <row r="15942" spans="8:8" x14ac:dyDescent="0.25">
      <c r="H15942" s="200"/>
    </row>
    <row r="15943" spans="8:8" x14ac:dyDescent="0.25">
      <c r="H15943" s="200"/>
    </row>
    <row r="15944" spans="8:8" x14ac:dyDescent="0.25">
      <c r="H15944" s="200"/>
    </row>
    <row r="15945" spans="8:8" x14ac:dyDescent="0.25">
      <c r="H15945" s="200"/>
    </row>
    <row r="15946" spans="8:8" x14ac:dyDescent="0.25">
      <c r="H15946" s="200"/>
    </row>
    <row r="15947" spans="8:8" x14ac:dyDescent="0.25">
      <c r="H15947" s="200"/>
    </row>
    <row r="15948" spans="8:8" x14ac:dyDescent="0.25">
      <c r="H15948" s="200"/>
    </row>
    <row r="15949" spans="8:8" x14ac:dyDescent="0.25">
      <c r="H15949" s="200"/>
    </row>
    <row r="15950" spans="8:8" x14ac:dyDescent="0.25">
      <c r="H15950" s="200"/>
    </row>
    <row r="15951" spans="8:8" x14ac:dyDescent="0.25">
      <c r="H15951" s="200"/>
    </row>
    <row r="15952" spans="8:8" x14ac:dyDescent="0.25">
      <c r="H15952" s="200"/>
    </row>
    <row r="15953" spans="8:8" x14ac:dyDescent="0.25">
      <c r="H15953" s="200"/>
    </row>
    <row r="15954" spans="8:8" x14ac:dyDescent="0.25">
      <c r="H15954" s="200"/>
    </row>
    <row r="15955" spans="8:8" x14ac:dyDescent="0.25">
      <c r="H15955" s="200"/>
    </row>
    <row r="15956" spans="8:8" x14ac:dyDescent="0.25">
      <c r="H15956" s="200"/>
    </row>
    <row r="15957" spans="8:8" x14ac:dyDescent="0.25">
      <c r="H15957" s="200"/>
    </row>
    <row r="15958" spans="8:8" x14ac:dyDescent="0.25">
      <c r="H15958" s="200"/>
    </row>
    <row r="15959" spans="8:8" x14ac:dyDescent="0.25">
      <c r="H15959" s="200"/>
    </row>
    <row r="15960" spans="8:8" x14ac:dyDescent="0.25">
      <c r="H15960" s="200"/>
    </row>
    <row r="15961" spans="8:8" x14ac:dyDescent="0.25">
      <c r="H15961" s="200"/>
    </row>
    <row r="15962" spans="8:8" x14ac:dyDescent="0.25">
      <c r="H15962" s="200"/>
    </row>
    <row r="15963" spans="8:8" x14ac:dyDescent="0.25">
      <c r="H15963" s="200"/>
    </row>
    <row r="15964" spans="8:8" x14ac:dyDescent="0.25">
      <c r="H15964" s="200"/>
    </row>
    <row r="15965" spans="8:8" x14ac:dyDescent="0.25">
      <c r="H15965" s="200"/>
    </row>
    <row r="15966" spans="8:8" x14ac:dyDescent="0.25">
      <c r="H15966" s="200"/>
    </row>
    <row r="15967" spans="8:8" x14ac:dyDescent="0.25">
      <c r="H15967" s="200"/>
    </row>
    <row r="15968" spans="8:8" x14ac:dyDescent="0.25">
      <c r="H15968" s="200"/>
    </row>
    <row r="15969" spans="8:8" x14ac:dyDescent="0.25">
      <c r="H15969" s="200"/>
    </row>
    <row r="15970" spans="8:8" x14ac:dyDescent="0.25">
      <c r="H15970" s="200"/>
    </row>
    <row r="15971" spans="8:8" x14ac:dyDescent="0.25">
      <c r="H15971" s="200"/>
    </row>
    <row r="15972" spans="8:8" x14ac:dyDescent="0.25">
      <c r="H15972" s="200"/>
    </row>
    <row r="15973" spans="8:8" x14ac:dyDescent="0.25">
      <c r="H15973" s="200"/>
    </row>
    <row r="15974" spans="8:8" x14ac:dyDescent="0.25">
      <c r="H15974" s="200"/>
    </row>
    <row r="15975" spans="8:8" x14ac:dyDescent="0.25">
      <c r="H15975" s="200"/>
    </row>
    <row r="15976" spans="8:8" x14ac:dyDescent="0.25">
      <c r="H15976" s="200"/>
    </row>
    <row r="15977" spans="8:8" x14ac:dyDescent="0.25">
      <c r="H15977" s="200"/>
    </row>
    <row r="15978" spans="8:8" x14ac:dyDescent="0.25">
      <c r="H15978" s="200"/>
    </row>
    <row r="15979" spans="8:8" x14ac:dyDescent="0.25">
      <c r="H15979" s="200"/>
    </row>
    <row r="15980" spans="8:8" x14ac:dyDescent="0.25">
      <c r="H15980" s="200"/>
    </row>
    <row r="15981" spans="8:8" x14ac:dyDescent="0.25">
      <c r="H15981" s="200"/>
    </row>
    <row r="15982" spans="8:8" x14ac:dyDescent="0.25">
      <c r="H15982" s="200"/>
    </row>
    <row r="15983" spans="8:8" x14ac:dyDescent="0.25">
      <c r="H15983" s="200"/>
    </row>
    <row r="15984" spans="8:8" x14ac:dyDescent="0.25">
      <c r="H15984" s="200"/>
    </row>
    <row r="15985" spans="8:8" x14ac:dyDescent="0.25">
      <c r="H15985" s="200"/>
    </row>
    <row r="15986" spans="8:8" x14ac:dyDescent="0.25">
      <c r="H15986" s="200"/>
    </row>
    <row r="15987" spans="8:8" x14ac:dyDescent="0.25">
      <c r="H15987" s="200"/>
    </row>
    <row r="15988" spans="8:8" x14ac:dyDescent="0.25">
      <c r="H15988" s="200"/>
    </row>
    <row r="15989" spans="8:8" x14ac:dyDescent="0.25">
      <c r="H15989" s="200"/>
    </row>
    <row r="15990" spans="8:8" x14ac:dyDescent="0.25">
      <c r="H15990" s="200"/>
    </row>
    <row r="15991" spans="8:8" x14ac:dyDescent="0.25">
      <c r="H15991" s="200"/>
    </row>
    <row r="15992" spans="8:8" x14ac:dyDescent="0.25">
      <c r="H15992" s="200"/>
    </row>
    <row r="15993" spans="8:8" x14ac:dyDescent="0.25">
      <c r="H15993" s="200"/>
    </row>
    <row r="15994" spans="8:8" x14ac:dyDescent="0.25">
      <c r="H15994" s="200"/>
    </row>
    <row r="15995" spans="8:8" x14ac:dyDescent="0.25">
      <c r="H15995" s="200"/>
    </row>
    <row r="15996" spans="8:8" x14ac:dyDescent="0.25">
      <c r="H15996" s="200"/>
    </row>
    <row r="15997" spans="8:8" x14ac:dyDescent="0.25">
      <c r="H15997" s="200"/>
    </row>
    <row r="15998" spans="8:8" x14ac:dyDescent="0.25">
      <c r="H15998" s="200"/>
    </row>
    <row r="15999" spans="8:8" x14ac:dyDescent="0.25">
      <c r="H15999" s="200"/>
    </row>
    <row r="16000" spans="8:8" x14ac:dyDescent="0.25">
      <c r="H16000" s="200"/>
    </row>
    <row r="16001" spans="8:8" x14ac:dyDescent="0.25">
      <c r="H16001" s="200"/>
    </row>
    <row r="16002" spans="8:8" x14ac:dyDescent="0.25">
      <c r="H16002" s="200"/>
    </row>
    <row r="16003" spans="8:8" x14ac:dyDescent="0.25">
      <c r="H16003" s="200"/>
    </row>
    <row r="16004" spans="8:8" x14ac:dyDescent="0.25">
      <c r="H16004" s="200"/>
    </row>
    <row r="16005" spans="8:8" x14ac:dyDescent="0.25">
      <c r="H16005" s="200"/>
    </row>
    <row r="16006" spans="8:8" x14ac:dyDescent="0.25">
      <c r="H16006" s="200"/>
    </row>
    <row r="16007" spans="8:8" x14ac:dyDescent="0.25">
      <c r="H16007" s="200"/>
    </row>
    <row r="16008" spans="8:8" x14ac:dyDescent="0.25">
      <c r="H16008" s="200"/>
    </row>
    <row r="16009" spans="8:8" x14ac:dyDescent="0.25">
      <c r="H16009" s="200"/>
    </row>
    <row r="16010" spans="8:8" x14ac:dyDescent="0.25">
      <c r="H16010" s="200"/>
    </row>
    <row r="16011" spans="8:8" x14ac:dyDescent="0.25">
      <c r="H16011" s="200"/>
    </row>
    <row r="16012" spans="8:8" x14ac:dyDescent="0.25">
      <c r="H16012" s="200"/>
    </row>
    <row r="16013" spans="8:8" x14ac:dyDescent="0.25">
      <c r="H16013" s="200"/>
    </row>
    <row r="16014" spans="8:8" x14ac:dyDescent="0.25">
      <c r="H16014" s="200"/>
    </row>
    <row r="16015" spans="8:8" x14ac:dyDescent="0.25">
      <c r="H16015" s="200"/>
    </row>
    <row r="16016" spans="8:8" x14ac:dyDescent="0.25">
      <c r="H16016" s="200"/>
    </row>
    <row r="16017" spans="8:8" x14ac:dyDescent="0.25">
      <c r="H16017" s="200"/>
    </row>
    <row r="16018" spans="8:8" x14ac:dyDescent="0.25">
      <c r="H16018" s="200"/>
    </row>
    <row r="16019" spans="8:8" x14ac:dyDescent="0.25">
      <c r="H16019" s="200"/>
    </row>
    <row r="16020" spans="8:8" x14ac:dyDescent="0.25">
      <c r="H16020" s="200"/>
    </row>
    <row r="16021" spans="8:8" x14ac:dyDescent="0.25">
      <c r="H16021" s="200"/>
    </row>
    <row r="16022" spans="8:8" x14ac:dyDescent="0.25">
      <c r="H16022" s="200"/>
    </row>
    <row r="16023" spans="8:8" x14ac:dyDescent="0.25">
      <c r="H16023" s="200"/>
    </row>
    <row r="16024" spans="8:8" x14ac:dyDescent="0.25">
      <c r="H16024" s="200"/>
    </row>
    <row r="16025" spans="8:8" x14ac:dyDescent="0.25">
      <c r="H16025" s="200"/>
    </row>
    <row r="16026" spans="8:8" x14ac:dyDescent="0.25">
      <c r="H16026" s="200"/>
    </row>
    <row r="16027" spans="8:8" x14ac:dyDescent="0.25">
      <c r="H16027" s="200"/>
    </row>
    <row r="16028" spans="8:8" x14ac:dyDescent="0.25">
      <c r="H16028" s="200"/>
    </row>
    <row r="16029" spans="8:8" x14ac:dyDescent="0.25">
      <c r="H16029" s="200"/>
    </row>
    <row r="16030" spans="8:8" x14ac:dyDescent="0.25">
      <c r="H16030" s="200"/>
    </row>
    <row r="16031" spans="8:8" x14ac:dyDescent="0.25">
      <c r="H16031" s="200"/>
    </row>
    <row r="16032" spans="8:8" x14ac:dyDescent="0.25">
      <c r="H16032" s="200"/>
    </row>
    <row r="16033" spans="8:8" x14ac:dyDescent="0.25">
      <c r="H16033" s="200"/>
    </row>
    <row r="16034" spans="8:8" x14ac:dyDescent="0.25">
      <c r="H16034" s="200"/>
    </row>
    <row r="16035" spans="8:8" x14ac:dyDescent="0.25">
      <c r="H16035" s="200"/>
    </row>
    <row r="16036" spans="8:8" x14ac:dyDescent="0.25">
      <c r="H16036" s="200"/>
    </row>
    <row r="16037" spans="8:8" x14ac:dyDescent="0.25">
      <c r="H16037" s="200"/>
    </row>
    <row r="16038" spans="8:8" x14ac:dyDescent="0.25">
      <c r="H16038" s="200"/>
    </row>
    <row r="16039" spans="8:8" x14ac:dyDescent="0.25">
      <c r="H16039" s="200"/>
    </row>
    <row r="16040" spans="8:8" x14ac:dyDescent="0.25">
      <c r="H16040" s="200"/>
    </row>
    <row r="16041" spans="8:8" x14ac:dyDescent="0.25">
      <c r="H16041" s="200"/>
    </row>
    <row r="16042" spans="8:8" x14ac:dyDescent="0.25">
      <c r="H16042" s="200"/>
    </row>
    <row r="16043" spans="8:8" x14ac:dyDescent="0.25">
      <c r="H16043" s="200"/>
    </row>
    <row r="16044" spans="8:8" x14ac:dyDescent="0.25">
      <c r="H16044" s="200"/>
    </row>
    <row r="16045" spans="8:8" x14ac:dyDescent="0.25">
      <c r="H16045" s="200"/>
    </row>
    <row r="16046" spans="8:8" x14ac:dyDescent="0.25">
      <c r="H16046" s="200"/>
    </row>
    <row r="16047" spans="8:8" x14ac:dyDescent="0.25">
      <c r="H16047" s="200"/>
    </row>
    <row r="16048" spans="8:8" x14ac:dyDescent="0.25">
      <c r="H16048" s="200"/>
    </row>
    <row r="16049" spans="8:8" x14ac:dyDescent="0.25">
      <c r="H16049" s="200"/>
    </row>
    <row r="16050" spans="8:8" x14ac:dyDescent="0.25">
      <c r="H16050" s="200"/>
    </row>
    <row r="16051" spans="8:8" x14ac:dyDescent="0.25">
      <c r="H16051" s="200"/>
    </row>
    <row r="16052" spans="8:8" x14ac:dyDescent="0.25">
      <c r="H16052" s="200"/>
    </row>
    <row r="16053" spans="8:8" x14ac:dyDescent="0.25">
      <c r="H16053" s="200"/>
    </row>
    <row r="16054" spans="8:8" x14ac:dyDescent="0.25">
      <c r="H16054" s="200"/>
    </row>
    <row r="16055" spans="8:8" x14ac:dyDescent="0.25">
      <c r="H16055" s="200"/>
    </row>
    <row r="16056" spans="8:8" x14ac:dyDescent="0.25">
      <c r="H16056" s="200"/>
    </row>
    <row r="16057" spans="8:8" x14ac:dyDescent="0.25">
      <c r="H16057" s="200"/>
    </row>
    <row r="16058" spans="8:8" x14ac:dyDescent="0.25">
      <c r="H16058" s="200"/>
    </row>
    <row r="16059" spans="8:8" x14ac:dyDescent="0.25">
      <c r="H16059" s="200"/>
    </row>
    <row r="16060" spans="8:8" x14ac:dyDescent="0.25">
      <c r="H16060" s="200"/>
    </row>
    <row r="16061" spans="8:8" x14ac:dyDescent="0.25">
      <c r="H16061" s="200"/>
    </row>
    <row r="16062" spans="8:8" x14ac:dyDescent="0.25">
      <c r="H16062" s="200"/>
    </row>
    <row r="16063" spans="8:8" x14ac:dyDescent="0.25">
      <c r="H16063" s="200"/>
    </row>
    <row r="16064" spans="8:8" x14ac:dyDescent="0.25">
      <c r="H16064" s="200"/>
    </row>
    <row r="16065" spans="8:8" x14ac:dyDescent="0.25">
      <c r="H16065" s="200"/>
    </row>
    <row r="16066" spans="8:8" x14ac:dyDescent="0.25">
      <c r="H16066" s="200"/>
    </row>
    <row r="16067" spans="8:8" x14ac:dyDescent="0.25">
      <c r="H16067" s="200"/>
    </row>
    <row r="16068" spans="8:8" x14ac:dyDescent="0.25">
      <c r="H16068" s="200"/>
    </row>
    <row r="16069" spans="8:8" x14ac:dyDescent="0.25">
      <c r="H16069" s="200"/>
    </row>
    <row r="16070" spans="8:8" x14ac:dyDescent="0.25">
      <c r="H16070" s="200"/>
    </row>
    <row r="16071" spans="8:8" x14ac:dyDescent="0.25">
      <c r="H16071" s="200"/>
    </row>
    <row r="16072" spans="8:8" x14ac:dyDescent="0.25">
      <c r="H16072" s="200"/>
    </row>
    <row r="16073" spans="8:8" x14ac:dyDescent="0.25">
      <c r="H16073" s="200"/>
    </row>
    <row r="16074" spans="8:8" x14ac:dyDescent="0.25">
      <c r="H16074" s="200"/>
    </row>
    <row r="16075" spans="8:8" x14ac:dyDescent="0.25">
      <c r="H16075" s="200"/>
    </row>
    <row r="16076" spans="8:8" x14ac:dyDescent="0.25">
      <c r="H16076" s="200"/>
    </row>
    <row r="16077" spans="8:8" x14ac:dyDescent="0.25">
      <c r="H16077" s="200"/>
    </row>
    <row r="16078" spans="8:8" x14ac:dyDescent="0.25">
      <c r="H16078" s="200"/>
    </row>
    <row r="16079" spans="8:8" x14ac:dyDescent="0.25">
      <c r="H16079" s="200"/>
    </row>
    <row r="16080" spans="8:8" x14ac:dyDescent="0.25">
      <c r="H16080" s="200"/>
    </row>
    <row r="16081" spans="8:8" x14ac:dyDescent="0.25">
      <c r="H16081" s="200"/>
    </row>
    <row r="16082" spans="8:8" x14ac:dyDescent="0.25">
      <c r="H16082" s="200"/>
    </row>
    <row r="16083" spans="8:8" x14ac:dyDescent="0.25">
      <c r="H16083" s="200"/>
    </row>
    <row r="16084" spans="8:8" x14ac:dyDescent="0.25">
      <c r="H16084" s="200"/>
    </row>
    <row r="16085" spans="8:8" x14ac:dyDescent="0.25">
      <c r="H16085" s="200"/>
    </row>
    <row r="16086" spans="8:8" x14ac:dyDescent="0.25">
      <c r="H16086" s="200"/>
    </row>
    <row r="16087" spans="8:8" x14ac:dyDescent="0.25">
      <c r="H16087" s="200"/>
    </row>
    <row r="16088" spans="8:8" x14ac:dyDescent="0.25">
      <c r="H16088" s="200"/>
    </row>
    <row r="16089" spans="8:8" x14ac:dyDescent="0.25">
      <c r="H16089" s="200"/>
    </row>
    <row r="16090" spans="8:8" x14ac:dyDescent="0.25">
      <c r="H16090" s="200"/>
    </row>
    <row r="16091" spans="8:8" x14ac:dyDescent="0.25">
      <c r="H16091" s="200"/>
    </row>
    <row r="16092" spans="8:8" x14ac:dyDescent="0.25">
      <c r="H16092" s="200"/>
    </row>
    <row r="16093" spans="8:8" x14ac:dyDescent="0.25">
      <c r="H16093" s="200"/>
    </row>
    <row r="16094" spans="8:8" x14ac:dyDescent="0.25">
      <c r="H16094" s="200"/>
    </row>
    <row r="16095" spans="8:8" x14ac:dyDescent="0.25">
      <c r="H16095" s="200"/>
    </row>
    <row r="16096" spans="8:8" x14ac:dyDescent="0.25">
      <c r="H16096" s="200"/>
    </row>
    <row r="16097" spans="8:8" x14ac:dyDescent="0.25">
      <c r="H16097" s="200"/>
    </row>
    <row r="16098" spans="8:8" x14ac:dyDescent="0.25">
      <c r="H16098" s="200"/>
    </row>
    <row r="16099" spans="8:8" x14ac:dyDescent="0.25">
      <c r="H16099" s="200"/>
    </row>
    <row r="16100" spans="8:8" x14ac:dyDescent="0.25">
      <c r="H16100" s="200"/>
    </row>
    <row r="16101" spans="8:8" x14ac:dyDescent="0.25">
      <c r="H16101" s="200"/>
    </row>
    <row r="16102" spans="8:8" x14ac:dyDescent="0.25">
      <c r="H16102" s="200"/>
    </row>
    <row r="16103" spans="8:8" x14ac:dyDescent="0.25">
      <c r="H16103" s="200"/>
    </row>
    <row r="16104" spans="8:8" x14ac:dyDescent="0.25">
      <c r="H16104" s="200"/>
    </row>
    <row r="16105" spans="8:8" x14ac:dyDescent="0.25">
      <c r="H16105" s="200"/>
    </row>
    <row r="16106" spans="8:8" x14ac:dyDescent="0.25">
      <c r="H16106" s="200"/>
    </row>
    <row r="16107" spans="8:8" x14ac:dyDescent="0.25">
      <c r="H16107" s="200"/>
    </row>
    <row r="16108" spans="8:8" x14ac:dyDescent="0.25">
      <c r="H16108" s="200"/>
    </row>
    <row r="16109" spans="8:8" x14ac:dyDescent="0.25">
      <c r="H16109" s="200"/>
    </row>
    <row r="16110" spans="8:8" x14ac:dyDescent="0.25">
      <c r="H16110" s="200"/>
    </row>
    <row r="16111" spans="8:8" x14ac:dyDescent="0.25">
      <c r="H16111" s="200"/>
    </row>
    <row r="16112" spans="8:8" x14ac:dyDescent="0.25">
      <c r="H16112" s="200"/>
    </row>
    <row r="16113" spans="8:8" x14ac:dyDescent="0.25">
      <c r="H16113" s="200"/>
    </row>
    <row r="16114" spans="8:8" x14ac:dyDescent="0.25">
      <c r="H16114" s="200"/>
    </row>
    <row r="16115" spans="8:8" x14ac:dyDescent="0.25">
      <c r="H16115" s="200"/>
    </row>
    <row r="16116" spans="8:8" x14ac:dyDescent="0.25">
      <c r="H16116" s="200"/>
    </row>
    <row r="16117" spans="8:8" x14ac:dyDescent="0.25">
      <c r="H16117" s="200"/>
    </row>
    <row r="16118" spans="8:8" x14ac:dyDescent="0.25">
      <c r="H16118" s="200"/>
    </row>
    <row r="16119" spans="8:8" x14ac:dyDescent="0.25">
      <c r="H16119" s="200"/>
    </row>
    <row r="16120" spans="8:8" x14ac:dyDescent="0.25">
      <c r="H16120" s="200"/>
    </row>
    <row r="16121" spans="8:8" x14ac:dyDescent="0.25">
      <c r="H16121" s="200"/>
    </row>
    <row r="16122" spans="8:8" x14ac:dyDescent="0.25">
      <c r="H16122" s="200"/>
    </row>
    <row r="16123" spans="8:8" x14ac:dyDescent="0.25">
      <c r="H16123" s="200"/>
    </row>
    <row r="16124" spans="8:8" x14ac:dyDescent="0.25">
      <c r="H16124" s="200"/>
    </row>
    <row r="16125" spans="8:8" x14ac:dyDescent="0.25">
      <c r="H16125" s="200"/>
    </row>
    <row r="16126" spans="8:8" x14ac:dyDescent="0.25">
      <c r="H16126" s="200"/>
    </row>
    <row r="16127" spans="8:8" x14ac:dyDescent="0.25">
      <c r="H16127" s="200"/>
    </row>
    <row r="16128" spans="8:8" x14ac:dyDescent="0.25">
      <c r="H16128" s="200"/>
    </row>
    <row r="16129" spans="8:8" x14ac:dyDescent="0.25">
      <c r="H16129" s="200"/>
    </row>
    <row r="16130" spans="8:8" x14ac:dyDescent="0.25">
      <c r="H16130" s="200"/>
    </row>
    <row r="16131" spans="8:8" x14ac:dyDescent="0.25">
      <c r="H16131" s="200"/>
    </row>
    <row r="16132" spans="8:8" x14ac:dyDescent="0.25">
      <c r="H16132" s="200"/>
    </row>
    <row r="16133" spans="8:8" x14ac:dyDescent="0.25">
      <c r="H16133" s="200"/>
    </row>
    <row r="16134" spans="8:8" x14ac:dyDescent="0.25">
      <c r="H16134" s="200"/>
    </row>
    <row r="16135" spans="8:8" x14ac:dyDescent="0.25">
      <c r="H16135" s="200"/>
    </row>
    <row r="16136" spans="8:8" x14ac:dyDescent="0.25">
      <c r="H16136" s="200"/>
    </row>
    <row r="16137" spans="8:8" x14ac:dyDescent="0.25">
      <c r="H16137" s="200"/>
    </row>
    <row r="16138" spans="8:8" x14ac:dyDescent="0.25">
      <c r="H16138" s="200"/>
    </row>
    <row r="16139" spans="8:8" x14ac:dyDescent="0.25">
      <c r="H16139" s="200"/>
    </row>
    <row r="16140" spans="8:8" x14ac:dyDescent="0.25">
      <c r="H16140" s="200"/>
    </row>
    <row r="16141" spans="8:8" x14ac:dyDescent="0.25">
      <c r="H16141" s="200"/>
    </row>
    <row r="16142" spans="8:8" x14ac:dyDescent="0.25">
      <c r="H16142" s="200"/>
    </row>
    <row r="16143" spans="8:8" x14ac:dyDescent="0.25">
      <c r="H16143" s="200"/>
    </row>
    <row r="16144" spans="8:8" x14ac:dyDescent="0.25">
      <c r="H16144" s="200"/>
    </row>
    <row r="16145" spans="8:8" x14ac:dyDescent="0.25">
      <c r="H16145" s="200"/>
    </row>
    <row r="16146" spans="8:8" x14ac:dyDescent="0.25">
      <c r="H16146" s="200"/>
    </row>
    <row r="16147" spans="8:8" x14ac:dyDescent="0.25">
      <c r="H16147" s="200"/>
    </row>
    <row r="16148" spans="8:8" x14ac:dyDescent="0.25">
      <c r="H16148" s="200"/>
    </row>
    <row r="16149" spans="8:8" x14ac:dyDescent="0.25">
      <c r="H16149" s="200"/>
    </row>
    <row r="16150" spans="8:8" x14ac:dyDescent="0.25">
      <c r="H16150" s="200"/>
    </row>
    <row r="16151" spans="8:8" x14ac:dyDescent="0.25">
      <c r="H16151" s="200"/>
    </row>
    <row r="16152" spans="8:8" x14ac:dyDescent="0.25">
      <c r="H16152" s="200"/>
    </row>
    <row r="16153" spans="8:8" x14ac:dyDescent="0.25">
      <c r="H16153" s="200"/>
    </row>
    <row r="16154" spans="8:8" x14ac:dyDescent="0.25">
      <c r="H16154" s="200"/>
    </row>
    <row r="16155" spans="8:8" x14ac:dyDescent="0.25">
      <c r="H16155" s="200"/>
    </row>
    <row r="16156" spans="8:8" x14ac:dyDescent="0.25">
      <c r="H16156" s="200"/>
    </row>
    <row r="16157" spans="8:8" x14ac:dyDescent="0.25">
      <c r="H16157" s="200"/>
    </row>
    <row r="16158" spans="8:8" x14ac:dyDescent="0.25">
      <c r="H16158" s="200"/>
    </row>
    <row r="16159" spans="8:8" x14ac:dyDescent="0.25">
      <c r="H16159" s="200"/>
    </row>
    <row r="16160" spans="8:8" x14ac:dyDescent="0.25">
      <c r="H16160" s="200"/>
    </row>
    <row r="16161" spans="8:8" x14ac:dyDescent="0.25">
      <c r="H16161" s="200"/>
    </row>
    <row r="16162" spans="8:8" x14ac:dyDescent="0.25">
      <c r="H16162" s="200"/>
    </row>
    <row r="16163" spans="8:8" x14ac:dyDescent="0.25">
      <c r="H16163" s="200"/>
    </row>
    <row r="16164" spans="8:8" x14ac:dyDescent="0.25">
      <c r="H16164" s="200"/>
    </row>
    <row r="16165" spans="8:8" x14ac:dyDescent="0.25">
      <c r="H16165" s="200"/>
    </row>
    <row r="16166" spans="8:8" x14ac:dyDescent="0.25">
      <c r="H16166" s="200"/>
    </row>
    <row r="16167" spans="8:8" x14ac:dyDescent="0.25">
      <c r="H16167" s="200"/>
    </row>
    <row r="16168" spans="8:8" x14ac:dyDescent="0.25">
      <c r="H16168" s="200"/>
    </row>
    <row r="16169" spans="8:8" x14ac:dyDescent="0.25">
      <c r="H16169" s="200"/>
    </row>
    <row r="16170" spans="8:8" x14ac:dyDescent="0.25">
      <c r="H16170" s="200"/>
    </row>
    <row r="16171" spans="8:8" x14ac:dyDescent="0.25">
      <c r="H16171" s="200"/>
    </row>
    <row r="16172" spans="8:8" x14ac:dyDescent="0.25">
      <c r="H16172" s="200"/>
    </row>
    <row r="16173" spans="8:8" x14ac:dyDescent="0.25">
      <c r="H16173" s="200"/>
    </row>
    <row r="16174" spans="8:8" x14ac:dyDescent="0.25">
      <c r="H16174" s="200"/>
    </row>
    <row r="16175" spans="8:8" x14ac:dyDescent="0.25">
      <c r="H16175" s="200"/>
    </row>
    <row r="16176" spans="8:8" x14ac:dyDescent="0.25">
      <c r="H16176" s="200"/>
    </row>
    <row r="16177" spans="8:8" x14ac:dyDescent="0.25">
      <c r="H16177" s="200"/>
    </row>
    <row r="16178" spans="8:8" x14ac:dyDescent="0.25">
      <c r="H16178" s="200"/>
    </row>
    <row r="16179" spans="8:8" x14ac:dyDescent="0.25">
      <c r="H16179" s="200"/>
    </row>
    <row r="16180" spans="8:8" x14ac:dyDescent="0.25">
      <c r="H16180" s="200"/>
    </row>
    <row r="16181" spans="8:8" x14ac:dyDescent="0.25">
      <c r="H16181" s="200"/>
    </row>
    <row r="16182" spans="8:8" x14ac:dyDescent="0.25">
      <c r="H16182" s="200"/>
    </row>
    <row r="16183" spans="8:8" x14ac:dyDescent="0.25">
      <c r="H16183" s="200"/>
    </row>
    <row r="16184" spans="8:8" x14ac:dyDescent="0.25">
      <c r="H16184" s="200"/>
    </row>
    <row r="16185" spans="8:8" x14ac:dyDescent="0.25">
      <c r="H16185" s="200"/>
    </row>
    <row r="16186" spans="8:8" x14ac:dyDescent="0.25">
      <c r="H16186" s="200"/>
    </row>
    <row r="16187" spans="8:8" x14ac:dyDescent="0.25">
      <c r="H16187" s="200"/>
    </row>
    <row r="16188" spans="8:8" x14ac:dyDescent="0.25">
      <c r="H16188" s="200"/>
    </row>
    <row r="16189" spans="8:8" x14ac:dyDescent="0.25">
      <c r="H16189" s="200"/>
    </row>
    <row r="16190" spans="8:8" x14ac:dyDescent="0.25">
      <c r="H16190" s="200"/>
    </row>
    <row r="16191" spans="8:8" x14ac:dyDescent="0.25">
      <c r="H16191" s="200"/>
    </row>
    <row r="16192" spans="8:8" x14ac:dyDescent="0.25">
      <c r="H16192" s="200"/>
    </row>
    <row r="16193" spans="8:8" x14ac:dyDescent="0.25">
      <c r="H16193" s="200"/>
    </row>
    <row r="16194" spans="8:8" x14ac:dyDescent="0.25">
      <c r="H16194" s="200"/>
    </row>
    <row r="16195" spans="8:8" x14ac:dyDescent="0.25">
      <c r="H16195" s="200"/>
    </row>
    <row r="16196" spans="8:8" x14ac:dyDescent="0.25">
      <c r="H16196" s="200"/>
    </row>
    <row r="16197" spans="8:8" x14ac:dyDescent="0.25">
      <c r="H16197" s="200"/>
    </row>
    <row r="16198" spans="8:8" x14ac:dyDescent="0.25">
      <c r="H16198" s="200"/>
    </row>
    <row r="16199" spans="8:8" x14ac:dyDescent="0.25">
      <c r="H16199" s="200"/>
    </row>
    <row r="16200" spans="8:8" x14ac:dyDescent="0.25">
      <c r="H16200" s="200"/>
    </row>
    <row r="16201" spans="8:8" x14ac:dyDescent="0.25">
      <c r="H16201" s="200"/>
    </row>
    <row r="16202" spans="8:8" x14ac:dyDescent="0.25">
      <c r="H16202" s="200"/>
    </row>
    <row r="16203" spans="8:8" x14ac:dyDescent="0.25">
      <c r="H16203" s="200"/>
    </row>
    <row r="16204" spans="8:8" x14ac:dyDescent="0.25">
      <c r="H16204" s="200"/>
    </row>
    <row r="16205" spans="8:8" x14ac:dyDescent="0.25">
      <c r="H16205" s="200"/>
    </row>
    <row r="16206" spans="8:8" x14ac:dyDescent="0.25">
      <c r="H16206" s="200"/>
    </row>
    <row r="16207" spans="8:8" x14ac:dyDescent="0.25">
      <c r="H16207" s="200"/>
    </row>
    <row r="16208" spans="8:8" x14ac:dyDescent="0.25">
      <c r="H16208" s="200"/>
    </row>
    <row r="16209" spans="8:8" x14ac:dyDescent="0.25">
      <c r="H16209" s="200"/>
    </row>
    <row r="16210" spans="8:8" x14ac:dyDescent="0.25">
      <c r="H16210" s="200"/>
    </row>
    <row r="16211" spans="8:8" x14ac:dyDescent="0.25">
      <c r="H16211" s="200"/>
    </row>
    <row r="16212" spans="8:8" x14ac:dyDescent="0.25">
      <c r="H16212" s="200"/>
    </row>
    <row r="16213" spans="8:8" x14ac:dyDescent="0.25">
      <c r="H16213" s="200"/>
    </row>
    <row r="16214" spans="8:8" x14ac:dyDescent="0.25">
      <c r="H16214" s="200"/>
    </row>
    <row r="16215" spans="8:8" x14ac:dyDescent="0.25">
      <c r="H16215" s="200"/>
    </row>
    <row r="16216" spans="8:8" x14ac:dyDescent="0.25">
      <c r="H16216" s="200"/>
    </row>
    <row r="16217" spans="8:8" x14ac:dyDescent="0.25">
      <c r="H16217" s="200"/>
    </row>
    <row r="16218" spans="8:8" x14ac:dyDescent="0.25">
      <c r="H16218" s="200"/>
    </row>
    <row r="16219" spans="8:8" x14ac:dyDescent="0.25">
      <c r="H16219" s="200"/>
    </row>
    <row r="16220" spans="8:8" x14ac:dyDescent="0.25">
      <c r="H16220" s="200"/>
    </row>
    <row r="16221" spans="8:8" x14ac:dyDescent="0.25">
      <c r="H16221" s="200"/>
    </row>
    <row r="16222" spans="8:8" x14ac:dyDescent="0.25">
      <c r="H16222" s="200"/>
    </row>
    <row r="16223" spans="8:8" x14ac:dyDescent="0.25">
      <c r="H16223" s="200"/>
    </row>
    <row r="16224" spans="8:8" x14ac:dyDescent="0.25">
      <c r="H16224" s="200"/>
    </row>
    <row r="16225" spans="8:8" x14ac:dyDescent="0.25">
      <c r="H16225" s="200"/>
    </row>
    <row r="16226" spans="8:8" x14ac:dyDescent="0.25">
      <c r="H16226" s="200"/>
    </row>
    <row r="16227" spans="8:8" x14ac:dyDescent="0.25">
      <c r="H16227" s="200"/>
    </row>
    <row r="16228" spans="8:8" x14ac:dyDescent="0.25">
      <c r="H16228" s="200"/>
    </row>
    <row r="16229" spans="8:8" x14ac:dyDescent="0.25">
      <c r="H16229" s="200"/>
    </row>
    <row r="16230" spans="8:8" x14ac:dyDescent="0.25">
      <c r="H16230" s="200"/>
    </row>
    <row r="16231" spans="8:8" x14ac:dyDescent="0.25">
      <c r="H16231" s="200"/>
    </row>
    <row r="16232" spans="8:8" x14ac:dyDescent="0.25">
      <c r="H16232" s="200"/>
    </row>
    <row r="16233" spans="8:8" x14ac:dyDescent="0.25">
      <c r="H16233" s="200"/>
    </row>
    <row r="16234" spans="8:8" x14ac:dyDescent="0.25">
      <c r="H16234" s="200"/>
    </row>
    <row r="16235" spans="8:8" x14ac:dyDescent="0.25">
      <c r="H16235" s="200"/>
    </row>
    <row r="16236" spans="8:8" x14ac:dyDescent="0.25">
      <c r="H16236" s="200"/>
    </row>
    <row r="16237" spans="8:8" x14ac:dyDescent="0.25">
      <c r="H16237" s="200"/>
    </row>
    <row r="16238" spans="8:8" x14ac:dyDescent="0.25">
      <c r="H16238" s="200"/>
    </row>
    <row r="16239" spans="8:8" x14ac:dyDescent="0.25">
      <c r="H16239" s="200"/>
    </row>
    <row r="16240" spans="8:8" x14ac:dyDescent="0.25">
      <c r="H16240" s="200"/>
    </row>
    <row r="16241" spans="8:8" x14ac:dyDescent="0.25">
      <c r="H16241" s="200"/>
    </row>
    <row r="16242" spans="8:8" x14ac:dyDescent="0.25">
      <c r="H16242" s="200"/>
    </row>
    <row r="16243" spans="8:8" x14ac:dyDescent="0.25">
      <c r="H16243" s="200"/>
    </row>
    <row r="16244" spans="8:8" x14ac:dyDescent="0.25">
      <c r="H16244" s="200"/>
    </row>
    <row r="16245" spans="8:8" x14ac:dyDescent="0.25">
      <c r="H16245" s="200"/>
    </row>
    <row r="16246" spans="8:8" x14ac:dyDescent="0.25">
      <c r="H16246" s="200"/>
    </row>
    <row r="16247" spans="8:8" x14ac:dyDescent="0.25">
      <c r="H16247" s="200"/>
    </row>
    <row r="16248" spans="8:8" x14ac:dyDescent="0.25">
      <c r="H16248" s="200"/>
    </row>
    <row r="16249" spans="8:8" x14ac:dyDescent="0.25">
      <c r="H16249" s="200"/>
    </row>
    <row r="16250" spans="8:8" x14ac:dyDescent="0.25">
      <c r="H16250" s="200"/>
    </row>
    <row r="16251" spans="8:8" x14ac:dyDescent="0.25">
      <c r="H16251" s="200"/>
    </row>
    <row r="16252" spans="8:8" x14ac:dyDescent="0.25">
      <c r="H16252" s="200"/>
    </row>
    <row r="16253" spans="8:8" x14ac:dyDescent="0.25">
      <c r="H16253" s="200"/>
    </row>
    <row r="16254" spans="8:8" x14ac:dyDescent="0.25">
      <c r="H16254" s="200"/>
    </row>
    <row r="16255" spans="8:8" x14ac:dyDescent="0.25">
      <c r="H16255" s="200"/>
    </row>
    <row r="16256" spans="8:8" x14ac:dyDescent="0.25">
      <c r="H16256" s="200"/>
    </row>
    <row r="16257" spans="8:8" x14ac:dyDescent="0.25">
      <c r="H16257" s="200"/>
    </row>
    <row r="16258" spans="8:8" x14ac:dyDescent="0.25">
      <c r="H16258" s="200"/>
    </row>
    <row r="16259" spans="8:8" x14ac:dyDescent="0.25">
      <c r="H16259" s="200"/>
    </row>
    <row r="16260" spans="8:8" x14ac:dyDescent="0.25">
      <c r="H16260" s="200"/>
    </row>
    <row r="16261" spans="8:8" x14ac:dyDescent="0.25">
      <c r="H16261" s="200"/>
    </row>
    <row r="16262" spans="8:8" x14ac:dyDescent="0.25">
      <c r="H16262" s="200"/>
    </row>
    <row r="16263" spans="8:8" x14ac:dyDescent="0.25">
      <c r="H16263" s="200"/>
    </row>
    <row r="16264" spans="8:8" x14ac:dyDescent="0.25">
      <c r="H16264" s="200"/>
    </row>
    <row r="16265" spans="8:8" x14ac:dyDescent="0.25">
      <c r="H16265" s="200"/>
    </row>
    <row r="16266" spans="8:8" x14ac:dyDescent="0.25">
      <c r="H16266" s="200"/>
    </row>
    <row r="16267" spans="8:8" x14ac:dyDescent="0.25">
      <c r="H16267" s="200"/>
    </row>
    <row r="16268" spans="8:8" x14ac:dyDescent="0.25">
      <c r="H16268" s="200"/>
    </row>
    <row r="16269" spans="8:8" x14ac:dyDescent="0.25">
      <c r="H16269" s="200"/>
    </row>
    <row r="16270" spans="8:8" x14ac:dyDescent="0.25">
      <c r="H16270" s="200"/>
    </row>
    <row r="16271" spans="8:8" x14ac:dyDescent="0.25">
      <c r="H16271" s="200"/>
    </row>
    <row r="16272" spans="8:8" x14ac:dyDescent="0.25">
      <c r="H16272" s="200"/>
    </row>
    <row r="16273" spans="8:8" x14ac:dyDescent="0.25">
      <c r="H16273" s="200"/>
    </row>
    <row r="16274" spans="8:8" x14ac:dyDescent="0.25">
      <c r="H16274" s="200"/>
    </row>
    <row r="16275" spans="8:8" x14ac:dyDescent="0.25">
      <c r="H16275" s="200"/>
    </row>
    <row r="16276" spans="8:8" x14ac:dyDescent="0.25">
      <c r="H16276" s="200"/>
    </row>
    <row r="16277" spans="8:8" x14ac:dyDescent="0.25">
      <c r="H16277" s="200"/>
    </row>
    <row r="16278" spans="8:8" x14ac:dyDescent="0.25">
      <c r="H16278" s="200"/>
    </row>
    <row r="16279" spans="8:8" x14ac:dyDescent="0.25">
      <c r="H16279" s="200"/>
    </row>
    <row r="16280" spans="8:8" x14ac:dyDescent="0.25">
      <c r="H16280" s="200"/>
    </row>
    <row r="16281" spans="8:8" x14ac:dyDescent="0.25">
      <c r="H16281" s="200"/>
    </row>
    <row r="16282" spans="8:8" x14ac:dyDescent="0.25">
      <c r="H16282" s="200"/>
    </row>
    <row r="16283" spans="8:8" x14ac:dyDescent="0.25">
      <c r="H16283" s="200"/>
    </row>
    <row r="16284" spans="8:8" x14ac:dyDescent="0.25">
      <c r="H16284" s="200"/>
    </row>
    <row r="16285" spans="8:8" x14ac:dyDescent="0.25">
      <c r="H16285" s="200"/>
    </row>
    <row r="16286" spans="8:8" x14ac:dyDescent="0.25">
      <c r="H16286" s="200"/>
    </row>
    <row r="16287" spans="8:8" x14ac:dyDescent="0.25">
      <c r="H16287" s="200"/>
    </row>
    <row r="16288" spans="8:8" x14ac:dyDescent="0.25">
      <c r="H16288" s="200"/>
    </row>
    <row r="16289" spans="8:8" x14ac:dyDescent="0.25">
      <c r="H16289" s="200"/>
    </row>
    <row r="16290" spans="8:8" x14ac:dyDescent="0.25">
      <c r="H16290" s="200"/>
    </row>
    <row r="16291" spans="8:8" x14ac:dyDescent="0.25">
      <c r="H16291" s="200"/>
    </row>
    <row r="16292" spans="8:8" x14ac:dyDescent="0.25">
      <c r="H16292" s="200"/>
    </row>
    <row r="16293" spans="8:8" x14ac:dyDescent="0.25">
      <c r="H16293" s="200"/>
    </row>
    <row r="16294" spans="8:8" x14ac:dyDescent="0.25">
      <c r="H16294" s="200"/>
    </row>
    <row r="16295" spans="8:8" x14ac:dyDescent="0.25">
      <c r="H16295" s="200"/>
    </row>
    <row r="16296" spans="8:8" x14ac:dyDescent="0.25">
      <c r="H16296" s="200"/>
    </row>
    <row r="16297" spans="8:8" x14ac:dyDescent="0.25">
      <c r="H16297" s="200"/>
    </row>
    <row r="16298" spans="8:8" x14ac:dyDescent="0.25">
      <c r="H16298" s="200"/>
    </row>
    <row r="16299" spans="8:8" x14ac:dyDescent="0.25">
      <c r="H16299" s="200"/>
    </row>
    <row r="16300" spans="8:8" x14ac:dyDescent="0.25">
      <c r="H16300" s="200"/>
    </row>
    <row r="16301" spans="8:8" x14ac:dyDescent="0.25">
      <c r="H16301" s="200"/>
    </row>
    <row r="16302" spans="8:8" x14ac:dyDescent="0.25">
      <c r="H16302" s="200"/>
    </row>
    <row r="16303" spans="8:8" x14ac:dyDescent="0.25">
      <c r="H16303" s="200"/>
    </row>
    <row r="16304" spans="8:8" x14ac:dyDescent="0.25">
      <c r="H16304" s="200"/>
    </row>
    <row r="16305" spans="8:8" x14ac:dyDescent="0.25">
      <c r="H16305" s="200"/>
    </row>
    <row r="16306" spans="8:8" x14ac:dyDescent="0.25">
      <c r="H16306" s="200"/>
    </row>
    <row r="16307" spans="8:8" x14ac:dyDescent="0.25">
      <c r="H16307" s="200"/>
    </row>
    <row r="16308" spans="8:8" x14ac:dyDescent="0.25">
      <c r="H16308" s="200"/>
    </row>
    <row r="16309" spans="8:8" x14ac:dyDescent="0.25">
      <c r="H16309" s="200"/>
    </row>
    <row r="16310" spans="8:8" x14ac:dyDescent="0.25">
      <c r="H16310" s="200"/>
    </row>
    <row r="16311" spans="8:8" x14ac:dyDescent="0.25">
      <c r="H16311" s="200"/>
    </row>
    <row r="16312" spans="8:8" x14ac:dyDescent="0.25">
      <c r="H16312" s="200"/>
    </row>
    <row r="16313" spans="8:8" x14ac:dyDescent="0.25">
      <c r="H16313" s="200"/>
    </row>
    <row r="16314" spans="8:8" x14ac:dyDescent="0.25">
      <c r="H16314" s="200"/>
    </row>
    <row r="16315" spans="8:8" x14ac:dyDescent="0.25">
      <c r="H16315" s="200"/>
    </row>
    <row r="16316" spans="8:8" x14ac:dyDescent="0.25">
      <c r="H16316" s="200"/>
    </row>
    <row r="16317" spans="8:8" x14ac:dyDescent="0.25">
      <c r="H16317" s="200"/>
    </row>
    <row r="16318" spans="8:8" x14ac:dyDescent="0.25">
      <c r="H16318" s="200"/>
    </row>
    <row r="16319" spans="8:8" x14ac:dyDescent="0.25">
      <c r="H16319" s="200"/>
    </row>
    <row r="16320" spans="8:8" x14ac:dyDescent="0.25">
      <c r="H16320" s="200"/>
    </row>
    <row r="16321" spans="8:8" x14ac:dyDescent="0.25">
      <c r="H16321" s="200"/>
    </row>
    <row r="16322" spans="8:8" x14ac:dyDescent="0.25">
      <c r="H16322" s="200"/>
    </row>
    <row r="16323" spans="8:8" x14ac:dyDescent="0.25">
      <c r="H16323" s="200"/>
    </row>
    <row r="16324" spans="8:8" x14ac:dyDescent="0.25">
      <c r="H16324" s="200"/>
    </row>
    <row r="16325" spans="8:8" x14ac:dyDescent="0.25">
      <c r="H16325" s="200"/>
    </row>
    <row r="16326" spans="8:8" x14ac:dyDescent="0.25">
      <c r="H16326" s="200"/>
    </row>
    <row r="16327" spans="8:8" x14ac:dyDescent="0.25">
      <c r="H16327" s="200"/>
    </row>
    <row r="16328" spans="8:8" x14ac:dyDescent="0.25">
      <c r="H16328" s="200"/>
    </row>
    <row r="16329" spans="8:8" x14ac:dyDescent="0.25">
      <c r="H16329" s="200"/>
    </row>
    <row r="16330" spans="8:8" x14ac:dyDescent="0.25">
      <c r="H16330" s="200"/>
    </row>
    <row r="16331" spans="8:8" x14ac:dyDescent="0.25">
      <c r="H16331" s="200"/>
    </row>
    <row r="16332" spans="8:8" x14ac:dyDescent="0.25">
      <c r="H16332" s="200"/>
    </row>
    <row r="16333" spans="8:8" x14ac:dyDescent="0.25">
      <c r="H16333" s="200"/>
    </row>
    <row r="16334" spans="8:8" x14ac:dyDescent="0.25">
      <c r="H16334" s="200"/>
    </row>
    <row r="16335" spans="8:8" x14ac:dyDescent="0.25">
      <c r="H16335" s="200"/>
    </row>
    <row r="16336" spans="8:8" x14ac:dyDescent="0.25">
      <c r="H16336" s="200"/>
    </row>
    <row r="16337" spans="8:8" x14ac:dyDescent="0.25">
      <c r="H16337" s="200"/>
    </row>
    <row r="16338" spans="8:8" x14ac:dyDescent="0.25">
      <c r="H16338" s="200"/>
    </row>
    <row r="16339" spans="8:8" x14ac:dyDescent="0.25">
      <c r="H16339" s="200"/>
    </row>
    <row r="16340" spans="8:8" x14ac:dyDescent="0.25">
      <c r="H16340" s="200"/>
    </row>
    <row r="16341" spans="8:8" x14ac:dyDescent="0.25">
      <c r="H16341" s="200"/>
    </row>
    <row r="16342" spans="8:8" x14ac:dyDescent="0.25">
      <c r="H16342" s="200"/>
    </row>
    <row r="16343" spans="8:8" x14ac:dyDescent="0.25">
      <c r="H16343" s="200"/>
    </row>
    <row r="16344" spans="8:8" x14ac:dyDescent="0.25">
      <c r="H16344" s="200"/>
    </row>
    <row r="16345" spans="8:8" x14ac:dyDescent="0.25">
      <c r="H16345" s="200"/>
    </row>
    <row r="16346" spans="8:8" x14ac:dyDescent="0.25">
      <c r="H16346" s="200"/>
    </row>
    <row r="16347" spans="8:8" x14ac:dyDescent="0.25">
      <c r="H16347" s="200"/>
    </row>
    <row r="16348" spans="8:8" x14ac:dyDescent="0.25">
      <c r="H16348" s="200"/>
    </row>
    <row r="16349" spans="8:8" x14ac:dyDescent="0.25">
      <c r="H16349" s="200"/>
    </row>
    <row r="16350" spans="8:8" x14ac:dyDescent="0.25">
      <c r="H16350" s="200"/>
    </row>
    <row r="16351" spans="8:8" x14ac:dyDescent="0.25">
      <c r="H16351" s="200"/>
    </row>
    <row r="16352" spans="8:8" x14ac:dyDescent="0.25">
      <c r="H16352" s="200"/>
    </row>
    <row r="16353" spans="8:8" x14ac:dyDescent="0.25">
      <c r="H16353" s="200"/>
    </row>
    <row r="16354" spans="8:8" x14ac:dyDescent="0.25">
      <c r="H16354" s="200"/>
    </row>
    <row r="16355" spans="8:8" x14ac:dyDescent="0.25">
      <c r="H16355" s="200"/>
    </row>
    <row r="16356" spans="8:8" x14ac:dyDescent="0.25">
      <c r="H16356" s="200"/>
    </row>
    <row r="16357" spans="8:8" x14ac:dyDescent="0.25">
      <c r="H16357" s="200"/>
    </row>
    <row r="16358" spans="8:8" x14ac:dyDescent="0.25">
      <c r="H16358" s="200"/>
    </row>
    <row r="16359" spans="8:8" x14ac:dyDescent="0.25">
      <c r="H16359" s="200"/>
    </row>
    <row r="16360" spans="8:8" x14ac:dyDescent="0.25">
      <c r="H16360" s="200"/>
    </row>
    <row r="16361" spans="8:8" x14ac:dyDescent="0.25">
      <c r="H16361" s="200"/>
    </row>
    <row r="16362" spans="8:8" x14ac:dyDescent="0.25">
      <c r="H16362" s="200"/>
    </row>
    <row r="16363" spans="8:8" x14ac:dyDescent="0.25">
      <c r="H16363" s="200"/>
    </row>
    <row r="16364" spans="8:8" x14ac:dyDescent="0.25">
      <c r="H16364" s="200"/>
    </row>
    <row r="16365" spans="8:8" x14ac:dyDescent="0.25">
      <c r="H16365" s="200"/>
    </row>
    <row r="16366" spans="8:8" x14ac:dyDescent="0.25">
      <c r="H16366" s="200"/>
    </row>
    <row r="16367" spans="8:8" x14ac:dyDescent="0.25">
      <c r="H16367" s="200"/>
    </row>
    <row r="16368" spans="8:8" x14ac:dyDescent="0.25">
      <c r="H16368" s="200"/>
    </row>
    <row r="16369" spans="8:8" x14ac:dyDescent="0.25">
      <c r="H16369" s="200"/>
    </row>
    <row r="16370" spans="8:8" x14ac:dyDescent="0.25">
      <c r="H16370" s="200"/>
    </row>
    <row r="16371" spans="8:8" x14ac:dyDescent="0.25">
      <c r="H16371" s="200"/>
    </row>
    <row r="16372" spans="8:8" x14ac:dyDescent="0.25">
      <c r="H16372" s="200"/>
    </row>
    <row r="16373" spans="8:8" x14ac:dyDescent="0.25">
      <c r="H16373" s="200"/>
    </row>
    <row r="16374" spans="8:8" x14ac:dyDescent="0.25">
      <c r="H16374" s="200"/>
    </row>
    <row r="16375" spans="8:8" x14ac:dyDescent="0.25">
      <c r="H16375" s="200"/>
    </row>
    <row r="16376" spans="8:8" x14ac:dyDescent="0.25">
      <c r="H16376" s="200"/>
    </row>
    <row r="16377" spans="8:8" x14ac:dyDescent="0.25">
      <c r="H16377" s="200"/>
    </row>
    <row r="16378" spans="8:8" x14ac:dyDescent="0.25">
      <c r="H16378" s="200"/>
    </row>
    <row r="16379" spans="8:8" x14ac:dyDescent="0.25">
      <c r="H16379" s="200"/>
    </row>
    <row r="16380" spans="8:8" x14ac:dyDescent="0.25">
      <c r="H16380" s="200"/>
    </row>
    <row r="16381" spans="8:8" x14ac:dyDescent="0.25">
      <c r="H16381" s="200"/>
    </row>
    <row r="16382" spans="8:8" x14ac:dyDescent="0.25">
      <c r="H16382" s="200"/>
    </row>
    <row r="16383" spans="8:8" x14ac:dyDescent="0.25">
      <c r="H16383" s="200"/>
    </row>
    <row r="16384" spans="8:8" x14ac:dyDescent="0.25">
      <c r="H16384" s="200"/>
    </row>
    <row r="16385" spans="8:8" x14ac:dyDescent="0.25">
      <c r="H16385" s="200"/>
    </row>
    <row r="16386" spans="8:8" x14ac:dyDescent="0.25">
      <c r="H16386" s="200"/>
    </row>
    <row r="16387" spans="8:8" x14ac:dyDescent="0.25">
      <c r="H16387" s="200"/>
    </row>
    <row r="16388" spans="8:8" x14ac:dyDescent="0.25">
      <c r="H16388" s="200"/>
    </row>
    <row r="16389" spans="8:8" x14ac:dyDescent="0.25">
      <c r="H16389" s="200"/>
    </row>
    <row r="16390" spans="8:8" x14ac:dyDescent="0.25">
      <c r="H16390" s="200"/>
    </row>
    <row r="16391" spans="8:8" x14ac:dyDescent="0.25">
      <c r="H16391" s="200"/>
    </row>
    <row r="16392" spans="8:8" x14ac:dyDescent="0.25">
      <c r="H16392" s="200"/>
    </row>
    <row r="16393" spans="8:8" x14ac:dyDescent="0.25">
      <c r="H16393" s="200"/>
    </row>
    <row r="16394" spans="8:8" x14ac:dyDescent="0.25">
      <c r="H16394" s="200"/>
    </row>
    <row r="16395" spans="8:8" x14ac:dyDescent="0.25">
      <c r="H16395" s="200"/>
    </row>
    <row r="16396" spans="8:8" x14ac:dyDescent="0.25">
      <c r="H16396" s="200"/>
    </row>
    <row r="16397" spans="8:8" x14ac:dyDescent="0.25">
      <c r="H16397" s="200"/>
    </row>
    <row r="16398" spans="8:8" x14ac:dyDescent="0.25">
      <c r="H16398" s="200"/>
    </row>
    <row r="16399" spans="8:8" x14ac:dyDescent="0.25">
      <c r="H16399" s="200"/>
    </row>
    <row r="16400" spans="8:8" x14ac:dyDescent="0.25">
      <c r="H16400" s="200"/>
    </row>
    <row r="16401" spans="8:8" x14ac:dyDescent="0.25">
      <c r="H16401" s="200"/>
    </row>
    <row r="16402" spans="8:8" x14ac:dyDescent="0.25">
      <c r="H16402" s="200"/>
    </row>
    <row r="16403" spans="8:8" x14ac:dyDescent="0.25">
      <c r="H16403" s="200"/>
    </row>
    <row r="16404" spans="8:8" x14ac:dyDescent="0.25">
      <c r="H16404" s="200"/>
    </row>
    <row r="16405" spans="8:8" x14ac:dyDescent="0.25">
      <c r="H16405" s="200"/>
    </row>
    <row r="16406" spans="8:8" x14ac:dyDescent="0.25">
      <c r="H16406" s="200"/>
    </row>
    <row r="16407" spans="8:8" x14ac:dyDescent="0.25">
      <c r="H16407" s="200"/>
    </row>
    <row r="16408" spans="8:8" x14ac:dyDescent="0.25">
      <c r="H16408" s="200"/>
    </row>
    <row r="16409" spans="8:8" x14ac:dyDescent="0.25">
      <c r="H16409" s="200"/>
    </row>
    <row r="16410" spans="8:8" x14ac:dyDescent="0.25">
      <c r="H16410" s="200"/>
    </row>
    <row r="16411" spans="8:8" x14ac:dyDescent="0.25">
      <c r="H16411" s="200"/>
    </row>
    <row r="16412" spans="8:8" x14ac:dyDescent="0.25">
      <c r="H16412" s="200"/>
    </row>
    <row r="16413" spans="8:8" x14ac:dyDescent="0.25">
      <c r="H16413" s="200"/>
    </row>
    <row r="16414" spans="8:8" x14ac:dyDescent="0.25">
      <c r="H16414" s="200"/>
    </row>
    <row r="16415" spans="8:8" x14ac:dyDescent="0.25">
      <c r="H16415" s="200"/>
    </row>
    <row r="16416" spans="8:8" x14ac:dyDescent="0.25">
      <c r="H16416" s="200"/>
    </row>
    <row r="16417" spans="8:8" x14ac:dyDescent="0.25">
      <c r="H16417" s="200"/>
    </row>
    <row r="16418" spans="8:8" x14ac:dyDescent="0.25">
      <c r="H16418" s="200"/>
    </row>
    <row r="16419" spans="8:8" x14ac:dyDescent="0.25">
      <c r="H16419" s="200"/>
    </row>
    <row r="16420" spans="8:8" x14ac:dyDescent="0.25">
      <c r="H16420" s="200"/>
    </row>
    <row r="16421" spans="8:8" x14ac:dyDescent="0.25">
      <c r="H16421" s="200"/>
    </row>
    <row r="16422" spans="8:8" x14ac:dyDescent="0.25">
      <c r="H16422" s="200"/>
    </row>
    <row r="16423" spans="8:8" x14ac:dyDescent="0.25">
      <c r="H16423" s="200"/>
    </row>
    <row r="16424" spans="8:8" x14ac:dyDescent="0.25">
      <c r="H16424" s="200"/>
    </row>
    <row r="16425" spans="8:8" x14ac:dyDescent="0.25">
      <c r="H16425" s="200"/>
    </row>
    <row r="16426" spans="8:8" x14ac:dyDescent="0.25">
      <c r="H16426" s="200"/>
    </row>
    <row r="16427" spans="8:8" x14ac:dyDescent="0.25">
      <c r="H16427" s="200"/>
    </row>
    <row r="16428" spans="8:8" x14ac:dyDescent="0.25">
      <c r="H16428" s="200"/>
    </row>
    <row r="16429" spans="8:8" x14ac:dyDescent="0.25">
      <c r="H16429" s="200"/>
    </row>
    <row r="16430" spans="8:8" x14ac:dyDescent="0.25">
      <c r="H16430" s="200"/>
    </row>
    <row r="16431" spans="8:8" x14ac:dyDescent="0.25">
      <c r="H16431" s="200"/>
    </row>
    <row r="16432" spans="8:8" x14ac:dyDescent="0.25">
      <c r="H16432" s="200"/>
    </row>
    <row r="16433" spans="8:8" x14ac:dyDescent="0.25">
      <c r="H16433" s="200"/>
    </row>
    <row r="16434" spans="8:8" x14ac:dyDescent="0.25">
      <c r="H16434" s="200"/>
    </row>
    <row r="16435" spans="8:8" x14ac:dyDescent="0.25">
      <c r="H16435" s="200"/>
    </row>
    <row r="16436" spans="8:8" x14ac:dyDescent="0.25">
      <c r="H16436" s="200"/>
    </row>
    <row r="16437" spans="8:8" x14ac:dyDescent="0.25">
      <c r="H16437" s="200"/>
    </row>
    <row r="16438" spans="8:8" x14ac:dyDescent="0.25">
      <c r="H16438" s="200"/>
    </row>
    <row r="16439" spans="8:8" x14ac:dyDescent="0.25">
      <c r="H16439" s="200"/>
    </row>
    <row r="16440" spans="8:8" x14ac:dyDescent="0.25">
      <c r="H16440" s="200"/>
    </row>
    <row r="16441" spans="8:8" x14ac:dyDescent="0.25">
      <c r="H16441" s="200"/>
    </row>
    <row r="16442" spans="8:8" x14ac:dyDescent="0.25">
      <c r="H16442" s="200"/>
    </row>
    <row r="16443" spans="8:8" x14ac:dyDescent="0.25">
      <c r="H16443" s="200"/>
    </row>
    <row r="16444" spans="8:8" x14ac:dyDescent="0.25">
      <c r="H16444" s="200"/>
    </row>
    <row r="16445" spans="8:8" x14ac:dyDescent="0.25">
      <c r="H16445" s="200"/>
    </row>
    <row r="16446" spans="8:8" x14ac:dyDescent="0.25">
      <c r="H16446" s="200"/>
    </row>
    <row r="16447" spans="8:8" x14ac:dyDescent="0.25">
      <c r="H16447" s="200"/>
    </row>
    <row r="16448" spans="8:8" x14ac:dyDescent="0.25">
      <c r="H16448" s="200"/>
    </row>
    <row r="16449" spans="8:8" x14ac:dyDescent="0.25">
      <c r="H16449" s="200"/>
    </row>
    <row r="16450" spans="8:8" x14ac:dyDescent="0.25">
      <c r="H16450" s="200"/>
    </row>
    <row r="16451" spans="8:8" x14ac:dyDescent="0.25">
      <c r="H16451" s="200"/>
    </row>
    <row r="16452" spans="8:8" x14ac:dyDescent="0.25">
      <c r="H16452" s="200"/>
    </row>
    <row r="16453" spans="8:8" x14ac:dyDescent="0.25">
      <c r="H16453" s="200"/>
    </row>
    <row r="16454" spans="8:8" x14ac:dyDescent="0.25">
      <c r="H16454" s="200"/>
    </row>
    <row r="16455" spans="8:8" x14ac:dyDescent="0.25">
      <c r="H16455" s="200"/>
    </row>
    <row r="16456" spans="8:8" x14ac:dyDescent="0.25">
      <c r="H16456" s="200"/>
    </row>
    <row r="16457" spans="8:8" x14ac:dyDescent="0.25">
      <c r="H16457" s="200"/>
    </row>
    <row r="16458" spans="8:8" x14ac:dyDescent="0.25">
      <c r="H16458" s="200"/>
    </row>
    <row r="16459" spans="8:8" x14ac:dyDescent="0.25">
      <c r="H16459" s="200"/>
    </row>
    <row r="16460" spans="8:8" x14ac:dyDescent="0.25">
      <c r="H16460" s="200"/>
    </row>
    <row r="16461" spans="8:8" x14ac:dyDescent="0.25">
      <c r="H16461" s="200"/>
    </row>
    <row r="16462" spans="8:8" x14ac:dyDescent="0.25">
      <c r="H16462" s="200"/>
    </row>
    <row r="16463" spans="8:8" x14ac:dyDescent="0.25">
      <c r="H16463" s="200"/>
    </row>
    <row r="16464" spans="8:8" x14ac:dyDescent="0.25">
      <c r="H16464" s="200"/>
    </row>
    <row r="16465" spans="8:8" x14ac:dyDescent="0.25">
      <c r="H16465" s="200"/>
    </row>
    <row r="16466" spans="8:8" x14ac:dyDescent="0.25">
      <c r="H16466" s="200"/>
    </row>
    <row r="16467" spans="8:8" x14ac:dyDescent="0.25">
      <c r="H16467" s="200"/>
    </row>
    <row r="16468" spans="8:8" x14ac:dyDescent="0.25">
      <c r="H16468" s="200"/>
    </row>
    <row r="16469" spans="8:8" x14ac:dyDescent="0.25">
      <c r="H16469" s="200"/>
    </row>
    <row r="16470" spans="8:8" x14ac:dyDescent="0.25">
      <c r="H16470" s="200"/>
    </row>
    <row r="16471" spans="8:8" x14ac:dyDescent="0.25">
      <c r="H16471" s="200"/>
    </row>
    <row r="16472" spans="8:8" x14ac:dyDescent="0.25">
      <c r="H16472" s="200"/>
    </row>
    <row r="16473" spans="8:8" x14ac:dyDescent="0.25">
      <c r="H16473" s="200"/>
    </row>
    <row r="16474" spans="8:8" x14ac:dyDescent="0.25">
      <c r="H16474" s="200"/>
    </row>
    <row r="16475" spans="8:8" x14ac:dyDescent="0.25">
      <c r="H16475" s="200"/>
    </row>
    <row r="16476" spans="8:8" x14ac:dyDescent="0.25">
      <c r="H16476" s="200"/>
    </row>
    <row r="16477" spans="8:8" x14ac:dyDescent="0.25">
      <c r="H16477" s="200"/>
    </row>
    <row r="16478" spans="8:8" x14ac:dyDescent="0.25">
      <c r="H16478" s="200"/>
    </row>
    <row r="16479" spans="8:8" x14ac:dyDescent="0.25">
      <c r="H16479" s="200"/>
    </row>
    <row r="16480" spans="8:8" x14ac:dyDescent="0.25">
      <c r="H16480" s="200"/>
    </row>
    <row r="16481" spans="8:8" x14ac:dyDescent="0.25">
      <c r="H16481" s="200"/>
    </row>
    <row r="16482" spans="8:8" x14ac:dyDescent="0.25">
      <c r="H16482" s="200"/>
    </row>
    <row r="16483" spans="8:8" x14ac:dyDescent="0.25">
      <c r="H16483" s="200"/>
    </row>
    <row r="16484" spans="8:8" x14ac:dyDescent="0.25">
      <c r="H16484" s="200"/>
    </row>
    <row r="16485" spans="8:8" x14ac:dyDescent="0.25">
      <c r="H16485" s="200"/>
    </row>
    <row r="16486" spans="8:8" x14ac:dyDescent="0.25">
      <c r="H16486" s="200"/>
    </row>
    <row r="16487" spans="8:8" x14ac:dyDescent="0.25">
      <c r="H16487" s="200"/>
    </row>
    <row r="16488" spans="8:8" x14ac:dyDescent="0.25">
      <c r="H16488" s="200"/>
    </row>
    <row r="16489" spans="8:8" x14ac:dyDescent="0.25">
      <c r="H16489" s="200"/>
    </row>
    <row r="16490" spans="8:8" x14ac:dyDescent="0.25">
      <c r="H16490" s="200"/>
    </row>
    <row r="16491" spans="8:8" x14ac:dyDescent="0.25">
      <c r="H16491" s="200"/>
    </row>
    <row r="16492" spans="8:8" x14ac:dyDescent="0.25">
      <c r="H16492" s="200"/>
    </row>
    <row r="16493" spans="8:8" x14ac:dyDescent="0.25">
      <c r="H16493" s="200"/>
    </row>
    <row r="16494" spans="8:8" x14ac:dyDescent="0.25">
      <c r="H16494" s="200"/>
    </row>
    <row r="16495" spans="8:8" x14ac:dyDescent="0.25">
      <c r="H16495" s="200"/>
    </row>
    <row r="16496" spans="8:8" x14ac:dyDescent="0.25">
      <c r="H16496" s="200"/>
    </row>
    <row r="16497" spans="8:8" x14ac:dyDescent="0.25">
      <c r="H16497" s="200"/>
    </row>
    <row r="16498" spans="8:8" x14ac:dyDescent="0.25">
      <c r="H16498" s="200"/>
    </row>
    <row r="16499" spans="8:8" x14ac:dyDescent="0.25">
      <c r="H16499" s="200"/>
    </row>
    <row r="16500" spans="8:8" x14ac:dyDescent="0.25">
      <c r="H16500" s="200"/>
    </row>
    <row r="16501" spans="8:8" x14ac:dyDescent="0.25">
      <c r="H16501" s="200"/>
    </row>
    <row r="16502" spans="8:8" x14ac:dyDescent="0.25">
      <c r="H16502" s="200"/>
    </row>
    <row r="16503" spans="8:8" x14ac:dyDescent="0.25">
      <c r="H16503" s="200"/>
    </row>
    <row r="16504" spans="8:8" x14ac:dyDescent="0.25">
      <c r="H16504" s="200"/>
    </row>
    <row r="16505" spans="8:8" x14ac:dyDescent="0.25">
      <c r="H16505" s="200"/>
    </row>
    <row r="16506" spans="8:8" x14ac:dyDescent="0.25">
      <c r="H16506" s="200"/>
    </row>
    <row r="16507" spans="8:8" x14ac:dyDescent="0.25">
      <c r="H16507" s="200"/>
    </row>
    <row r="16508" spans="8:8" x14ac:dyDescent="0.25">
      <c r="H16508" s="200"/>
    </row>
    <row r="16509" spans="8:8" x14ac:dyDescent="0.25">
      <c r="H16509" s="200"/>
    </row>
    <row r="16510" spans="8:8" x14ac:dyDescent="0.25">
      <c r="H16510" s="200"/>
    </row>
    <row r="16511" spans="8:8" x14ac:dyDescent="0.25">
      <c r="H16511" s="200"/>
    </row>
    <row r="16512" spans="8:8" x14ac:dyDescent="0.25">
      <c r="H16512" s="200"/>
    </row>
    <row r="16513" spans="8:8" x14ac:dyDescent="0.25">
      <c r="H16513" s="200"/>
    </row>
    <row r="16514" spans="8:8" x14ac:dyDescent="0.25">
      <c r="H16514" s="200"/>
    </row>
    <row r="16515" spans="8:8" x14ac:dyDescent="0.25">
      <c r="H16515" s="200"/>
    </row>
    <row r="16516" spans="8:8" x14ac:dyDescent="0.25">
      <c r="H16516" s="200"/>
    </row>
    <row r="16517" spans="8:8" x14ac:dyDescent="0.25">
      <c r="H16517" s="200"/>
    </row>
    <row r="16518" spans="8:8" x14ac:dyDescent="0.25">
      <c r="H16518" s="200"/>
    </row>
    <row r="16519" spans="8:8" x14ac:dyDescent="0.25">
      <c r="H16519" s="200"/>
    </row>
    <row r="16520" spans="8:8" x14ac:dyDescent="0.25">
      <c r="H16520" s="200"/>
    </row>
    <row r="16521" spans="8:8" x14ac:dyDescent="0.25">
      <c r="H16521" s="200"/>
    </row>
    <row r="16522" spans="8:8" x14ac:dyDescent="0.25">
      <c r="H16522" s="200"/>
    </row>
    <row r="16523" spans="8:8" x14ac:dyDescent="0.25">
      <c r="H16523" s="200"/>
    </row>
    <row r="16524" spans="8:8" x14ac:dyDescent="0.25">
      <c r="H16524" s="200"/>
    </row>
    <row r="16525" spans="8:8" x14ac:dyDescent="0.25">
      <c r="H16525" s="200"/>
    </row>
    <row r="16526" spans="8:8" x14ac:dyDescent="0.25">
      <c r="H16526" s="200"/>
    </row>
    <row r="16527" spans="8:8" x14ac:dyDescent="0.25">
      <c r="H16527" s="200"/>
    </row>
    <row r="16528" spans="8:8" x14ac:dyDescent="0.25">
      <c r="H16528" s="200"/>
    </row>
    <row r="16529" spans="8:8" x14ac:dyDescent="0.25">
      <c r="H16529" s="200"/>
    </row>
    <row r="16530" spans="8:8" x14ac:dyDescent="0.25">
      <c r="H16530" s="200"/>
    </row>
    <row r="16531" spans="8:8" x14ac:dyDescent="0.25">
      <c r="H16531" s="200"/>
    </row>
    <row r="16532" spans="8:8" x14ac:dyDescent="0.25">
      <c r="H16532" s="200"/>
    </row>
    <row r="16533" spans="8:8" x14ac:dyDescent="0.25">
      <c r="H16533" s="200"/>
    </row>
    <row r="16534" spans="8:8" x14ac:dyDescent="0.25">
      <c r="H16534" s="200"/>
    </row>
    <row r="16535" spans="8:8" x14ac:dyDescent="0.25">
      <c r="H16535" s="200"/>
    </row>
    <row r="16536" spans="8:8" x14ac:dyDescent="0.25">
      <c r="H16536" s="200"/>
    </row>
    <row r="16537" spans="8:8" x14ac:dyDescent="0.25">
      <c r="H16537" s="200"/>
    </row>
    <row r="16538" spans="8:8" x14ac:dyDescent="0.25">
      <c r="H16538" s="200"/>
    </row>
    <row r="16539" spans="8:8" x14ac:dyDescent="0.25">
      <c r="H16539" s="200"/>
    </row>
    <row r="16540" spans="8:8" x14ac:dyDescent="0.25">
      <c r="H16540" s="200"/>
    </row>
    <row r="16541" spans="8:8" x14ac:dyDescent="0.25">
      <c r="H16541" s="200"/>
    </row>
    <row r="16542" spans="8:8" x14ac:dyDescent="0.25">
      <c r="H16542" s="200"/>
    </row>
    <row r="16543" spans="8:8" x14ac:dyDescent="0.25">
      <c r="H16543" s="200"/>
    </row>
    <row r="16544" spans="8:8" x14ac:dyDescent="0.25">
      <c r="H16544" s="200"/>
    </row>
    <row r="16545" spans="8:8" x14ac:dyDescent="0.25">
      <c r="H16545" s="200"/>
    </row>
    <row r="16546" spans="8:8" x14ac:dyDescent="0.25">
      <c r="H16546" s="200"/>
    </row>
    <row r="16547" spans="8:8" x14ac:dyDescent="0.25">
      <c r="H16547" s="200"/>
    </row>
    <row r="16548" spans="8:8" x14ac:dyDescent="0.25">
      <c r="H16548" s="200"/>
    </row>
    <row r="16549" spans="8:8" x14ac:dyDescent="0.25">
      <c r="H16549" s="200"/>
    </row>
    <row r="16550" spans="8:8" x14ac:dyDescent="0.25">
      <c r="H16550" s="200"/>
    </row>
    <row r="16551" spans="8:8" x14ac:dyDescent="0.25">
      <c r="H16551" s="200"/>
    </row>
    <row r="16552" spans="8:8" x14ac:dyDescent="0.25">
      <c r="H16552" s="200"/>
    </row>
    <row r="16553" spans="8:8" x14ac:dyDescent="0.25">
      <c r="H16553" s="200"/>
    </row>
    <row r="16554" spans="8:8" x14ac:dyDescent="0.25">
      <c r="H16554" s="200"/>
    </row>
    <row r="16555" spans="8:8" x14ac:dyDescent="0.25">
      <c r="H16555" s="200"/>
    </row>
    <row r="16556" spans="8:8" x14ac:dyDescent="0.25">
      <c r="H16556" s="200"/>
    </row>
    <row r="16557" spans="8:8" x14ac:dyDescent="0.25">
      <c r="H16557" s="200"/>
    </row>
    <row r="16558" spans="8:8" x14ac:dyDescent="0.25">
      <c r="H16558" s="200"/>
    </row>
    <row r="16559" spans="8:8" x14ac:dyDescent="0.25">
      <c r="H16559" s="200"/>
    </row>
    <row r="16560" spans="8:8" x14ac:dyDescent="0.25">
      <c r="H16560" s="200"/>
    </row>
    <row r="16561" spans="8:8" x14ac:dyDescent="0.25">
      <c r="H16561" s="200"/>
    </row>
    <row r="16562" spans="8:8" x14ac:dyDescent="0.25">
      <c r="H16562" s="200"/>
    </row>
    <row r="16563" spans="8:8" x14ac:dyDescent="0.25">
      <c r="H16563" s="200"/>
    </row>
    <row r="16564" spans="8:8" x14ac:dyDescent="0.25">
      <c r="H16564" s="200"/>
    </row>
    <row r="16565" spans="8:8" x14ac:dyDescent="0.25">
      <c r="H16565" s="200"/>
    </row>
    <row r="16566" spans="8:8" x14ac:dyDescent="0.25">
      <c r="H16566" s="200"/>
    </row>
    <row r="16567" spans="8:8" x14ac:dyDescent="0.25">
      <c r="H16567" s="200"/>
    </row>
    <row r="16568" spans="8:8" x14ac:dyDescent="0.25">
      <c r="H16568" s="200"/>
    </row>
    <row r="16569" spans="8:8" x14ac:dyDescent="0.25">
      <c r="H16569" s="200"/>
    </row>
    <row r="16570" spans="8:8" x14ac:dyDescent="0.25">
      <c r="H16570" s="200"/>
    </row>
    <row r="16571" spans="8:8" x14ac:dyDescent="0.25">
      <c r="H16571" s="200"/>
    </row>
    <row r="16572" spans="8:8" x14ac:dyDescent="0.25">
      <c r="H16572" s="200"/>
    </row>
    <row r="16573" spans="8:8" x14ac:dyDescent="0.25">
      <c r="H16573" s="200"/>
    </row>
    <row r="16574" spans="8:8" x14ac:dyDescent="0.25">
      <c r="H16574" s="200"/>
    </row>
    <row r="16575" spans="8:8" x14ac:dyDescent="0.25">
      <c r="H16575" s="200"/>
    </row>
    <row r="16576" spans="8:8" x14ac:dyDescent="0.25">
      <c r="H16576" s="200"/>
    </row>
    <row r="16577" spans="8:8" x14ac:dyDescent="0.25">
      <c r="H16577" s="200"/>
    </row>
    <row r="16578" spans="8:8" x14ac:dyDescent="0.25">
      <c r="H16578" s="200"/>
    </row>
    <row r="16579" spans="8:8" x14ac:dyDescent="0.25">
      <c r="H16579" s="200"/>
    </row>
    <row r="16580" spans="8:8" x14ac:dyDescent="0.25">
      <c r="H16580" s="200"/>
    </row>
    <row r="16581" spans="8:8" x14ac:dyDescent="0.25">
      <c r="H16581" s="200"/>
    </row>
    <row r="16582" spans="8:8" x14ac:dyDescent="0.25">
      <c r="H16582" s="200"/>
    </row>
    <row r="16583" spans="8:8" x14ac:dyDescent="0.25">
      <c r="H16583" s="200"/>
    </row>
    <row r="16584" spans="8:8" x14ac:dyDescent="0.25">
      <c r="H16584" s="200"/>
    </row>
    <row r="16585" spans="8:8" x14ac:dyDescent="0.25">
      <c r="H16585" s="200"/>
    </row>
    <row r="16586" spans="8:8" x14ac:dyDescent="0.25">
      <c r="H16586" s="200"/>
    </row>
    <row r="16587" spans="8:8" x14ac:dyDescent="0.25">
      <c r="H16587" s="200"/>
    </row>
    <row r="16588" spans="8:8" x14ac:dyDescent="0.25">
      <c r="H16588" s="200"/>
    </row>
    <row r="16589" spans="8:8" x14ac:dyDescent="0.25">
      <c r="H16589" s="200"/>
    </row>
    <row r="16590" spans="8:8" x14ac:dyDescent="0.25">
      <c r="H16590" s="200"/>
    </row>
    <row r="16591" spans="8:8" x14ac:dyDescent="0.25">
      <c r="H16591" s="200"/>
    </row>
    <row r="16592" spans="8:8" x14ac:dyDescent="0.25">
      <c r="H16592" s="200"/>
    </row>
    <row r="16593" spans="8:8" x14ac:dyDescent="0.25">
      <c r="H16593" s="200"/>
    </row>
    <row r="16594" spans="8:8" x14ac:dyDescent="0.25">
      <c r="H16594" s="200"/>
    </row>
    <row r="16595" spans="8:8" x14ac:dyDescent="0.25">
      <c r="H16595" s="200"/>
    </row>
    <row r="16596" spans="8:8" x14ac:dyDescent="0.25">
      <c r="H16596" s="200"/>
    </row>
    <row r="16597" spans="8:8" x14ac:dyDescent="0.25">
      <c r="H16597" s="200"/>
    </row>
    <row r="16598" spans="8:8" x14ac:dyDescent="0.25">
      <c r="H16598" s="200"/>
    </row>
    <row r="16599" spans="8:8" x14ac:dyDescent="0.25">
      <c r="H16599" s="200"/>
    </row>
    <row r="16600" spans="8:8" x14ac:dyDescent="0.25">
      <c r="H16600" s="200"/>
    </row>
    <row r="16601" spans="8:8" x14ac:dyDescent="0.25">
      <c r="H16601" s="200"/>
    </row>
    <row r="16602" spans="8:8" x14ac:dyDescent="0.25">
      <c r="H16602" s="200"/>
    </row>
    <row r="16603" spans="8:8" x14ac:dyDescent="0.25">
      <c r="H16603" s="200"/>
    </row>
    <row r="16604" spans="8:8" x14ac:dyDescent="0.25">
      <c r="H16604" s="200"/>
    </row>
    <row r="16605" spans="8:8" x14ac:dyDescent="0.25">
      <c r="H16605" s="200"/>
    </row>
    <row r="16606" spans="8:8" x14ac:dyDescent="0.25">
      <c r="H16606" s="200"/>
    </row>
    <row r="16607" spans="8:8" x14ac:dyDescent="0.25">
      <c r="H16607" s="200"/>
    </row>
    <row r="16608" spans="8:8" x14ac:dyDescent="0.25">
      <c r="H16608" s="200"/>
    </row>
    <row r="16609" spans="8:8" x14ac:dyDescent="0.25">
      <c r="H16609" s="200"/>
    </row>
    <row r="16610" spans="8:8" x14ac:dyDescent="0.25">
      <c r="H16610" s="200"/>
    </row>
    <row r="16611" spans="8:8" x14ac:dyDescent="0.25">
      <c r="H16611" s="200"/>
    </row>
    <row r="16612" spans="8:8" x14ac:dyDescent="0.25">
      <c r="H16612" s="200"/>
    </row>
    <row r="16613" spans="8:8" x14ac:dyDescent="0.25">
      <c r="H16613" s="200"/>
    </row>
    <row r="16614" spans="8:8" x14ac:dyDescent="0.25">
      <c r="H16614" s="200"/>
    </row>
    <row r="16615" spans="8:8" x14ac:dyDescent="0.25">
      <c r="H16615" s="200"/>
    </row>
    <row r="16616" spans="8:8" x14ac:dyDescent="0.25">
      <c r="H16616" s="200"/>
    </row>
    <row r="16617" spans="8:8" x14ac:dyDescent="0.25">
      <c r="H16617" s="200"/>
    </row>
    <row r="16618" spans="8:8" x14ac:dyDescent="0.25">
      <c r="H16618" s="200"/>
    </row>
    <row r="16619" spans="8:8" x14ac:dyDescent="0.25">
      <c r="H16619" s="200"/>
    </row>
    <row r="16620" spans="8:8" x14ac:dyDescent="0.25">
      <c r="H16620" s="200"/>
    </row>
    <row r="16621" spans="8:8" x14ac:dyDescent="0.25">
      <c r="H16621" s="200"/>
    </row>
    <row r="16622" spans="8:8" x14ac:dyDescent="0.25">
      <c r="H16622" s="200"/>
    </row>
    <row r="16623" spans="8:8" x14ac:dyDescent="0.25">
      <c r="H16623" s="200"/>
    </row>
    <row r="16624" spans="8:8" x14ac:dyDescent="0.25">
      <c r="H16624" s="200"/>
    </row>
    <row r="16625" spans="8:8" x14ac:dyDescent="0.25">
      <c r="H16625" s="200"/>
    </row>
    <row r="16626" spans="8:8" x14ac:dyDescent="0.25">
      <c r="H16626" s="200"/>
    </row>
    <row r="16627" spans="8:8" x14ac:dyDescent="0.25">
      <c r="H16627" s="200"/>
    </row>
    <row r="16628" spans="8:8" x14ac:dyDescent="0.25">
      <c r="H16628" s="200"/>
    </row>
    <row r="16629" spans="8:8" x14ac:dyDescent="0.25">
      <c r="H16629" s="200"/>
    </row>
    <row r="16630" spans="8:8" x14ac:dyDescent="0.25">
      <c r="H16630" s="200"/>
    </row>
    <row r="16631" spans="8:8" x14ac:dyDescent="0.25">
      <c r="H16631" s="200"/>
    </row>
    <row r="16632" spans="8:8" x14ac:dyDescent="0.25">
      <c r="H16632" s="200"/>
    </row>
    <row r="16633" spans="8:8" x14ac:dyDescent="0.25">
      <c r="H16633" s="200"/>
    </row>
    <row r="16634" spans="8:8" x14ac:dyDescent="0.25">
      <c r="H16634" s="200"/>
    </row>
    <row r="16635" spans="8:8" x14ac:dyDescent="0.25">
      <c r="H16635" s="200"/>
    </row>
    <row r="16636" spans="8:8" x14ac:dyDescent="0.25">
      <c r="H16636" s="200"/>
    </row>
    <row r="16637" spans="8:8" x14ac:dyDescent="0.25">
      <c r="H16637" s="200"/>
    </row>
    <row r="16638" spans="8:8" x14ac:dyDescent="0.25">
      <c r="H16638" s="200"/>
    </row>
    <row r="16639" spans="8:8" x14ac:dyDescent="0.25">
      <c r="H16639" s="200"/>
    </row>
    <row r="16640" spans="8:8" x14ac:dyDescent="0.25">
      <c r="H16640" s="200"/>
    </row>
    <row r="16641" spans="8:8" x14ac:dyDescent="0.25">
      <c r="H16641" s="200"/>
    </row>
    <row r="16642" spans="8:8" x14ac:dyDescent="0.25">
      <c r="H16642" s="200"/>
    </row>
    <row r="16643" spans="8:8" x14ac:dyDescent="0.25">
      <c r="H16643" s="200"/>
    </row>
    <row r="16644" spans="8:8" x14ac:dyDescent="0.25">
      <c r="H16644" s="200"/>
    </row>
    <row r="16645" spans="8:8" x14ac:dyDescent="0.25">
      <c r="H16645" s="200"/>
    </row>
    <row r="16646" spans="8:8" x14ac:dyDescent="0.25">
      <c r="H16646" s="200"/>
    </row>
    <row r="16647" spans="8:8" x14ac:dyDescent="0.25">
      <c r="H16647" s="200"/>
    </row>
    <row r="16648" spans="8:8" x14ac:dyDescent="0.25">
      <c r="H16648" s="200"/>
    </row>
    <row r="16649" spans="8:8" x14ac:dyDescent="0.25">
      <c r="H16649" s="200"/>
    </row>
    <row r="16650" spans="8:8" x14ac:dyDescent="0.25">
      <c r="H16650" s="200"/>
    </row>
    <row r="16651" spans="8:8" x14ac:dyDescent="0.25">
      <c r="H16651" s="200"/>
    </row>
    <row r="16652" spans="8:8" x14ac:dyDescent="0.25">
      <c r="H16652" s="200"/>
    </row>
    <row r="16653" spans="8:8" x14ac:dyDescent="0.25">
      <c r="H16653" s="200"/>
    </row>
    <row r="16654" spans="8:8" x14ac:dyDescent="0.25">
      <c r="H16654" s="200"/>
    </row>
    <row r="16655" spans="8:8" x14ac:dyDescent="0.25">
      <c r="H16655" s="200"/>
    </row>
    <row r="16656" spans="8:8" x14ac:dyDescent="0.25">
      <c r="H16656" s="200"/>
    </row>
    <row r="16657" spans="8:8" x14ac:dyDescent="0.25">
      <c r="H16657" s="200"/>
    </row>
    <row r="16658" spans="8:8" x14ac:dyDescent="0.25">
      <c r="H16658" s="200"/>
    </row>
    <row r="16659" spans="8:8" x14ac:dyDescent="0.25">
      <c r="H16659" s="200"/>
    </row>
    <row r="16660" spans="8:8" x14ac:dyDescent="0.25">
      <c r="H16660" s="200"/>
    </row>
    <row r="16661" spans="8:8" x14ac:dyDescent="0.25">
      <c r="H16661" s="200"/>
    </row>
    <row r="16662" spans="8:8" x14ac:dyDescent="0.25">
      <c r="H16662" s="200"/>
    </row>
    <row r="16663" spans="8:8" x14ac:dyDescent="0.25">
      <c r="H16663" s="200"/>
    </row>
    <row r="16664" spans="8:8" x14ac:dyDescent="0.25">
      <c r="H16664" s="200"/>
    </row>
    <row r="16665" spans="8:8" x14ac:dyDescent="0.25">
      <c r="H16665" s="200"/>
    </row>
    <row r="16666" spans="8:8" x14ac:dyDescent="0.25">
      <c r="H16666" s="200"/>
    </row>
    <row r="16667" spans="8:8" x14ac:dyDescent="0.25">
      <c r="H16667" s="200"/>
    </row>
    <row r="16668" spans="8:8" x14ac:dyDescent="0.25">
      <c r="H16668" s="200"/>
    </row>
    <row r="16669" spans="8:8" x14ac:dyDescent="0.25">
      <c r="H16669" s="200"/>
    </row>
    <row r="16670" spans="8:8" x14ac:dyDescent="0.25">
      <c r="H16670" s="200"/>
    </row>
    <row r="16671" spans="8:8" x14ac:dyDescent="0.25">
      <c r="H16671" s="200"/>
    </row>
    <row r="16672" spans="8:8" x14ac:dyDescent="0.25">
      <c r="H16672" s="200"/>
    </row>
    <row r="16673" spans="8:8" x14ac:dyDescent="0.25">
      <c r="H16673" s="200"/>
    </row>
    <row r="16674" spans="8:8" x14ac:dyDescent="0.25">
      <c r="H16674" s="200"/>
    </row>
    <row r="16675" spans="8:8" x14ac:dyDescent="0.25">
      <c r="H16675" s="200"/>
    </row>
    <row r="16676" spans="8:8" x14ac:dyDescent="0.25">
      <c r="H16676" s="200"/>
    </row>
    <row r="16677" spans="8:8" x14ac:dyDescent="0.25">
      <c r="H16677" s="200"/>
    </row>
    <row r="16678" spans="8:8" x14ac:dyDescent="0.25">
      <c r="H16678" s="200"/>
    </row>
    <row r="16679" spans="8:8" x14ac:dyDescent="0.25">
      <c r="H16679" s="200"/>
    </row>
    <row r="16680" spans="8:8" x14ac:dyDescent="0.25">
      <c r="H16680" s="200"/>
    </row>
    <row r="16681" spans="8:8" x14ac:dyDescent="0.25">
      <c r="H16681" s="200"/>
    </row>
    <row r="16682" spans="8:8" x14ac:dyDescent="0.25">
      <c r="H16682" s="200"/>
    </row>
    <row r="16683" spans="8:8" x14ac:dyDescent="0.25">
      <c r="H16683" s="200"/>
    </row>
    <row r="16684" spans="8:8" x14ac:dyDescent="0.25">
      <c r="H16684" s="200"/>
    </row>
    <row r="16685" spans="8:8" x14ac:dyDescent="0.25">
      <c r="H16685" s="200"/>
    </row>
    <row r="16686" spans="8:8" x14ac:dyDescent="0.25">
      <c r="H16686" s="200"/>
    </row>
    <row r="16687" spans="8:8" x14ac:dyDescent="0.25">
      <c r="H16687" s="200"/>
    </row>
    <row r="16688" spans="8:8" x14ac:dyDescent="0.25">
      <c r="H16688" s="200"/>
    </row>
    <row r="16689" spans="8:8" x14ac:dyDescent="0.25">
      <c r="H16689" s="200"/>
    </row>
    <row r="16690" spans="8:8" x14ac:dyDescent="0.25">
      <c r="H16690" s="200"/>
    </row>
    <row r="16691" spans="8:8" x14ac:dyDescent="0.25">
      <c r="H16691" s="200"/>
    </row>
    <row r="16692" spans="8:8" x14ac:dyDescent="0.25">
      <c r="H16692" s="200"/>
    </row>
    <row r="16693" spans="8:8" x14ac:dyDescent="0.25">
      <c r="H16693" s="200"/>
    </row>
    <row r="16694" spans="8:8" x14ac:dyDescent="0.25">
      <c r="H16694" s="200"/>
    </row>
    <row r="16695" spans="8:8" x14ac:dyDescent="0.25">
      <c r="H16695" s="200"/>
    </row>
    <row r="16696" spans="8:8" x14ac:dyDescent="0.25">
      <c r="H16696" s="200"/>
    </row>
    <row r="16697" spans="8:8" x14ac:dyDescent="0.25">
      <c r="H16697" s="200"/>
    </row>
    <row r="16698" spans="8:8" x14ac:dyDescent="0.25">
      <c r="H16698" s="200"/>
    </row>
    <row r="16699" spans="8:8" x14ac:dyDescent="0.25">
      <c r="H16699" s="200"/>
    </row>
    <row r="16700" spans="8:8" x14ac:dyDescent="0.25">
      <c r="H16700" s="200"/>
    </row>
    <row r="16701" spans="8:8" x14ac:dyDescent="0.25">
      <c r="H16701" s="200"/>
    </row>
    <row r="16702" spans="8:8" x14ac:dyDescent="0.25">
      <c r="H16702" s="200"/>
    </row>
    <row r="16703" spans="8:8" x14ac:dyDescent="0.25">
      <c r="H16703" s="200"/>
    </row>
    <row r="16704" spans="8:8" x14ac:dyDescent="0.25">
      <c r="H16704" s="200"/>
    </row>
    <row r="16705" spans="8:8" x14ac:dyDescent="0.25">
      <c r="H16705" s="200"/>
    </row>
    <row r="16706" spans="8:8" x14ac:dyDescent="0.25">
      <c r="H16706" s="200"/>
    </row>
    <row r="16707" spans="8:8" x14ac:dyDescent="0.25">
      <c r="H16707" s="200"/>
    </row>
    <row r="16708" spans="8:8" x14ac:dyDescent="0.25">
      <c r="H16708" s="200"/>
    </row>
    <row r="16709" spans="8:8" x14ac:dyDescent="0.25">
      <c r="H16709" s="200"/>
    </row>
    <row r="16710" spans="8:8" x14ac:dyDescent="0.25">
      <c r="H16710" s="200"/>
    </row>
    <row r="16711" spans="8:8" x14ac:dyDescent="0.25">
      <c r="H16711" s="200"/>
    </row>
    <row r="16712" spans="8:8" x14ac:dyDescent="0.25">
      <c r="H16712" s="200"/>
    </row>
    <row r="16713" spans="8:8" x14ac:dyDescent="0.25">
      <c r="H16713" s="200"/>
    </row>
    <row r="16714" spans="8:8" x14ac:dyDescent="0.25">
      <c r="H16714" s="200"/>
    </row>
    <row r="16715" spans="8:8" x14ac:dyDescent="0.25">
      <c r="H16715" s="200"/>
    </row>
    <row r="16716" spans="8:8" x14ac:dyDescent="0.25">
      <c r="H16716" s="200"/>
    </row>
    <row r="16717" spans="8:8" x14ac:dyDescent="0.25">
      <c r="H16717" s="200"/>
    </row>
    <row r="16718" spans="8:8" x14ac:dyDescent="0.25">
      <c r="H16718" s="200"/>
    </row>
    <row r="16719" spans="8:8" x14ac:dyDescent="0.25">
      <c r="H16719" s="200"/>
    </row>
    <row r="16720" spans="8:8" x14ac:dyDescent="0.25">
      <c r="H16720" s="200"/>
    </row>
    <row r="16721" spans="8:8" x14ac:dyDescent="0.25">
      <c r="H16721" s="200"/>
    </row>
    <row r="16722" spans="8:8" x14ac:dyDescent="0.25">
      <c r="H16722" s="200"/>
    </row>
    <row r="16723" spans="8:8" x14ac:dyDescent="0.25">
      <c r="H16723" s="200"/>
    </row>
    <row r="16724" spans="8:8" x14ac:dyDescent="0.25">
      <c r="H16724" s="200"/>
    </row>
    <row r="16725" spans="8:8" x14ac:dyDescent="0.25">
      <c r="H16725" s="200"/>
    </row>
    <row r="16726" spans="8:8" x14ac:dyDescent="0.25">
      <c r="H16726" s="200"/>
    </row>
    <row r="16727" spans="8:8" x14ac:dyDescent="0.25">
      <c r="H16727" s="200"/>
    </row>
    <row r="16728" spans="8:8" x14ac:dyDescent="0.25">
      <c r="H16728" s="200"/>
    </row>
    <row r="16729" spans="8:8" x14ac:dyDescent="0.25">
      <c r="H16729" s="200"/>
    </row>
    <row r="16730" spans="8:8" x14ac:dyDescent="0.25">
      <c r="H16730" s="200"/>
    </row>
    <row r="16731" spans="8:8" x14ac:dyDescent="0.25">
      <c r="H16731" s="200"/>
    </row>
    <row r="16732" spans="8:8" x14ac:dyDescent="0.25">
      <c r="H16732" s="200"/>
    </row>
    <row r="16733" spans="8:8" x14ac:dyDescent="0.25">
      <c r="H16733" s="200"/>
    </row>
    <row r="16734" spans="8:8" x14ac:dyDescent="0.25">
      <c r="H16734" s="200"/>
    </row>
    <row r="16735" spans="8:8" x14ac:dyDescent="0.25">
      <c r="H16735" s="200"/>
    </row>
    <row r="16736" spans="8:8" x14ac:dyDescent="0.25">
      <c r="H16736" s="200"/>
    </row>
    <row r="16737" spans="8:8" x14ac:dyDescent="0.25">
      <c r="H16737" s="200"/>
    </row>
    <row r="16738" spans="8:8" x14ac:dyDescent="0.25">
      <c r="H16738" s="200"/>
    </row>
    <row r="16739" spans="8:8" x14ac:dyDescent="0.25">
      <c r="H16739" s="200"/>
    </row>
    <row r="16740" spans="8:8" x14ac:dyDescent="0.25">
      <c r="H16740" s="200"/>
    </row>
    <row r="16741" spans="8:8" x14ac:dyDescent="0.25">
      <c r="H16741" s="200"/>
    </row>
    <row r="16742" spans="8:8" x14ac:dyDescent="0.25">
      <c r="H16742" s="200"/>
    </row>
    <row r="16743" spans="8:8" x14ac:dyDescent="0.25">
      <c r="H16743" s="200"/>
    </row>
    <row r="16744" spans="8:8" x14ac:dyDescent="0.25">
      <c r="H16744" s="200"/>
    </row>
    <row r="16745" spans="8:8" x14ac:dyDescent="0.25">
      <c r="H16745" s="200"/>
    </row>
    <row r="16746" spans="8:8" x14ac:dyDescent="0.25">
      <c r="H16746" s="200"/>
    </row>
    <row r="16747" spans="8:8" x14ac:dyDescent="0.25">
      <c r="H16747" s="200"/>
    </row>
    <row r="16748" spans="8:8" x14ac:dyDescent="0.25">
      <c r="H16748" s="200"/>
    </row>
    <row r="16749" spans="8:8" x14ac:dyDescent="0.25">
      <c r="H16749" s="200"/>
    </row>
    <row r="16750" spans="8:8" x14ac:dyDescent="0.25">
      <c r="H16750" s="200"/>
    </row>
    <row r="16751" spans="8:8" x14ac:dyDescent="0.25">
      <c r="H16751" s="200"/>
    </row>
    <row r="16752" spans="8:8" x14ac:dyDescent="0.25">
      <c r="H16752" s="200"/>
    </row>
    <row r="16753" spans="8:8" x14ac:dyDescent="0.25">
      <c r="H16753" s="200"/>
    </row>
    <row r="16754" spans="8:8" x14ac:dyDescent="0.25">
      <c r="H16754" s="200"/>
    </row>
    <row r="16755" spans="8:8" x14ac:dyDescent="0.25">
      <c r="H16755" s="200"/>
    </row>
    <row r="16756" spans="8:8" x14ac:dyDescent="0.25">
      <c r="H16756" s="200"/>
    </row>
    <row r="16757" spans="8:8" x14ac:dyDescent="0.25">
      <c r="H16757" s="200"/>
    </row>
    <row r="16758" spans="8:8" x14ac:dyDescent="0.25">
      <c r="H16758" s="200"/>
    </row>
    <row r="16759" spans="8:8" x14ac:dyDescent="0.25">
      <c r="H16759" s="200"/>
    </row>
    <row r="16760" spans="8:8" x14ac:dyDescent="0.25">
      <c r="H16760" s="200"/>
    </row>
    <row r="16761" spans="8:8" x14ac:dyDescent="0.25">
      <c r="H16761" s="200"/>
    </row>
    <row r="16762" spans="8:8" x14ac:dyDescent="0.25">
      <c r="H16762" s="200"/>
    </row>
    <row r="16763" spans="8:8" x14ac:dyDescent="0.25">
      <c r="H16763" s="200"/>
    </row>
    <row r="16764" spans="8:8" x14ac:dyDescent="0.25">
      <c r="H16764" s="200"/>
    </row>
    <row r="16765" spans="8:8" x14ac:dyDescent="0.25">
      <c r="H16765" s="200"/>
    </row>
    <row r="16766" spans="8:8" x14ac:dyDescent="0.25">
      <c r="H16766" s="200"/>
    </row>
    <row r="16767" spans="8:8" x14ac:dyDescent="0.25">
      <c r="H16767" s="200"/>
    </row>
    <row r="16768" spans="8:8" x14ac:dyDescent="0.25">
      <c r="H16768" s="200"/>
    </row>
    <row r="16769" spans="8:8" x14ac:dyDescent="0.25">
      <c r="H16769" s="200"/>
    </row>
    <row r="16770" spans="8:8" x14ac:dyDescent="0.25">
      <c r="H16770" s="200"/>
    </row>
    <row r="16771" spans="8:8" x14ac:dyDescent="0.25">
      <c r="H16771" s="200"/>
    </row>
    <row r="16772" spans="8:8" x14ac:dyDescent="0.25">
      <c r="H16772" s="200"/>
    </row>
    <row r="16773" spans="8:8" x14ac:dyDescent="0.25">
      <c r="H16773" s="200"/>
    </row>
    <row r="16774" spans="8:8" x14ac:dyDescent="0.25">
      <c r="H16774" s="200"/>
    </row>
    <row r="16775" spans="8:8" x14ac:dyDescent="0.25">
      <c r="H16775" s="200"/>
    </row>
    <row r="16776" spans="8:8" x14ac:dyDescent="0.25">
      <c r="H16776" s="200"/>
    </row>
    <row r="16777" spans="8:8" x14ac:dyDescent="0.25">
      <c r="H16777" s="200"/>
    </row>
    <row r="16778" spans="8:8" x14ac:dyDescent="0.25">
      <c r="H16778" s="200"/>
    </row>
    <row r="16779" spans="8:8" x14ac:dyDescent="0.25">
      <c r="H16779" s="200"/>
    </row>
    <row r="16780" spans="8:8" x14ac:dyDescent="0.25">
      <c r="H16780" s="200"/>
    </row>
    <row r="16781" spans="8:8" x14ac:dyDescent="0.25">
      <c r="H16781" s="200"/>
    </row>
    <row r="16782" spans="8:8" x14ac:dyDescent="0.25">
      <c r="H16782" s="200"/>
    </row>
    <row r="16783" spans="8:8" x14ac:dyDescent="0.25">
      <c r="H16783" s="200"/>
    </row>
    <row r="16784" spans="8:8" x14ac:dyDescent="0.25">
      <c r="H16784" s="200"/>
    </row>
    <row r="16785" spans="8:8" x14ac:dyDescent="0.25">
      <c r="H16785" s="200"/>
    </row>
    <row r="16786" spans="8:8" x14ac:dyDescent="0.25">
      <c r="H16786" s="200"/>
    </row>
    <row r="16787" spans="8:8" x14ac:dyDescent="0.25">
      <c r="H16787" s="200"/>
    </row>
    <row r="16788" spans="8:8" x14ac:dyDescent="0.25">
      <c r="H16788" s="200"/>
    </row>
    <row r="16789" spans="8:8" x14ac:dyDescent="0.25">
      <c r="H16789" s="200"/>
    </row>
    <row r="16790" spans="8:8" x14ac:dyDescent="0.25">
      <c r="H16790" s="200"/>
    </row>
    <row r="16791" spans="8:8" x14ac:dyDescent="0.25">
      <c r="H16791" s="200"/>
    </row>
    <row r="16792" spans="8:8" x14ac:dyDescent="0.25">
      <c r="H16792" s="200"/>
    </row>
    <row r="16793" spans="8:8" x14ac:dyDescent="0.25">
      <c r="H16793" s="200"/>
    </row>
    <row r="16794" spans="8:8" x14ac:dyDescent="0.25">
      <c r="H16794" s="200"/>
    </row>
    <row r="16795" spans="8:8" x14ac:dyDescent="0.25">
      <c r="H16795" s="200"/>
    </row>
    <row r="16796" spans="8:8" x14ac:dyDescent="0.25">
      <c r="H16796" s="200"/>
    </row>
    <row r="16797" spans="8:8" x14ac:dyDescent="0.25">
      <c r="H16797" s="200"/>
    </row>
    <row r="16798" spans="8:8" x14ac:dyDescent="0.25">
      <c r="H16798" s="200"/>
    </row>
    <row r="16799" spans="8:8" x14ac:dyDescent="0.25">
      <c r="H16799" s="200"/>
    </row>
    <row r="16800" spans="8:8" x14ac:dyDescent="0.25">
      <c r="H16800" s="200"/>
    </row>
    <row r="16801" spans="8:8" x14ac:dyDescent="0.25">
      <c r="H16801" s="200"/>
    </row>
    <row r="16802" spans="8:8" x14ac:dyDescent="0.25">
      <c r="H16802" s="200"/>
    </row>
    <row r="16803" spans="8:8" x14ac:dyDescent="0.25">
      <c r="H16803" s="200"/>
    </row>
    <row r="16804" spans="8:8" x14ac:dyDescent="0.25">
      <c r="H16804" s="200"/>
    </row>
    <row r="16805" spans="8:8" x14ac:dyDescent="0.25">
      <c r="H16805" s="200"/>
    </row>
    <row r="16806" spans="8:8" x14ac:dyDescent="0.25">
      <c r="H16806" s="200"/>
    </row>
    <row r="16807" spans="8:8" x14ac:dyDescent="0.25">
      <c r="H16807" s="200"/>
    </row>
    <row r="16808" spans="8:8" x14ac:dyDescent="0.25">
      <c r="H16808" s="200"/>
    </row>
    <row r="16809" spans="8:8" x14ac:dyDescent="0.25">
      <c r="H16809" s="200"/>
    </row>
    <row r="16810" spans="8:8" x14ac:dyDescent="0.25">
      <c r="H16810" s="200"/>
    </row>
    <row r="16811" spans="8:8" x14ac:dyDescent="0.25">
      <c r="H16811" s="200"/>
    </row>
    <row r="16812" spans="8:8" x14ac:dyDescent="0.25">
      <c r="H16812" s="200"/>
    </row>
    <row r="16813" spans="8:8" x14ac:dyDescent="0.25">
      <c r="H16813" s="200"/>
    </row>
    <row r="16814" spans="8:8" x14ac:dyDescent="0.25">
      <c r="H16814" s="200"/>
    </row>
    <row r="16815" spans="8:8" x14ac:dyDescent="0.25">
      <c r="H16815" s="200"/>
    </row>
    <row r="16816" spans="8:8" x14ac:dyDescent="0.25">
      <c r="H16816" s="200"/>
    </row>
    <row r="16817" spans="8:8" x14ac:dyDescent="0.25">
      <c r="H16817" s="200"/>
    </row>
    <row r="16818" spans="8:8" x14ac:dyDescent="0.25">
      <c r="H16818" s="200"/>
    </row>
    <row r="16819" spans="8:8" x14ac:dyDescent="0.25">
      <c r="H16819" s="200"/>
    </row>
    <row r="16820" spans="8:8" x14ac:dyDescent="0.25">
      <c r="H16820" s="200"/>
    </row>
    <row r="16821" spans="8:8" x14ac:dyDescent="0.25">
      <c r="H16821" s="200"/>
    </row>
    <row r="16822" spans="8:8" x14ac:dyDescent="0.25">
      <c r="H16822" s="200"/>
    </row>
    <row r="16823" spans="8:8" x14ac:dyDescent="0.25">
      <c r="H16823" s="200"/>
    </row>
    <row r="16824" spans="8:8" x14ac:dyDescent="0.25">
      <c r="H16824" s="200"/>
    </row>
    <row r="16825" spans="8:8" x14ac:dyDescent="0.25">
      <c r="H16825" s="200"/>
    </row>
    <row r="16826" spans="8:8" x14ac:dyDescent="0.25">
      <c r="H16826" s="200"/>
    </row>
    <row r="16827" spans="8:8" x14ac:dyDescent="0.25">
      <c r="H16827" s="200"/>
    </row>
    <row r="16828" spans="8:8" x14ac:dyDescent="0.25">
      <c r="H16828" s="200"/>
    </row>
    <row r="16829" spans="8:8" x14ac:dyDescent="0.25">
      <c r="H16829" s="200"/>
    </row>
    <row r="16830" spans="8:8" x14ac:dyDescent="0.25">
      <c r="H16830" s="200"/>
    </row>
    <row r="16831" spans="8:8" x14ac:dyDescent="0.25">
      <c r="H16831" s="200"/>
    </row>
    <row r="16832" spans="8:8" x14ac:dyDescent="0.25">
      <c r="H16832" s="200"/>
    </row>
    <row r="16833" spans="8:8" x14ac:dyDescent="0.25">
      <c r="H16833" s="200"/>
    </row>
    <row r="16834" spans="8:8" x14ac:dyDescent="0.25">
      <c r="H16834" s="200"/>
    </row>
    <row r="16835" spans="8:8" x14ac:dyDescent="0.25">
      <c r="H16835" s="200"/>
    </row>
    <row r="16836" spans="8:8" x14ac:dyDescent="0.25">
      <c r="H16836" s="200"/>
    </row>
    <row r="16837" spans="8:8" x14ac:dyDescent="0.25">
      <c r="H16837" s="200"/>
    </row>
    <row r="16838" spans="8:8" x14ac:dyDescent="0.25">
      <c r="H16838" s="200"/>
    </row>
    <row r="16839" spans="8:8" x14ac:dyDescent="0.25">
      <c r="H16839" s="200"/>
    </row>
    <row r="16840" spans="8:8" x14ac:dyDescent="0.25">
      <c r="H16840" s="200"/>
    </row>
    <row r="16841" spans="8:8" x14ac:dyDescent="0.25">
      <c r="H16841" s="200"/>
    </row>
    <row r="16842" spans="8:8" x14ac:dyDescent="0.25">
      <c r="H16842" s="200"/>
    </row>
    <row r="16843" spans="8:8" x14ac:dyDescent="0.25">
      <c r="H16843" s="200"/>
    </row>
    <row r="16844" spans="8:8" x14ac:dyDescent="0.25">
      <c r="H16844" s="200"/>
    </row>
    <row r="16845" spans="8:8" x14ac:dyDescent="0.25">
      <c r="H16845" s="200"/>
    </row>
    <row r="16846" spans="8:8" x14ac:dyDescent="0.25">
      <c r="H16846" s="200"/>
    </row>
    <row r="16847" spans="8:8" x14ac:dyDescent="0.25">
      <c r="H16847" s="200"/>
    </row>
    <row r="16848" spans="8:8" x14ac:dyDescent="0.25">
      <c r="H16848" s="200"/>
    </row>
    <row r="16849" spans="8:8" x14ac:dyDescent="0.25">
      <c r="H16849" s="200"/>
    </row>
    <row r="16850" spans="8:8" x14ac:dyDescent="0.25">
      <c r="H16850" s="200"/>
    </row>
    <row r="16851" spans="8:8" x14ac:dyDescent="0.25">
      <c r="H16851" s="200"/>
    </row>
    <row r="16852" spans="8:8" x14ac:dyDescent="0.25">
      <c r="H16852" s="200"/>
    </row>
    <row r="16853" spans="8:8" x14ac:dyDescent="0.25">
      <c r="H16853" s="200"/>
    </row>
    <row r="16854" spans="8:8" x14ac:dyDescent="0.25">
      <c r="H16854" s="200"/>
    </row>
    <row r="16855" spans="8:8" x14ac:dyDescent="0.25">
      <c r="H16855" s="200"/>
    </row>
    <row r="16856" spans="8:8" x14ac:dyDescent="0.25">
      <c r="H16856" s="200"/>
    </row>
    <row r="16857" spans="8:8" x14ac:dyDescent="0.25">
      <c r="H16857" s="200"/>
    </row>
    <row r="16858" spans="8:8" x14ac:dyDescent="0.25">
      <c r="H16858" s="200"/>
    </row>
    <row r="16859" spans="8:8" x14ac:dyDescent="0.25">
      <c r="H16859" s="200"/>
    </row>
    <row r="16860" spans="8:8" x14ac:dyDescent="0.25">
      <c r="H16860" s="200"/>
    </row>
    <row r="16861" spans="8:8" x14ac:dyDescent="0.25">
      <c r="H16861" s="200"/>
    </row>
    <row r="16862" spans="8:8" x14ac:dyDescent="0.25">
      <c r="H16862" s="200"/>
    </row>
    <row r="16863" spans="8:8" x14ac:dyDescent="0.25">
      <c r="H16863" s="200"/>
    </row>
    <row r="16864" spans="8:8" x14ac:dyDescent="0.25">
      <c r="H16864" s="200"/>
    </row>
    <row r="16865" spans="8:8" x14ac:dyDescent="0.25">
      <c r="H16865" s="200"/>
    </row>
    <row r="16866" spans="8:8" x14ac:dyDescent="0.25">
      <c r="H16866" s="200"/>
    </row>
    <row r="16867" spans="8:8" x14ac:dyDescent="0.25">
      <c r="H16867" s="200"/>
    </row>
    <row r="16868" spans="8:8" x14ac:dyDescent="0.25">
      <c r="H16868" s="200"/>
    </row>
    <row r="16869" spans="8:8" x14ac:dyDescent="0.25">
      <c r="H16869" s="200"/>
    </row>
    <row r="16870" spans="8:8" x14ac:dyDescent="0.25">
      <c r="H16870" s="200"/>
    </row>
    <row r="16871" spans="8:8" x14ac:dyDescent="0.25">
      <c r="H16871" s="200"/>
    </row>
    <row r="16872" spans="8:8" x14ac:dyDescent="0.25">
      <c r="H16872" s="200"/>
    </row>
    <row r="16873" spans="8:8" x14ac:dyDescent="0.25">
      <c r="H16873" s="200"/>
    </row>
    <row r="16874" spans="8:8" x14ac:dyDescent="0.25">
      <c r="H16874" s="200"/>
    </row>
    <row r="16875" spans="8:8" x14ac:dyDescent="0.25">
      <c r="H16875" s="200"/>
    </row>
    <row r="16876" spans="8:8" x14ac:dyDescent="0.25">
      <c r="H16876" s="200"/>
    </row>
    <row r="16877" spans="8:8" x14ac:dyDescent="0.25">
      <c r="H16877" s="200"/>
    </row>
    <row r="16878" spans="8:8" x14ac:dyDescent="0.25">
      <c r="H16878" s="200"/>
    </row>
    <row r="16879" spans="8:8" x14ac:dyDescent="0.25">
      <c r="H16879" s="200"/>
    </row>
    <row r="16880" spans="8:8" x14ac:dyDescent="0.25">
      <c r="H16880" s="200"/>
    </row>
    <row r="16881" spans="8:8" x14ac:dyDescent="0.25">
      <c r="H16881" s="200"/>
    </row>
    <row r="16882" spans="8:8" x14ac:dyDescent="0.25">
      <c r="H16882" s="200"/>
    </row>
    <row r="16883" spans="8:8" x14ac:dyDescent="0.25">
      <c r="H16883" s="200"/>
    </row>
    <row r="16884" spans="8:8" x14ac:dyDescent="0.25">
      <c r="H16884" s="200"/>
    </row>
    <row r="16885" spans="8:8" x14ac:dyDescent="0.25">
      <c r="H16885" s="200"/>
    </row>
    <row r="16886" spans="8:8" x14ac:dyDescent="0.25">
      <c r="H16886" s="200"/>
    </row>
    <row r="16887" spans="8:8" x14ac:dyDescent="0.25">
      <c r="H16887" s="200"/>
    </row>
    <row r="16888" spans="8:8" x14ac:dyDescent="0.25">
      <c r="H16888" s="200"/>
    </row>
    <row r="16889" spans="8:8" x14ac:dyDescent="0.25">
      <c r="H16889" s="200"/>
    </row>
    <row r="16890" spans="8:8" x14ac:dyDescent="0.25">
      <c r="H16890" s="200"/>
    </row>
    <row r="16891" spans="8:8" x14ac:dyDescent="0.25">
      <c r="H16891" s="200"/>
    </row>
    <row r="16892" spans="8:8" x14ac:dyDescent="0.25">
      <c r="H16892" s="200"/>
    </row>
    <row r="16893" spans="8:8" x14ac:dyDescent="0.25">
      <c r="H16893" s="200"/>
    </row>
    <row r="16894" spans="8:8" x14ac:dyDescent="0.25">
      <c r="H16894" s="200"/>
    </row>
    <row r="16895" spans="8:8" x14ac:dyDescent="0.25">
      <c r="H16895" s="200"/>
    </row>
    <row r="16896" spans="8:8" x14ac:dyDescent="0.25">
      <c r="H16896" s="200"/>
    </row>
    <row r="16897" spans="8:8" x14ac:dyDescent="0.25">
      <c r="H16897" s="200"/>
    </row>
    <row r="16898" spans="8:8" x14ac:dyDescent="0.25">
      <c r="H16898" s="200"/>
    </row>
    <row r="16899" spans="8:8" x14ac:dyDescent="0.25">
      <c r="H16899" s="200"/>
    </row>
    <row r="16900" spans="8:8" x14ac:dyDescent="0.25">
      <c r="H16900" s="200"/>
    </row>
    <row r="16901" spans="8:8" x14ac:dyDescent="0.25">
      <c r="H16901" s="200"/>
    </row>
    <row r="16902" spans="8:8" x14ac:dyDescent="0.25">
      <c r="H16902" s="200"/>
    </row>
    <row r="16903" spans="8:8" x14ac:dyDescent="0.25">
      <c r="H16903" s="200"/>
    </row>
    <row r="16904" spans="8:8" x14ac:dyDescent="0.25">
      <c r="H16904" s="200"/>
    </row>
    <row r="16905" spans="8:8" x14ac:dyDescent="0.25">
      <c r="H16905" s="200"/>
    </row>
    <row r="16906" spans="8:8" x14ac:dyDescent="0.25">
      <c r="H16906" s="200"/>
    </row>
    <row r="16907" spans="8:8" x14ac:dyDescent="0.25">
      <c r="H16907" s="200"/>
    </row>
    <row r="16908" spans="8:8" x14ac:dyDescent="0.25">
      <c r="H16908" s="200"/>
    </row>
    <row r="16909" spans="8:8" x14ac:dyDescent="0.25">
      <c r="H16909" s="200"/>
    </row>
    <row r="16910" spans="8:8" x14ac:dyDescent="0.25">
      <c r="H16910" s="200"/>
    </row>
    <row r="16911" spans="8:8" x14ac:dyDescent="0.25">
      <c r="H16911" s="200"/>
    </row>
    <row r="16912" spans="8:8" x14ac:dyDescent="0.25">
      <c r="H16912" s="200"/>
    </row>
    <row r="16913" spans="8:8" x14ac:dyDescent="0.25">
      <c r="H16913" s="200"/>
    </row>
    <row r="16914" spans="8:8" x14ac:dyDescent="0.25">
      <c r="H16914" s="200"/>
    </row>
    <row r="16915" spans="8:8" x14ac:dyDescent="0.25">
      <c r="H16915" s="200"/>
    </row>
    <row r="16916" spans="8:8" x14ac:dyDescent="0.25">
      <c r="H16916" s="200"/>
    </row>
    <row r="16917" spans="8:8" x14ac:dyDescent="0.25">
      <c r="H16917" s="200"/>
    </row>
    <row r="16918" spans="8:8" x14ac:dyDescent="0.25">
      <c r="H16918" s="200"/>
    </row>
    <row r="16919" spans="8:8" x14ac:dyDescent="0.25">
      <c r="H16919" s="200"/>
    </row>
    <row r="16920" spans="8:8" x14ac:dyDescent="0.25">
      <c r="H16920" s="200"/>
    </row>
    <row r="16921" spans="8:8" x14ac:dyDescent="0.25">
      <c r="H16921" s="200"/>
    </row>
    <row r="16922" spans="8:8" x14ac:dyDescent="0.25">
      <c r="H16922" s="200"/>
    </row>
    <row r="16923" spans="8:8" x14ac:dyDescent="0.25">
      <c r="H16923" s="200"/>
    </row>
    <row r="16924" spans="8:8" x14ac:dyDescent="0.25">
      <c r="H16924" s="200"/>
    </row>
    <row r="16925" spans="8:8" x14ac:dyDescent="0.25">
      <c r="H16925" s="200"/>
    </row>
    <row r="16926" spans="8:8" x14ac:dyDescent="0.25">
      <c r="H16926" s="200"/>
    </row>
    <row r="16927" spans="8:8" x14ac:dyDescent="0.25">
      <c r="H16927" s="200"/>
    </row>
    <row r="16928" spans="8:8" x14ac:dyDescent="0.25">
      <c r="H16928" s="200"/>
    </row>
    <row r="16929" spans="8:8" x14ac:dyDescent="0.25">
      <c r="H16929" s="200"/>
    </row>
    <row r="16930" spans="8:8" x14ac:dyDescent="0.25">
      <c r="H16930" s="200"/>
    </row>
    <row r="16931" spans="8:8" x14ac:dyDescent="0.25">
      <c r="H16931" s="200"/>
    </row>
    <row r="16932" spans="8:8" x14ac:dyDescent="0.25">
      <c r="H16932" s="200"/>
    </row>
    <row r="16933" spans="8:8" x14ac:dyDescent="0.25">
      <c r="H16933" s="200"/>
    </row>
    <row r="16934" spans="8:8" x14ac:dyDescent="0.25">
      <c r="H16934" s="200"/>
    </row>
    <row r="16935" spans="8:8" x14ac:dyDescent="0.25">
      <c r="H16935" s="200"/>
    </row>
    <row r="16936" spans="8:8" x14ac:dyDescent="0.25">
      <c r="H16936" s="200"/>
    </row>
    <row r="16937" spans="8:8" x14ac:dyDescent="0.25">
      <c r="H16937" s="200"/>
    </row>
    <row r="16938" spans="8:8" x14ac:dyDescent="0.25">
      <c r="H16938" s="200"/>
    </row>
    <row r="16939" spans="8:8" x14ac:dyDescent="0.25">
      <c r="H16939" s="200"/>
    </row>
    <row r="16940" spans="8:8" x14ac:dyDescent="0.25">
      <c r="H16940" s="200"/>
    </row>
    <row r="16941" spans="8:8" x14ac:dyDescent="0.25">
      <c r="H16941" s="200"/>
    </row>
    <row r="16942" spans="8:8" x14ac:dyDescent="0.25">
      <c r="H16942" s="200"/>
    </row>
    <row r="16943" spans="8:8" x14ac:dyDescent="0.25">
      <c r="H16943" s="200"/>
    </row>
    <row r="16944" spans="8:8" x14ac:dyDescent="0.25">
      <c r="H16944" s="200"/>
    </row>
    <row r="16945" spans="8:8" x14ac:dyDescent="0.25">
      <c r="H16945" s="200"/>
    </row>
    <row r="16946" spans="8:8" x14ac:dyDescent="0.25">
      <c r="H16946" s="200"/>
    </row>
    <row r="16947" spans="8:8" x14ac:dyDescent="0.25">
      <c r="H16947" s="200"/>
    </row>
    <row r="16948" spans="8:8" x14ac:dyDescent="0.25">
      <c r="H16948" s="200"/>
    </row>
    <row r="16949" spans="8:8" x14ac:dyDescent="0.25">
      <c r="H16949" s="200"/>
    </row>
    <row r="16950" spans="8:8" x14ac:dyDescent="0.25">
      <c r="H16950" s="200"/>
    </row>
    <row r="16951" spans="8:8" x14ac:dyDescent="0.25">
      <c r="H16951" s="200"/>
    </row>
    <row r="16952" spans="8:8" x14ac:dyDescent="0.25">
      <c r="H16952" s="200"/>
    </row>
    <row r="16953" spans="8:8" x14ac:dyDescent="0.25">
      <c r="H16953" s="200"/>
    </row>
    <row r="16954" spans="8:8" x14ac:dyDescent="0.25">
      <c r="H16954" s="200"/>
    </row>
    <row r="16955" spans="8:8" x14ac:dyDescent="0.25">
      <c r="H16955" s="200"/>
    </row>
    <row r="16956" spans="8:8" x14ac:dyDescent="0.25">
      <c r="H16956" s="200"/>
    </row>
    <row r="16957" spans="8:8" x14ac:dyDescent="0.25">
      <c r="H16957" s="200"/>
    </row>
    <row r="16958" spans="8:8" x14ac:dyDescent="0.25">
      <c r="H16958" s="200"/>
    </row>
    <row r="16959" spans="8:8" x14ac:dyDescent="0.25">
      <c r="H16959" s="200"/>
    </row>
    <row r="16960" spans="8:8" x14ac:dyDescent="0.25">
      <c r="H16960" s="200"/>
    </row>
    <row r="16961" spans="8:8" x14ac:dyDescent="0.25">
      <c r="H16961" s="200"/>
    </row>
    <row r="16962" spans="8:8" x14ac:dyDescent="0.25">
      <c r="H16962" s="200"/>
    </row>
    <row r="16963" spans="8:8" x14ac:dyDescent="0.25">
      <c r="H16963" s="200"/>
    </row>
    <row r="16964" spans="8:8" x14ac:dyDescent="0.25">
      <c r="H16964" s="200"/>
    </row>
    <row r="16965" spans="8:8" x14ac:dyDescent="0.25">
      <c r="H16965" s="200"/>
    </row>
    <row r="16966" spans="8:8" x14ac:dyDescent="0.25">
      <c r="H16966" s="200"/>
    </row>
    <row r="16967" spans="8:8" x14ac:dyDescent="0.25">
      <c r="H16967" s="200"/>
    </row>
    <row r="16968" spans="8:8" x14ac:dyDescent="0.25">
      <c r="H16968" s="200"/>
    </row>
    <row r="16969" spans="8:8" x14ac:dyDescent="0.25">
      <c r="H16969" s="200"/>
    </row>
    <row r="16970" spans="8:8" x14ac:dyDescent="0.25">
      <c r="H16970" s="200"/>
    </row>
    <row r="16971" spans="8:8" x14ac:dyDescent="0.25">
      <c r="H16971" s="200"/>
    </row>
    <row r="16972" spans="8:8" x14ac:dyDescent="0.25">
      <c r="H16972" s="200"/>
    </row>
    <row r="16973" spans="8:8" x14ac:dyDescent="0.25">
      <c r="H16973" s="200"/>
    </row>
    <row r="16974" spans="8:8" x14ac:dyDescent="0.25">
      <c r="H16974" s="200"/>
    </row>
    <row r="16975" spans="8:8" x14ac:dyDescent="0.25">
      <c r="H16975" s="200"/>
    </row>
    <row r="16976" spans="8:8" x14ac:dyDescent="0.25">
      <c r="H16976" s="200"/>
    </row>
    <row r="16977" spans="8:8" x14ac:dyDescent="0.25">
      <c r="H16977" s="200"/>
    </row>
    <row r="16978" spans="8:8" x14ac:dyDescent="0.25">
      <c r="H16978" s="200"/>
    </row>
    <row r="16979" spans="8:8" x14ac:dyDescent="0.25">
      <c r="H16979" s="200"/>
    </row>
    <row r="16980" spans="8:8" x14ac:dyDescent="0.25">
      <c r="H16980" s="200"/>
    </row>
    <row r="16981" spans="8:8" x14ac:dyDescent="0.25">
      <c r="H16981" s="200"/>
    </row>
    <row r="16982" spans="8:8" x14ac:dyDescent="0.25">
      <c r="H16982" s="200"/>
    </row>
    <row r="16983" spans="8:8" x14ac:dyDescent="0.25">
      <c r="H16983" s="200"/>
    </row>
    <row r="16984" spans="8:8" x14ac:dyDescent="0.25">
      <c r="H16984" s="200"/>
    </row>
    <row r="16985" spans="8:8" x14ac:dyDescent="0.25">
      <c r="H16985" s="200"/>
    </row>
    <row r="16986" spans="8:8" x14ac:dyDescent="0.25">
      <c r="H16986" s="200"/>
    </row>
    <row r="16987" spans="8:8" x14ac:dyDescent="0.25">
      <c r="H16987" s="200"/>
    </row>
    <row r="16988" spans="8:8" x14ac:dyDescent="0.25">
      <c r="H16988" s="200"/>
    </row>
    <row r="16989" spans="8:8" x14ac:dyDescent="0.25">
      <c r="H16989" s="200"/>
    </row>
    <row r="16990" spans="8:8" x14ac:dyDescent="0.25">
      <c r="H16990" s="200"/>
    </row>
    <row r="16991" spans="8:8" x14ac:dyDescent="0.25">
      <c r="H16991" s="200"/>
    </row>
    <row r="16992" spans="8:8" x14ac:dyDescent="0.25">
      <c r="H16992" s="200"/>
    </row>
    <row r="16993" spans="8:8" x14ac:dyDescent="0.25">
      <c r="H16993" s="200"/>
    </row>
    <row r="16994" spans="8:8" x14ac:dyDescent="0.25">
      <c r="H16994" s="200"/>
    </row>
    <row r="16995" spans="8:8" x14ac:dyDescent="0.25">
      <c r="H16995" s="200"/>
    </row>
    <row r="16996" spans="8:8" x14ac:dyDescent="0.25">
      <c r="H16996" s="200"/>
    </row>
    <row r="16997" spans="8:8" x14ac:dyDescent="0.25">
      <c r="H16997" s="200"/>
    </row>
    <row r="16998" spans="8:8" x14ac:dyDescent="0.25">
      <c r="H16998" s="200"/>
    </row>
    <row r="16999" spans="8:8" x14ac:dyDescent="0.25">
      <c r="H16999" s="200"/>
    </row>
    <row r="17000" spans="8:8" x14ac:dyDescent="0.25">
      <c r="H17000" s="200"/>
    </row>
    <row r="17001" spans="8:8" x14ac:dyDescent="0.25">
      <c r="H17001" s="200"/>
    </row>
    <row r="17002" spans="8:8" x14ac:dyDescent="0.25">
      <c r="H17002" s="200"/>
    </row>
    <row r="17003" spans="8:8" x14ac:dyDescent="0.25">
      <c r="H17003" s="200"/>
    </row>
    <row r="17004" spans="8:8" x14ac:dyDescent="0.25">
      <c r="H17004" s="200"/>
    </row>
    <row r="17005" spans="8:8" x14ac:dyDescent="0.25">
      <c r="H17005" s="200"/>
    </row>
    <row r="17006" spans="8:8" x14ac:dyDescent="0.25">
      <c r="H17006" s="200"/>
    </row>
    <row r="17007" spans="8:8" x14ac:dyDescent="0.25">
      <c r="H17007" s="200"/>
    </row>
    <row r="17008" spans="8:8" x14ac:dyDescent="0.25">
      <c r="H17008" s="200"/>
    </row>
    <row r="17009" spans="8:8" x14ac:dyDescent="0.25">
      <c r="H17009" s="200"/>
    </row>
    <row r="17010" spans="8:8" x14ac:dyDescent="0.25">
      <c r="H17010" s="200"/>
    </row>
    <row r="17011" spans="8:8" x14ac:dyDescent="0.25">
      <c r="H17011" s="200"/>
    </row>
    <row r="17012" spans="8:8" x14ac:dyDescent="0.25">
      <c r="H17012" s="200"/>
    </row>
    <row r="17013" spans="8:8" x14ac:dyDescent="0.25">
      <c r="H17013" s="200"/>
    </row>
    <row r="17014" spans="8:8" x14ac:dyDescent="0.25">
      <c r="H17014" s="200"/>
    </row>
    <row r="17015" spans="8:8" x14ac:dyDescent="0.25">
      <c r="H17015" s="200"/>
    </row>
    <row r="17016" spans="8:8" x14ac:dyDescent="0.25">
      <c r="H17016" s="200"/>
    </row>
    <row r="17017" spans="8:8" x14ac:dyDescent="0.25">
      <c r="H17017" s="200"/>
    </row>
    <row r="17018" spans="8:8" x14ac:dyDescent="0.25">
      <c r="H17018" s="200"/>
    </row>
    <row r="17019" spans="8:8" x14ac:dyDescent="0.25">
      <c r="H17019" s="200"/>
    </row>
    <row r="17020" spans="8:8" x14ac:dyDescent="0.25">
      <c r="H17020" s="200"/>
    </row>
    <row r="17021" spans="8:8" x14ac:dyDescent="0.25">
      <c r="H17021" s="200"/>
    </row>
    <row r="17022" spans="8:8" x14ac:dyDescent="0.25">
      <c r="H17022" s="200"/>
    </row>
    <row r="17023" spans="8:8" x14ac:dyDescent="0.25">
      <c r="H17023" s="200"/>
    </row>
    <row r="17024" spans="8:8" x14ac:dyDescent="0.25">
      <c r="H17024" s="200"/>
    </row>
    <row r="17025" spans="8:8" x14ac:dyDescent="0.25">
      <c r="H17025" s="200"/>
    </row>
    <row r="17026" spans="8:8" x14ac:dyDescent="0.25">
      <c r="H17026" s="200"/>
    </row>
    <row r="17027" spans="8:8" x14ac:dyDescent="0.25">
      <c r="H17027" s="200"/>
    </row>
    <row r="17028" spans="8:8" x14ac:dyDescent="0.25">
      <c r="H17028" s="200"/>
    </row>
    <row r="17029" spans="8:8" x14ac:dyDescent="0.25">
      <c r="H17029" s="200"/>
    </row>
    <row r="17030" spans="8:8" x14ac:dyDescent="0.25">
      <c r="H17030" s="200"/>
    </row>
    <row r="17031" spans="8:8" x14ac:dyDescent="0.25">
      <c r="H17031" s="200"/>
    </row>
    <row r="17032" spans="8:8" x14ac:dyDescent="0.25">
      <c r="H17032" s="200"/>
    </row>
    <row r="17033" spans="8:8" x14ac:dyDescent="0.25">
      <c r="H17033" s="200"/>
    </row>
    <row r="17034" spans="8:8" x14ac:dyDescent="0.25">
      <c r="H17034" s="200"/>
    </row>
    <row r="17035" spans="8:8" x14ac:dyDescent="0.25">
      <c r="H17035" s="200"/>
    </row>
    <row r="17036" spans="8:8" x14ac:dyDescent="0.25">
      <c r="H17036" s="200"/>
    </row>
    <row r="17037" spans="8:8" x14ac:dyDescent="0.25">
      <c r="H17037" s="200"/>
    </row>
    <row r="17038" spans="8:8" x14ac:dyDescent="0.25">
      <c r="H17038" s="200"/>
    </row>
    <row r="17039" spans="8:8" x14ac:dyDescent="0.25">
      <c r="H17039" s="200"/>
    </row>
    <row r="17040" spans="8:8" x14ac:dyDescent="0.25">
      <c r="H17040" s="200"/>
    </row>
    <row r="17041" spans="8:8" x14ac:dyDescent="0.25">
      <c r="H17041" s="200"/>
    </row>
    <row r="17042" spans="8:8" x14ac:dyDescent="0.25">
      <c r="H17042" s="200"/>
    </row>
    <row r="17043" spans="8:8" x14ac:dyDescent="0.25">
      <c r="H17043" s="200"/>
    </row>
    <row r="17044" spans="8:8" x14ac:dyDescent="0.25">
      <c r="H17044" s="200"/>
    </row>
    <row r="17045" spans="8:8" x14ac:dyDescent="0.25">
      <c r="H17045" s="200"/>
    </row>
    <row r="17046" spans="8:8" x14ac:dyDescent="0.25">
      <c r="H17046" s="200"/>
    </row>
    <row r="17047" spans="8:8" x14ac:dyDescent="0.25">
      <c r="H17047" s="200"/>
    </row>
    <row r="17048" spans="8:8" x14ac:dyDescent="0.25">
      <c r="H17048" s="200"/>
    </row>
    <row r="17049" spans="8:8" x14ac:dyDescent="0.25">
      <c r="H17049" s="200"/>
    </row>
    <row r="17050" spans="8:8" x14ac:dyDescent="0.25">
      <c r="H17050" s="200"/>
    </row>
    <row r="17051" spans="8:8" x14ac:dyDescent="0.25">
      <c r="H17051" s="200"/>
    </row>
    <row r="17052" spans="8:8" x14ac:dyDescent="0.25">
      <c r="H17052" s="200"/>
    </row>
    <row r="17053" spans="8:8" x14ac:dyDescent="0.25">
      <c r="H17053" s="200"/>
    </row>
    <row r="17054" spans="8:8" x14ac:dyDescent="0.25">
      <c r="H17054" s="200"/>
    </row>
    <row r="17055" spans="8:8" x14ac:dyDescent="0.25">
      <c r="H17055" s="200"/>
    </row>
    <row r="17056" spans="8:8" x14ac:dyDescent="0.25">
      <c r="H17056" s="200"/>
    </row>
    <row r="17057" spans="8:8" x14ac:dyDescent="0.25">
      <c r="H17057" s="200"/>
    </row>
    <row r="17058" spans="8:8" x14ac:dyDescent="0.25">
      <c r="H17058" s="200"/>
    </row>
    <row r="17059" spans="8:8" x14ac:dyDescent="0.25">
      <c r="H17059" s="200"/>
    </row>
    <row r="17060" spans="8:8" x14ac:dyDescent="0.25">
      <c r="H17060" s="200"/>
    </row>
    <row r="17061" spans="8:8" x14ac:dyDescent="0.25">
      <c r="H17061" s="200"/>
    </row>
    <row r="17062" spans="8:8" x14ac:dyDescent="0.25">
      <c r="H17062" s="200"/>
    </row>
    <row r="17063" spans="8:8" x14ac:dyDescent="0.25">
      <c r="H17063" s="200"/>
    </row>
    <row r="17064" spans="8:8" x14ac:dyDescent="0.25">
      <c r="H17064" s="200"/>
    </row>
    <row r="17065" spans="8:8" x14ac:dyDescent="0.25">
      <c r="H17065" s="200"/>
    </row>
    <row r="17066" spans="8:8" x14ac:dyDescent="0.25">
      <c r="H17066" s="200"/>
    </row>
    <row r="17067" spans="8:8" x14ac:dyDescent="0.25">
      <c r="H17067" s="200"/>
    </row>
    <row r="17068" spans="8:8" x14ac:dyDescent="0.25">
      <c r="H17068" s="200"/>
    </row>
    <row r="17069" spans="8:8" x14ac:dyDescent="0.25">
      <c r="H17069" s="200"/>
    </row>
    <row r="17070" spans="8:8" x14ac:dyDescent="0.25">
      <c r="H17070" s="200"/>
    </row>
    <row r="17071" spans="8:8" x14ac:dyDescent="0.25">
      <c r="H17071" s="200"/>
    </row>
    <row r="17072" spans="8:8" x14ac:dyDescent="0.25">
      <c r="H17072" s="200"/>
    </row>
    <row r="17073" spans="8:8" x14ac:dyDescent="0.25">
      <c r="H17073" s="200"/>
    </row>
    <row r="17074" spans="8:8" x14ac:dyDescent="0.25">
      <c r="H17074" s="200"/>
    </row>
    <row r="17075" spans="8:8" x14ac:dyDescent="0.25">
      <c r="H17075" s="200"/>
    </row>
    <row r="17076" spans="8:8" x14ac:dyDescent="0.25">
      <c r="H17076" s="200"/>
    </row>
    <row r="17077" spans="8:8" x14ac:dyDescent="0.25">
      <c r="H17077" s="200"/>
    </row>
    <row r="17078" spans="8:8" x14ac:dyDescent="0.25">
      <c r="H17078" s="200"/>
    </row>
    <row r="17079" spans="8:8" x14ac:dyDescent="0.25">
      <c r="H17079" s="200"/>
    </row>
    <row r="17080" spans="8:8" x14ac:dyDescent="0.25">
      <c r="H17080" s="200"/>
    </row>
    <row r="17081" spans="8:8" x14ac:dyDescent="0.25">
      <c r="H17081" s="200"/>
    </row>
    <row r="17082" spans="8:8" x14ac:dyDescent="0.25">
      <c r="H17082" s="200"/>
    </row>
    <row r="17083" spans="8:8" x14ac:dyDescent="0.25">
      <c r="H17083" s="200"/>
    </row>
    <row r="17084" spans="8:8" x14ac:dyDescent="0.25">
      <c r="H17084" s="200"/>
    </row>
    <row r="17085" spans="8:8" x14ac:dyDescent="0.25">
      <c r="H17085" s="200"/>
    </row>
    <row r="17086" spans="8:8" x14ac:dyDescent="0.25">
      <c r="H17086" s="200"/>
    </row>
    <row r="17087" spans="8:8" x14ac:dyDescent="0.25">
      <c r="H17087" s="200"/>
    </row>
    <row r="17088" spans="8:8" x14ac:dyDescent="0.25">
      <c r="H17088" s="200"/>
    </row>
    <row r="17089" spans="8:8" x14ac:dyDescent="0.25">
      <c r="H17089" s="200"/>
    </row>
    <row r="17090" spans="8:8" x14ac:dyDescent="0.25">
      <c r="H17090" s="200"/>
    </row>
    <row r="17091" spans="8:8" x14ac:dyDescent="0.25">
      <c r="H17091" s="200"/>
    </row>
    <row r="17092" spans="8:8" x14ac:dyDescent="0.25">
      <c r="H17092" s="200"/>
    </row>
    <row r="17093" spans="8:8" x14ac:dyDescent="0.25">
      <c r="H17093" s="200"/>
    </row>
    <row r="17094" spans="8:8" x14ac:dyDescent="0.25">
      <c r="H17094" s="200"/>
    </row>
    <row r="17095" spans="8:8" x14ac:dyDescent="0.25">
      <c r="H17095" s="200"/>
    </row>
    <row r="17096" spans="8:8" x14ac:dyDescent="0.25">
      <c r="H17096" s="200"/>
    </row>
    <row r="17097" spans="8:8" x14ac:dyDescent="0.25">
      <c r="H17097" s="200"/>
    </row>
    <row r="17098" spans="8:8" x14ac:dyDescent="0.25">
      <c r="H17098" s="200"/>
    </row>
    <row r="17099" spans="8:8" x14ac:dyDescent="0.25">
      <c r="H17099" s="200"/>
    </row>
    <row r="17100" spans="8:8" x14ac:dyDescent="0.25">
      <c r="H17100" s="200"/>
    </row>
    <row r="17101" spans="8:8" x14ac:dyDescent="0.25">
      <c r="H17101" s="200"/>
    </row>
    <row r="17102" spans="8:8" x14ac:dyDescent="0.25">
      <c r="H17102" s="200"/>
    </row>
    <row r="17103" spans="8:8" x14ac:dyDescent="0.25">
      <c r="H17103" s="200"/>
    </row>
    <row r="17104" spans="8:8" x14ac:dyDescent="0.25">
      <c r="H17104" s="200"/>
    </row>
    <row r="17105" spans="8:8" x14ac:dyDescent="0.25">
      <c r="H17105" s="200"/>
    </row>
    <row r="17106" spans="8:8" x14ac:dyDescent="0.25">
      <c r="H17106" s="200"/>
    </row>
    <row r="17107" spans="8:8" x14ac:dyDescent="0.25">
      <c r="H17107" s="200"/>
    </row>
    <row r="17108" spans="8:8" x14ac:dyDescent="0.25">
      <c r="H17108" s="200"/>
    </row>
    <row r="17109" spans="8:8" x14ac:dyDescent="0.25">
      <c r="H17109" s="200"/>
    </row>
    <row r="17110" spans="8:8" x14ac:dyDescent="0.25">
      <c r="H17110" s="200"/>
    </row>
    <row r="17111" spans="8:8" x14ac:dyDescent="0.25">
      <c r="H17111" s="200"/>
    </row>
    <row r="17112" spans="8:8" x14ac:dyDescent="0.25">
      <c r="H17112" s="200"/>
    </row>
    <row r="17113" spans="8:8" x14ac:dyDescent="0.25">
      <c r="H17113" s="200"/>
    </row>
    <row r="17114" spans="8:8" x14ac:dyDescent="0.25">
      <c r="H17114" s="200"/>
    </row>
    <row r="17115" spans="8:8" x14ac:dyDescent="0.25">
      <c r="H17115" s="200"/>
    </row>
    <row r="17116" spans="8:8" x14ac:dyDescent="0.25">
      <c r="H17116" s="200"/>
    </row>
    <row r="17117" spans="8:8" x14ac:dyDescent="0.25">
      <c r="H17117" s="200"/>
    </row>
    <row r="17118" spans="8:8" x14ac:dyDescent="0.25">
      <c r="H17118" s="200"/>
    </row>
    <row r="17119" spans="8:8" x14ac:dyDescent="0.25">
      <c r="H17119" s="200"/>
    </row>
    <row r="17120" spans="8:8" x14ac:dyDescent="0.25">
      <c r="H17120" s="200"/>
    </row>
    <row r="17121" spans="8:8" x14ac:dyDescent="0.25">
      <c r="H17121" s="200"/>
    </row>
    <row r="17122" spans="8:8" x14ac:dyDescent="0.25">
      <c r="H17122" s="200"/>
    </row>
    <row r="17123" spans="8:8" x14ac:dyDescent="0.25">
      <c r="H17123" s="200"/>
    </row>
    <row r="17124" spans="8:8" x14ac:dyDescent="0.25">
      <c r="H17124" s="200"/>
    </row>
    <row r="17125" spans="8:8" x14ac:dyDescent="0.25">
      <c r="H17125" s="200"/>
    </row>
    <row r="17126" spans="8:8" x14ac:dyDescent="0.25">
      <c r="H17126" s="200"/>
    </row>
    <row r="17127" spans="8:8" x14ac:dyDescent="0.25">
      <c r="H17127" s="200"/>
    </row>
    <row r="17128" spans="8:8" x14ac:dyDescent="0.25">
      <c r="H17128" s="200"/>
    </row>
    <row r="17129" spans="8:8" x14ac:dyDescent="0.25">
      <c r="H17129" s="200"/>
    </row>
    <row r="17130" spans="8:8" x14ac:dyDescent="0.25">
      <c r="H17130" s="200"/>
    </row>
    <row r="17131" spans="8:8" x14ac:dyDescent="0.25">
      <c r="H17131" s="200"/>
    </row>
    <row r="17132" spans="8:8" x14ac:dyDescent="0.25">
      <c r="H17132" s="200"/>
    </row>
    <row r="17133" spans="8:8" x14ac:dyDescent="0.25">
      <c r="H17133" s="200"/>
    </row>
    <row r="17134" spans="8:8" x14ac:dyDescent="0.25">
      <c r="H17134" s="200"/>
    </row>
    <row r="17135" spans="8:8" x14ac:dyDescent="0.25">
      <c r="H17135" s="200"/>
    </row>
    <row r="17136" spans="8:8" x14ac:dyDescent="0.25">
      <c r="H17136" s="200"/>
    </row>
    <row r="17137" spans="8:8" x14ac:dyDescent="0.25">
      <c r="H17137" s="200"/>
    </row>
    <row r="17138" spans="8:8" x14ac:dyDescent="0.25">
      <c r="H17138" s="200"/>
    </row>
    <row r="17139" spans="8:8" x14ac:dyDescent="0.25">
      <c r="H17139" s="200"/>
    </row>
    <row r="17140" spans="8:8" x14ac:dyDescent="0.25">
      <c r="H17140" s="200"/>
    </row>
    <row r="17141" spans="8:8" x14ac:dyDescent="0.25">
      <c r="H17141" s="200"/>
    </row>
    <row r="17142" spans="8:8" x14ac:dyDescent="0.25">
      <c r="H17142" s="200"/>
    </row>
    <row r="17143" spans="8:8" x14ac:dyDescent="0.25">
      <c r="H17143" s="200"/>
    </row>
    <row r="17144" spans="8:8" x14ac:dyDescent="0.25">
      <c r="H17144" s="200"/>
    </row>
    <row r="17145" spans="8:8" x14ac:dyDescent="0.25">
      <c r="H17145" s="200"/>
    </row>
    <row r="17146" spans="8:8" x14ac:dyDescent="0.25">
      <c r="H17146" s="200"/>
    </row>
    <row r="17147" spans="8:8" x14ac:dyDescent="0.25">
      <c r="H17147" s="200"/>
    </row>
    <row r="17148" spans="8:8" x14ac:dyDescent="0.25">
      <c r="H17148" s="200"/>
    </row>
    <row r="17149" spans="8:8" x14ac:dyDescent="0.25">
      <c r="H17149" s="200"/>
    </row>
    <row r="17150" spans="8:8" x14ac:dyDescent="0.25">
      <c r="H17150" s="200"/>
    </row>
    <row r="17151" spans="8:8" x14ac:dyDescent="0.25">
      <c r="H17151" s="200"/>
    </row>
    <row r="17152" spans="8:8" x14ac:dyDescent="0.25">
      <c r="H17152" s="200"/>
    </row>
    <row r="17153" spans="8:8" x14ac:dyDescent="0.25">
      <c r="H17153" s="200"/>
    </row>
    <row r="17154" spans="8:8" x14ac:dyDescent="0.25">
      <c r="H17154" s="200"/>
    </row>
    <row r="17155" spans="8:8" x14ac:dyDescent="0.25">
      <c r="H17155" s="200"/>
    </row>
    <row r="17156" spans="8:8" x14ac:dyDescent="0.25">
      <c r="H17156" s="200"/>
    </row>
    <row r="17157" spans="8:8" x14ac:dyDescent="0.25">
      <c r="H17157" s="200"/>
    </row>
    <row r="17158" spans="8:8" x14ac:dyDescent="0.25">
      <c r="H17158" s="200"/>
    </row>
    <row r="17159" spans="8:8" x14ac:dyDescent="0.25">
      <c r="H17159" s="200"/>
    </row>
    <row r="17160" spans="8:8" x14ac:dyDescent="0.25">
      <c r="H17160" s="200"/>
    </row>
    <row r="17161" spans="8:8" x14ac:dyDescent="0.25">
      <c r="H17161" s="200"/>
    </row>
    <row r="17162" spans="8:8" x14ac:dyDescent="0.25">
      <c r="H17162" s="200"/>
    </row>
    <row r="17163" spans="8:8" x14ac:dyDescent="0.25">
      <c r="H17163" s="200"/>
    </row>
    <row r="17164" spans="8:8" x14ac:dyDescent="0.25">
      <c r="H17164" s="200"/>
    </row>
    <row r="17165" spans="8:8" x14ac:dyDescent="0.25">
      <c r="H17165" s="200"/>
    </row>
    <row r="17166" spans="8:8" x14ac:dyDescent="0.25">
      <c r="H17166" s="200"/>
    </row>
    <row r="17167" spans="8:8" x14ac:dyDescent="0.25">
      <c r="H17167" s="200"/>
    </row>
    <row r="17168" spans="8:8" x14ac:dyDescent="0.25">
      <c r="H17168" s="200"/>
    </row>
    <row r="17169" spans="8:8" x14ac:dyDescent="0.25">
      <c r="H17169" s="200"/>
    </row>
    <row r="17170" spans="8:8" x14ac:dyDescent="0.25">
      <c r="H17170" s="200"/>
    </row>
    <row r="17171" spans="8:8" x14ac:dyDescent="0.25">
      <c r="H17171" s="200"/>
    </row>
    <row r="17172" spans="8:8" x14ac:dyDescent="0.25">
      <c r="H17172" s="200"/>
    </row>
    <row r="17173" spans="8:8" x14ac:dyDescent="0.25">
      <c r="H17173" s="200"/>
    </row>
    <row r="17174" spans="8:8" x14ac:dyDescent="0.25">
      <c r="H17174" s="200"/>
    </row>
    <row r="17175" spans="8:8" x14ac:dyDescent="0.25">
      <c r="H17175" s="200"/>
    </row>
    <row r="17176" spans="8:8" x14ac:dyDescent="0.25">
      <c r="H17176" s="200"/>
    </row>
    <row r="17177" spans="8:8" x14ac:dyDescent="0.25">
      <c r="H17177" s="200"/>
    </row>
    <row r="17178" spans="8:8" x14ac:dyDescent="0.25">
      <c r="H17178" s="200"/>
    </row>
    <row r="17179" spans="8:8" x14ac:dyDescent="0.25">
      <c r="H17179" s="200"/>
    </row>
    <row r="17180" spans="8:8" x14ac:dyDescent="0.25">
      <c r="H17180" s="200"/>
    </row>
    <row r="17181" spans="8:8" x14ac:dyDescent="0.25">
      <c r="H17181" s="200"/>
    </row>
    <row r="17182" spans="8:8" x14ac:dyDescent="0.25">
      <c r="H17182" s="200"/>
    </row>
    <row r="17183" spans="8:8" x14ac:dyDescent="0.25">
      <c r="H17183" s="200"/>
    </row>
    <row r="17184" spans="8:8" x14ac:dyDescent="0.25">
      <c r="H17184" s="200"/>
    </row>
    <row r="17185" spans="8:8" x14ac:dyDescent="0.25">
      <c r="H17185" s="200"/>
    </row>
    <row r="17186" spans="8:8" x14ac:dyDescent="0.25">
      <c r="H17186" s="200"/>
    </row>
    <row r="17187" spans="8:8" x14ac:dyDescent="0.25">
      <c r="H17187" s="200"/>
    </row>
    <row r="17188" spans="8:8" x14ac:dyDescent="0.25">
      <c r="H17188" s="200"/>
    </row>
    <row r="17189" spans="8:8" x14ac:dyDescent="0.25">
      <c r="H17189" s="200"/>
    </row>
    <row r="17190" spans="8:8" x14ac:dyDescent="0.25">
      <c r="H17190" s="200"/>
    </row>
    <row r="17191" spans="8:8" x14ac:dyDescent="0.25">
      <c r="H17191" s="200"/>
    </row>
    <row r="17192" spans="8:8" x14ac:dyDescent="0.25">
      <c r="H17192" s="200"/>
    </row>
    <row r="17193" spans="8:8" x14ac:dyDescent="0.25">
      <c r="H17193" s="200"/>
    </row>
    <row r="17194" spans="8:8" x14ac:dyDescent="0.25">
      <c r="H17194" s="200"/>
    </row>
    <row r="17195" spans="8:8" x14ac:dyDescent="0.25">
      <c r="H17195" s="200"/>
    </row>
    <row r="17196" spans="8:8" x14ac:dyDescent="0.25">
      <c r="H17196" s="200"/>
    </row>
    <row r="17197" spans="8:8" x14ac:dyDescent="0.25">
      <c r="H17197" s="200"/>
    </row>
    <row r="17198" spans="8:8" x14ac:dyDescent="0.25">
      <c r="H17198" s="200"/>
    </row>
    <row r="17199" spans="8:8" x14ac:dyDescent="0.25">
      <c r="H17199" s="200"/>
    </row>
    <row r="17200" spans="8:8" x14ac:dyDescent="0.25">
      <c r="H17200" s="200"/>
    </row>
    <row r="17201" spans="8:8" x14ac:dyDescent="0.25">
      <c r="H17201" s="200"/>
    </row>
    <row r="17202" spans="8:8" x14ac:dyDescent="0.25">
      <c r="H17202" s="200"/>
    </row>
    <row r="17203" spans="8:8" x14ac:dyDescent="0.25">
      <c r="H17203" s="200"/>
    </row>
    <row r="17204" spans="8:8" x14ac:dyDescent="0.25">
      <c r="H17204" s="200"/>
    </row>
    <row r="17205" spans="8:8" x14ac:dyDescent="0.25">
      <c r="H17205" s="200"/>
    </row>
    <row r="17206" spans="8:8" x14ac:dyDescent="0.25">
      <c r="H17206" s="200"/>
    </row>
    <row r="17207" spans="8:8" x14ac:dyDescent="0.25">
      <c r="H17207" s="200"/>
    </row>
    <row r="17208" spans="8:8" x14ac:dyDescent="0.25">
      <c r="H17208" s="200"/>
    </row>
    <row r="17209" spans="8:8" x14ac:dyDescent="0.25">
      <c r="H17209" s="200"/>
    </row>
    <row r="17210" spans="8:8" x14ac:dyDescent="0.25">
      <c r="H17210" s="200"/>
    </row>
    <row r="17211" spans="8:8" x14ac:dyDescent="0.25">
      <c r="H17211" s="200"/>
    </row>
    <row r="17212" spans="8:8" x14ac:dyDescent="0.25">
      <c r="H17212" s="200"/>
    </row>
    <row r="17213" spans="8:8" x14ac:dyDescent="0.25">
      <c r="H17213" s="200"/>
    </row>
    <row r="17214" spans="8:8" x14ac:dyDescent="0.25">
      <c r="H17214" s="200"/>
    </row>
    <row r="17215" spans="8:8" x14ac:dyDescent="0.25">
      <c r="H17215" s="200"/>
    </row>
    <row r="17216" spans="8:8" x14ac:dyDescent="0.25">
      <c r="H17216" s="200"/>
    </row>
    <row r="17217" spans="8:8" x14ac:dyDescent="0.25">
      <c r="H17217" s="200"/>
    </row>
    <row r="17218" spans="8:8" x14ac:dyDescent="0.25">
      <c r="H17218" s="200"/>
    </row>
    <row r="17219" spans="8:8" x14ac:dyDescent="0.25">
      <c r="H17219" s="200"/>
    </row>
    <row r="17220" spans="8:8" x14ac:dyDescent="0.25">
      <c r="H17220" s="200"/>
    </row>
    <row r="17221" spans="8:8" x14ac:dyDescent="0.25">
      <c r="H17221" s="200"/>
    </row>
    <row r="17222" spans="8:8" x14ac:dyDescent="0.25">
      <c r="H17222" s="200"/>
    </row>
    <row r="17223" spans="8:8" x14ac:dyDescent="0.25">
      <c r="H17223" s="200"/>
    </row>
    <row r="17224" spans="8:8" x14ac:dyDescent="0.25">
      <c r="H17224" s="200"/>
    </row>
    <row r="17225" spans="8:8" x14ac:dyDescent="0.25">
      <c r="H17225" s="200"/>
    </row>
    <row r="17226" spans="8:8" x14ac:dyDescent="0.25">
      <c r="H17226" s="200"/>
    </row>
    <row r="17227" spans="8:8" x14ac:dyDescent="0.25">
      <c r="H17227" s="200"/>
    </row>
    <row r="17228" spans="8:8" x14ac:dyDescent="0.25">
      <c r="H17228" s="200"/>
    </row>
    <row r="17229" spans="8:8" x14ac:dyDescent="0.25">
      <c r="H17229" s="200"/>
    </row>
    <row r="17230" spans="8:8" x14ac:dyDescent="0.25">
      <c r="H17230" s="200"/>
    </row>
    <row r="17231" spans="8:8" x14ac:dyDescent="0.25">
      <c r="H17231" s="200"/>
    </row>
    <row r="17232" spans="8:8" x14ac:dyDescent="0.25">
      <c r="H17232" s="200"/>
    </row>
    <row r="17233" spans="8:8" x14ac:dyDescent="0.25">
      <c r="H17233" s="200"/>
    </row>
    <row r="17234" spans="8:8" x14ac:dyDescent="0.25">
      <c r="H17234" s="200"/>
    </row>
    <row r="17235" spans="8:8" x14ac:dyDescent="0.25">
      <c r="H17235" s="200"/>
    </row>
    <row r="17236" spans="8:8" x14ac:dyDescent="0.25">
      <c r="H17236" s="200"/>
    </row>
    <row r="17237" spans="8:8" x14ac:dyDescent="0.25">
      <c r="H17237" s="200"/>
    </row>
    <row r="17238" spans="8:8" x14ac:dyDescent="0.25">
      <c r="H17238" s="200"/>
    </row>
    <row r="17239" spans="8:8" x14ac:dyDescent="0.25">
      <c r="H17239" s="200"/>
    </row>
    <row r="17240" spans="8:8" x14ac:dyDescent="0.25">
      <c r="H17240" s="200"/>
    </row>
    <row r="17241" spans="8:8" x14ac:dyDescent="0.25">
      <c r="H17241" s="200"/>
    </row>
    <row r="17242" spans="8:8" x14ac:dyDescent="0.25">
      <c r="H17242" s="200"/>
    </row>
    <row r="17243" spans="8:8" x14ac:dyDescent="0.25">
      <c r="H17243" s="200"/>
    </row>
    <row r="17244" spans="8:8" x14ac:dyDescent="0.25">
      <c r="H17244" s="200"/>
    </row>
    <row r="17245" spans="8:8" x14ac:dyDescent="0.25">
      <c r="H17245" s="200"/>
    </row>
    <row r="17246" spans="8:8" x14ac:dyDescent="0.25">
      <c r="H17246" s="200"/>
    </row>
    <row r="17247" spans="8:8" x14ac:dyDescent="0.25">
      <c r="H17247" s="200"/>
    </row>
    <row r="17248" spans="8:8" x14ac:dyDescent="0.25">
      <c r="H17248" s="200"/>
    </row>
    <row r="17249" spans="8:8" x14ac:dyDescent="0.25">
      <c r="H17249" s="200"/>
    </row>
    <row r="17250" spans="8:8" x14ac:dyDescent="0.25">
      <c r="H17250" s="200"/>
    </row>
    <row r="17251" spans="8:8" x14ac:dyDescent="0.25">
      <c r="H17251" s="200"/>
    </row>
    <row r="17252" spans="8:8" x14ac:dyDescent="0.25">
      <c r="H17252" s="200"/>
    </row>
    <row r="17253" spans="8:8" x14ac:dyDescent="0.25">
      <c r="H17253" s="200"/>
    </row>
    <row r="17254" spans="8:8" x14ac:dyDescent="0.25">
      <c r="H17254" s="200"/>
    </row>
    <row r="17255" spans="8:8" x14ac:dyDescent="0.25">
      <c r="H17255" s="200"/>
    </row>
    <row r="17256" spans="8:8" x14ac:dyDescent="0.25">
      <c r="H17256" s="200"/>
    </row>
    <row r="17257" spans="8:8" x14ac:dyDescent="0.25">
      <c r="H17257" s="200"/>
    </row>
    <row r="17258" spans="8:8" x14ac:dyDescent="0.25">
      <c r="H17258" s="200"/>
    </row>
    <row r="17259" spans="8:8" x14ac:dyDescent="0.25">
      <c r="H17259" s="200"/>
    </row>
    <row r="17260" spans="8:8" x14ac:dyDescent="0.25">
      <c r="H17260" s="200"/>
    </row>
    <row r="17261" spans="8:8" x14ac:dyDescent="0.25">
      <c r="H17261" s="200"/>
    </row>
    <row r="17262" spans="8:8" x14ac:dyDescent="0.25">
      <c r="H17262" s="200"/>
    </row>
    <row r="17263" spans="8:8" x14ac:dyDescent="0.25">
      <c r="H17263" s="200"/>
    </row>
    <row r="17264" spans="8:8" x14ac:dyDescent="0.25">
      <c r="H17264" s="200"/>
    </row>
    <row r="17265" spans="8:8" x14ac:dyDescent="0.25">
      <c r="H17265" s="200"/>
    </row>
    <row r="17266" spans="8:8" x14ac:dyDescent="0.25">
      <c r="H17266" s="200"/>
    </row>
    <row r="17267" spans="8:8" x14ac:dyDescent="0.25">
      <c r="H17267" s="200"/>
    </row>
    <row r="17268" spans="8:8" x14ac:dyDescent="0.25">
      <c r="H17268" s="200"/>
    </row>
    <row r="17269" spans="8:8" x14ac:dyDescent="0.25">
      <c r="H17269" s="200"/>
    </row>
    <row r="17270" spans="8:8" x14ac:dyDescent="0.25">
      <c r="H17270" s="200"/>
    </row>
    <row r="17271" spans="8:8" x14ac:dyDescent="0.25">
      <c r="H17271" s="200"/>
    </row>
    <row r="17272" spans="8:8" x14ac:dyDescent="0.25">
      <c r="H17272" s="200"/>
    </row>
    <row r="17273" spans="8:8" x14ac:dyDescent="0.25">
      <c r="H17273" s="200"/>
    </row>
    <row r="17274" spans="8:8" x14ac:dyDescent="0.25">
      <c r="H17274" s="200"/>
    </row>
    <row r="17275" spans="8:8" x14ac:dyDescent="0.25">
      <c r="H17275" s="200"/>
    </row>
    <row r="17276" spans="8:8" x14ac:dyDescent="0.25">
      <c r="H17276" s="200"/>
    </row>
    <row r="17277" spans="8:8" x14ac:dyDescent="0.25">
      <c r="H17277" s="200"/>
    </row>
    <row r="17278" spans="8:8" x14ac:dyDescent="0.25">
      <c r="H17278" s="200"/>
    </row>
    <row r="17279" spans="8:8" x14ac:dyDescent="0.25">
      <c r="H17279" s="200"/>
    </row>
    <row r="17280" spans="8:8" x14ac:dyDescent="0.25">
      <c r="H17280" s="200"/>
    </row>
    <row r="17281" spans="8:8" x14ac:dyDescent="0.25">
      <c r="H17281" s="200"/>
    </row>
    <row r="17282" spans="8:8" x14ac:dyDescent="0.25">
      <c r="H17282" s="200"/>
    </row>
    <row r="17283" spans="8:8" x14ac:dyDescent="0.25">
      <c r="H17283" s="200"/>
    </row>
    <row r="17284" spans="8:8" x14ac:dyDescent="0.25">
      <c r="H17284" s="200"/>
    </row>
    <row r="17285" spans="8:8" x14ac:dyDescent="0.25">
      <c r="H17285" s="200"/>
    </row>
    <row r="17286" spans="8:8" x14ac:dyDescent="0.25">
      <c r="H17286" s="200"/>
    </row>
    <row r="17287" spans="8:8" x14ac:dyDescent="0.25">
      <c r="H17287" s="200"/>
    </row>
    <row r="17288" spans="8:8" x14ac:dyDescent="0.25">
      <c r="H17288" s="200"/>
    </row>
    <row r="17289" spans="8:8" x14ac:dyDescent="0.25">
      <c r="H17289" s="200"/>
    </row>
    <row r="17290" spans="8:8" x14ac:dyDescent="0.25">
      <c r="H17290" s="200"/>
    </row>
    <row r="17291" spans="8:8" x14ac:dyDescent="0.25">
      <c r="H17291" s="200"/>
    </row>
    <row r="17292" spans="8:8" x14ac:dyDescent="0.25">
      <c r="H17292" s="200"/>
    </row>
    <row r="17293" spans="8:8" x14ac:dyDescent="0.25">
      <c r="H17293" s="200"/>
    </row>
    <row r="17294" spans="8:8" x14ac:dyDescent="0.25">
      <c r="H17294" s="200"/>
    </row>
    <row r="17295" spans="8:8" x14ac:dyDescent="0.25">
      <c r="H17295" s="200"/>
    </row>
    <row r="17296" spans="8:8" x14ac:dyDescent="0.25">
      <c r="H17296" s="200"/>
    </row>
    <row r="17297" spans="8:8" x14ac:dyDescent="0.25">
      <c r="H17297" s="200"/>
    </row>
    <row r="17298" spans="8:8" x14ac:dyDescent="0.25">
      <c r="H17298" s="200"/>
    </row>
    <row r="17299" spans="8:8" x14ac:dyDescent="0.25">
      <c r="H17299" s="200"/>
    </row>
    <row r="17300" spans="8:8" x14ac:dyDescent="0.25">
      <c r="H17300" s="200"/>
    </row>
    <row r="17301" spans="8:8" x14ac:dyDescent="0.25">
      <c r="H17301" s="200"/>
    </row>
    <row r="17302" spans="8:8" x14ac:dyDescent="0.25">
      <c r="H17302" s="200"/>
    </row>
    <row r="17303" spans="8:8" x14ac:dyDescent="0.25">
      <c r="H17303" s="200"/>
    </row>
    <row r="17304" spans="8:8" x14ac:dyDescent="0.25">
      <c r="H17304" s="200"/>
    </row>
    <row r="17305" spans="8:8" x14ac:dyDescent="0.25">
      <c r="H17305" s="200"/>
    </row>
    <row r="17306" spans="8:8" x14ac:dyDescent="0.25">
      <c r="H17306" s="200"/>
    </row>
    <row r="17307" spans="8:8" x14ac:dyDescent="0.25">
      <c r="H17307" s="200"/>
    </row>
    <row r="17308" spans="8:8" x14ac:dyDescent="0.25">
      <c r="H17308" s="200"/>
    </row>
    <row r="17309" spans="8:8" x14ac:dyDescent="0.25">
      <c r="H17309" s="200"/>
    </row>
    <row r="17310" spans="8:8" x14ac:dyDescent="0.25">
      <c r="H17310" s="200"/>
    </row>
    <row r="17311" spans="8:8" x14ac:dyDescent="0.25">
      <c r="H17311" s="200"/>
    </row>
    <row r="17312" spans="8:8" x14ac:dyDescent="0.25">
      <c r="H17312" s="200"/>
    </row>
    <row r="17313" spans="8:8" x14ac:dyDescent="0.25">
      <c r="H17313" s="200"/>
    </row>
    <row r="17314" spans="8:8" x14ac:dyDescent="0.25">
      <c r="H17314" s="200"/>
    </row>
    <row r="17315" spans="8:8" x14ac:dyDescent="0.25">
      <c r="H17315" s="200"/>
    </row>
    <row r="17316" spans="8:8" x14ac:dyDescent="0.25">
      <c r="H17316" s="200"/>
    </row>
    <row r="17317" spans="8:8" x14ac:dyDescent="0.25">
      <c r="H17317" s="200"/>
    </row>
    <row r="17318" spans="8:8" x14ac:dyDescent="0.25">
      <c r="H17318" s="200"/>
    </row>
    <row r="17319" spans="8:8" x14ac:dyDescent="0.25">
      <c r="H17319" s="200"/>
    </row>
    <row r="17320" spans="8:8" x14ac:dyDescent="0.25">
      <c r="H17320" s="200"/>
    </row>
    <row r="17321" spans="8:8" x14ac:dyDescent="0.25">
      <c r="H17321" s="200"/>
    </row>
    <row r="17322" spans="8:8" x14ac:dyDescent="0.25">
      <c r="H17322" s="200"/>
    </row>
    <row r="17323" spans="8:8" x14ac:dyDescent="0.25">
      <c r="H17323" s="200"/>
    </row>
    <row r="17324" spans="8:8" x14ac:dyDescent="0.25">
      <c r="H17324" s="200"/>
    </row>
    <row r="17325" spans="8:8" x14ac:dyDescent="0.25">
      <c r="H17325" s="200"/>
    </row>
    <row r="17326" spans="8:8" x14ac:dyDescent="0.25">
      <c r="H17326" s="200"/>
    </row>
    <row r="17327" spans="8:8" x14ac:dyDescent="0.25">
      <c r="H17327" s="200"/>
    </row>
    <row r="17328" spans="8:8" x14ac:dyDescent="0.25">
      <c r="H17328" s="200"/>
    </row>
    <row r="17329" spans="8:8" x14ac:dyDescent="0.25">
      <c r="H17329" s="200"/>
    </row>
    <row r="17330" spans="8:8" x14ac:dyDescent="0.25">
      <c r="H17330" s="200"/>
    </row>
    <row r="17331" spans="8:8" x14ac:dyDescent="0.25">
      <c r="H17331" s="200"/>
    </row>
    <row r="17332" spans="8:8" x14ac:dyDescent="0.25">
      <c r="H17332" s="200"/>
    </row>
    <row r="17333" spans="8:8" x14ac:dyDescent="0.25">
      <c r="H17333" s="200"/>
    </row>
    <row r="17334" spans="8:8" x14ac:dyDescent="0.25">
      <c r="H17334" s="200"/>
    </row>
    <row r="17335" spans="8:8" x14ac:dyDescent="0.25">
      <c r="H17335" s="200"/>
    </row>
    <row r="17336" spans="8:8" x14ac:dyDescent="0.25">
      <c r="H17336" s="200"/>
    </row>
    <row r="17337" spans="8:8" x14ac:dyDescent="0.25">
      <c r="H17337" s="200"/>
    </row>
    <row r="17338" spans="8:8" x14ac:dyDescent="0.25">
      <c r="H17338" s="200"/>
    </row>
    <row r="17339" spans="8:8" x14ac:dyDescent="0.25">
      <c r="H17339" s="200"/>
    </row>
    <row r="17340" spans="8:8" x14ac:dyDescent="0.25">
      <c r="H17340" s="200"/>
    </row>
    <row r="17341" spans="8:8" x14ac:dyDescent="0.25">
      <c r="H17341" s="200"/>
    </row>
    <row r="17342" spans="8:8" x14ac:dyDescent="0.25">
      <c r="H17342" s="200"/>
    </row>
    <row r="17343" spans="8:8" x14ac:dyDescent="0.25">
      <c r="H17343" s="200"/>
    </row>
    <row r="17344" spans="8:8" x14ac:dyDescent="0.25">
      <c r="H17344" s="200"/>
    </row>
    <row r="17345" spans="8:8" x14ac:dyDescent="0.25">
      <c r="H17345" s="200"/>
    </row>
    <row r="17346" spans="8:8" x14ac:dyDescent="0.25">
      <c r="H17346" s="200"/>
    </row>
    <row r="17347" spans="8:8" x14ac:dyDescent="0.25">
      <c r="H17347" s="200"/>
    </row>
    <row r="17348" spans="8:8" x14ac:dyDescent="0.25">
      <c r="H17348" s="200"/>
    </row>
    <row r="17349" spans="8:8" x14ac:dyDescent="0.25">
      <c r="H17349" s="200"/>
    </row>
    <row r="17350" spans="8:8" x14ac:dyDescent="0.25">
      <c r="H17350" s="200"/>
    </row>
    <row r="17351" spans="8:8" x14ac:dyDescent="0.25">
      <c r="H17351" s="200"/>
    </row>
    <row r="17352" spans="8:8" x14ac:dyDescent="0.25">
      <c r="H17352" s="200"/>
    </row>
    <row r="17353" spans="8:8" x14ac:dyDescent="0.25">
      <c r="H17353" s="200"/>
    </row>
    <row r="17354" spans="8:8" x14ac:dyDescent="0.25">
      <c r="H17354" s="200"/>
    </row>
    <row r="17355" spans="8:8" x14ac:dyDescent="0.25">
      <c r="H17355" s="200"/>
    </row>
    <row r="17356" spans="8:8" x14ac:dyDescent="0.25">
      <c r="H17356" s="200"/>
    </row>
    <row r="17357" spans="8:8" x14ac:dyDescent="0.25">
      <c r="H17357" s="200"/>
    </row>
    <row r="17358" spans="8:8" x14ac:dyDescent="0.25">
      <c r="H17358" s="200"/>
    </row>
    <row r="17359" spans="8:8" x14ac:dyDescent="0.25">
      <c r="H17359" s="200"/>
    </row>
    <row r="17360" spans="8:8" x14ac:dyDescent="0.25">
      <c r="H17360" s="200"/>
    </row>
    <row r="17361" spans="8:8" x14ac:dyDescent="0.25">
      <c r="H17361" s="200"/>
    </row>
    <row r="17362" spans="8:8" x14ac:dyDescent="0.25">
      <c r="H17362" s="200"/>
    </row>
    <row r="17363" spans="8:8" x14ac:dyDescent="0.25">
      <c r="H17363" s="200"/>
    </row>
    <row r="17364" spans="8:8" x14ac:dyDescent="0.25">
      <c r="H17364" s="200"/>
    </row>
    <row r="17365" spans="8:8" x14ac:dyDescent="0.25">
      <c r="H17365" s="200"/>
    </row>
    <row r="17366" spans="8:8" x14ac:dyDescent="0.25">
      <c r="H17366" s="200"/>
    </row>
    <row r="17367" spans="8:8" x14ac:dyDescent="0.25">
      <c r="H17367" s="200"/>
    </row>
    <row r="17368" spans="8:8" x14ac:dyDescent="0.25">
      <c r="H17368" s="200"/>
    </row>
    <row r="17369" spans="8:8" x14ac:dyDescent="0.25">
      <c r="H17369" s="200"/>
    </row>
    <row r="17370" spans="8:8" x14ac:dyDescent="0.25">
      <c r="H17370" s="200"/>
    </row>
    <row r="17371" spans="8:8" x14ac:dyDescent="0.25">
      <c r="H17371" s="200"/>
    </row>
    <row r="17372" spans="8:8" x14ac:dyDescent="0.25">
      <c r="H17372" s="200"/>
    </row>
    <row r="17373" spans="8:8" x14ac:dyDescent="0.25">
      <c r="H17373" s="200"/>
    </row>
    <row r="17374" spans="8:8" x14ac:dyDescent="0.25">
      <c r="H17374" s="200"/>
    </row>
    <row r="17375" spans="8:8" x14ac:dyDescent="0.25">
      <c r="H17375" s="200"/>
    </row>
    <row r="17376" spans="8:8" x14ac:dyDescent="0.25">
      <c r="H17376" s="200"/>
    </row>
    <row r="17377" spans="8:8" x14ac:dyDescent="0.25">
      <c r="H17377" s="200"/>
    </row>
    <row r="17378" spans="8:8" x14ac:dyDescent="0.25">
      <c r="H17378" s="200"/>
    </row>
    <row r="17379" spans="8:8" x14ac:dyDescent="0.25">
      <c r="H17379" s="200"/>
    </row>
    <row r="17380" spans="8:8" x14ac:dyDescent="0.25">
      <c r="H17380" s="200"/>
    </row>
    <row r="17381" spans="8:8" x14ac:dyDescent="0.25">
      <c r="H17381" s="200"/>
    </row>
    <row r="17382" spans="8:8" x14ac:dyDescent="0.25">
      <c r="H17382" s="200"/>
    </row>
    <row r="17383" spans="8:8" x14ac:dyDescent="0.25">
      <c r="H17383" s="200"/>
    </row>
    <row r="17384" spans="8:8" x14ac:dyDescent="0.25">
      <c r="H17384" s="200"/>
    </row>
    <row r="17385" spans="8:8" x14ac:dyDescent="0.25">
      <c r="H17385" s="200"/>
    </row>
    <row r="17386" spans="8:8" x14ac:dyDescent="0.25">
      <c r="H17386" s="200"/>
    </row>
    <row r="17387" spans="8:8" x14ac:dyDescent="0.25">
      <c r="H17387" s="200"/>
    </row>
    <row r="17388" spans="8:8" x14ac:dyDescent="0.25">
      <c r="H17388" s="200"/>
    </row>
    <row r="17389" spans="8:8" x14ac:dyDescent="0.25">
      <c r="H17389" s="200"/>
    </row>
    <row r="17390" spans="8:8" x14ac:dyDescent="0.25">
      <c r="H17390" s="200"/>
    </row>
    <row r="17391" spans="8:8" x14ac:dyDescent="0.25">
      <c r="H17391" s="200"/>
    </row>
    <row r="17392" spans="8:8" x14ac:dyDescent="0.25">
      <c r="H17392" s="200"/>
    </row>
    <row r="17393" spans="8:8" x14ac:dyDescent="0.25">
      <c r="H17393" s="200"/>
    </row>
    <row r="17394" spans="8:8" x14ac:dyDescent="0.25">
      <c r="H17394" s="200"/>
    </row>
    <row r="17395" spans="8:8" x14ac:dyDescent="0.25">
      <c r="H17395" s="200"/>
    </row>
    <row r="17396" spans="8:8" x14ac:dyDescent="0.25">
      <c r="H17396" s="200"/>
    </row>
    <row r="17397" spans="8:8" x14ac:dyDescent="0.25">
      <c r="H17397" s="200"/>
    </row>
    <row r="17398" spans="8:8" x14ac:dyDescent="0.25">
      <c r="H17398" s="200"/>
    </row>
    <row r="17399" spans="8:8" x14ac:dyDescent="0.25">
      <c r="H17399" s="200"/>
    </row>
    <row r="17400" spans="8:8" x14ac:dyDescent="0.25">
      <c r="H17400" s="200"/>
    </row>
    <row r="17401" spans="8:8" x14ac:dyDescent="0.25">
      <c r="H17401" s="200"/>
    </row>
    <row r="17402" spans="8:8" x14ac:dyDescent="0.25">
      <c r="H17402" s="200"/>
    </row>
    <row r="17403" spans="8:8" x14ac:dyDescent="0.25">
      <c r="H17403" s="200"/>
    </row>
    <row r="17404" spans="8:8" x14ac:dyDescent="0.25">
      <c r="H17404" s="200"/>
    </row>
    <row r="17405" spans="8:8" x14ac:dyDescent="0.25">
      <c r="H17405" s="200"/>
    </row>
    <row r="17406" spans="8:8" x14ac:dyDescent="0.25">
      <c r="H17406" s="200"/>
    </row>
    <row r="17407" spans="8:8" x14ac:dyDescent="0.25">
      <c r="H17407" s="200"/>
    </row>
    <row r="17408" spans="8:8" x14ac:dyDescent="0.25">
      <c r="H17408" s="200"/>
    </row>
    <row r="17409" spans="8:8" x14ac:dyDescent="0.25">
      <c r="H17409" s="200"/>
    </row>
    <row r="17410" spans="8:8" x14ac:dyDescent="0.25">
      <c r="H17410" s="200"/>
    </row>
    <row r="17411" spans="8:8" x14ac:dyDescent="0.25">
      <c r="H17411" s="200"/>
    </row>
    <row r="17412" spans="8:8" x14ac:dyDescent="0.25">
      <c r="H17412" s="200"/>
    </row>
    <row r="17413" spans="8:8" x14ac:dyDescent="0.25">
      <c r="H17413" s="200"/>
    </row>
    <row r="17414" spans="8:8" x14ac:dyDescent="0.25">
      <c r="H17414" s="200"/>
    </row>
    <row r="17415" spans="8:8" x14ac:dyDescent="0.25">
      <c r="H17415" s="200"/>
    </row>
    <row r="17416" spans="8:8" x14ac:dyDescent="0.25">
      <c r="H17416" s="200"/>
    </row>
    <row r="17417" spans="8:8" x14ac:dyDescent="0.25">
      <c r="H17417" s="200"/>
    </row>
    <row r="17418" spans="8:8" x14ac:dyDescent="0.25">
      <c r="H17418" s="200"/>
    </row>
    <row r="17419" spans="8:8" x14ac:dyDescent="0.25">
      <c r="H17419" s="200"/>
    </row>
    <row r="17420" spans="8:8" x14ac:dyDescent="0.25">
      <c r="H17420" s="200"/>
    </row>
    <row r="17421" spans="8:8" x14ac:dyDescent="0.25">
      <c r="H17421" s="200"/>
    </row>
    <row r="17422" spans="8:8" x14ac:dyDescent="0.25">
      <c r="H17422" s="200"/>
    </row>
    <row r="17423" spans="8:8" x14ac:dyDescent="0.25">
      <c r="H17423" s="200"/>
    </row>
    <row r="17424" spans="8:8" x14ac:dyDescent="0.25">
      <c r="H17424" s="200"/>
    </row>
    <row r="17425" spans="8:8" x14ac:dyDescent="0.25">
      <c r="H17425" s="200"/>
    </row>
    <row r="17426" spans="8:8" x14ac:dyDescent="0.25">
      <c r="H17426" s="200"/>
    </row>
    <row r="17427" spans="8:8" x14ac:dyDescent="0.25">
      <c r="H17427" s="200"/>
    </row>
    <row r="17428" spans="8:8" x14ac:dyDescent="0.25">
      <c r="H17428" s="200"/>
    </row>
    <row r="17429" spans="8:8" x14ac:dyDescent="0.25">
      <c r="H17429" s="200"/>
    </row>
    <row r="17430" spans="8:8" x14ac:dyDescent="0.25">
      <c r="H17430" s="200"/>
    </row>
    <row r="17431" spans="8:8" x14ac:dyDescent="0.25">
      <c r="H17431" s="200"/>
    </row>
    <row r="17432" spans="8:8" x14ac:dyDescent="0.25">
      <c r="H17432" s="200"/>
    </row>
    <row r="17433" spans="8:8" x14ac:dyDescent="0.25">
      <c r="H17433" s="200"/>
    </row>
    <row r="17434" spans="8:8" x14ac:dyDescent="0.25">
      <c r="H17434" s="200"/>
    </row>
    <row r="17435" spans="8:8" x14ac:dyDescent="0.25">
      <c r="H17435" s="200"/>
    </row>
    <row r="17436" spans="8:8" x14ac:dyDescent="0.25">
      <c r="H17436" s="200"/>
    </row>
    <row r="17437" spans="8:8" x14ac:dyDescent="0.25">
      <c r="H17437" s="200"/>
    </row>
    <row r="17438" spans="8:8" x14ac:dyDescent="0.25">
      <c r="H17438" s="200"/>
    </row>
    <row r="17439" spans="8:8" x14ac:dyDescent="0.25">
      <c r="H17439" s="200"/>
    </row>
    <row r="17440" spans="8:8" x14ac:dyDescent="0.25">
      <c r="H17440" s="200"/>
    </row>
    <row r="17441" spans="8:8" x14ac:dyDescent="0.25">
      <c r="H17441" s="200"/>
    </row>
    <row r="17442" spans="8:8" x14ac:dyDescent="0.25">
      <c r="H17442" s="200"/>
    </row>
    <row r="17443" spans="8:8" x14ac:dyDescent="0.25">
      <c r="H17443" s="200"/>
    </row>
    <row r="17444" spans="8:8" x14ac:dyDescent="0.25">
      <c r="H17444" s="200"/>
    </row>
    <row r="17445" spans="8:8" x14ac:dyDescent="0.25">
      <c r="H17445" s="200"/>
    </row>
    <row r="17446" spans="8:8" x14ac:dyDescent="0.25">
      <c r="H17446" s="200"/>
    </row>
    <row r="17447" spans="8:8" x14ac:dyDescent="0.25">
      <c r="H17447" s="200"/>
    </row>
    <row r="17448" spans="8:8" x14ac:dyDescent="0.25">
      <c r="H17448" s="200"/>
    </row>
    <row r="17449" spans="8:8" x14ac:dyDescent="0.25">
      <c r="H17449" s="200"/>
    </row>
    <row r="17450" spans="8:8" x14ac:dyDescent="0.25">
      <c r="H17450" s="200"/>
    </row>
    <row r="17451" spans="8:8" x14ac:dyDescent="0.25">
      <c r="H17451" s="200"/>
    </row>
    <row r="17452" spans="8:8" x14ac:dyDescent="0.25">
      <c r="H17452" s="200"/>
    </row>
    <row r="17453" spans="8:8" x14ac:dyDescent="0.25">
      <c r="H17453" s="200"/>
    </row>
    <row r="17454" spans="8:8" x14ac:dyDescent="0.25">
      <c r="H17454" s="200"/>
    </row>
    <row r="17455" spans="8:8" x14ac:dyDescent="0.25">
      <c r="H17455" s="200"/>
    </row>
    <row r="17456" spans="8:8" x14ac:dyDescent="0.25">
      <c r="H17456" s="200"/>
    </row>
    <row r="17457" spans="8:8" x14ac:dyDescent="0.25">
      <c r="H17457" s="200"/>
    </row>
    <row r="17458" spans="8:8" x14ac:dyDescent="0.25">
      <c r="H17458" s="200"/>
    </row>
    <row r="17459" spans="8:8" x14ac:dyDescent="0.25">
      <c r="H17459" s="200"/>
    </row>
    <row r="17460" spans="8:8" x14ac:dyDescent="0.25">
      <c r="H17460" s="200"/>
    </row>
    <row r="17461" spans="8:8" x14ac:dyDescent="0.25">
      <c r="H17461" s="200"/>
    </row>
    <row r="17462" spans="8:8" x14ac:dyDescent="0.25">
      <c r="H17462" s="200"/>
    </row>
    <row r="17463" spans="8:8" x14ac:dyDescent="0.25">
      <c r="H17463" s="200"/>
    </row>
    <row r="17464" spans="8:8" x14ac:dyDescent="0.25">
      <c r="H17464" s="200"/>
    </row>
    <row r="17465" spans="8:8" x14ac:dyDescent="0.25">
      <c r="H17465" s="200"/>
    </row>
    <row r="17466" spans="8:8" x14ac:dyDescent="0.25">
      <c r="H17466" s="200"/>
    </row>
    <row r="17467" spans="8:8" x14ac:dyDescent="0.25">
      <c r="H17467" s="200"/>
    </row>
    <row r="17468" spans="8:8" x14ac:dyDescent="0.25">
      <c r="H17468" s="200"/>
    </row>
    <row r="17469" spans="8:8" x14ac:dyDescent="0.25">
      <c r="H17469" s="200"/>
    </row>
    <row r="17470" spans="8:8" x14ac:dyDescent="0.25">
      <c r="H17470" s="200"/>
    </row>
    <row r="17471" spans="8:8" x14ac:dyDescent="0.25">
      <c r="H17471" s="200"/>
    </row>
    <row r="17472" spans="8:8" x14ac:dyDescent="0.25">
      <c r="H17472" s="200"/>
    </row>
    <row r="17473" spans="8:8" x14ac:dyDescent="0.25">
      <c r="H17473" s="200"/>
    </row>
    <row r="17474" spans="8:8" x14ac:dyDescent="0.25">
      <c r="H17474" s="200"/>
    </row>
    <row r="17475" spans="8:8" x14ac:dyDescent="0.25">
      <c r="H17475" s="200"/>
    </row>
    <row r="17476" spans="8:8" x14ac:dyDescent="0.25">
      <c r="H17476" s="200"/>
    </row>
    <row r="17477" spans="8:8" x14ac:dyDescent="0.25">
      <c r="H17477" s="200"/>
    </row>
    <row r="17478" spans="8:8" x14ac:dyDescent="0.25">
      <c r="H17478" s="200"/>
    </row>
    <row r="17479" spans="8:8" x14ac:dyDescent="0.25">
      <c r="H17479" s="200"/>
    </row>
    <row r="17480" spans="8:8" x14ac:dyDescent="0.25">
      <c r="H17480" s="200"/>
    </row>
    <row r="17481" spans="8:8" x14ac:dyDescent="0.25">
      <c r="H17481" s="200"/>
    </row>
    <row r="17482" spans="8:8" x14ac:dyDescent="0.25">
      <c r="H17482" s="200"/>
    </row>
    <row r="17483" spans="8:8" x14ac:dyDescent="0.25">
      <c r="H17483" s="200"/>
    </row>
    <row r="17484" spans="8:8" x14ac:dyDescent="0.25">
      <c r="H17484" s="200"/>
    </row>
    <row r="17485" spans="8:8" x14ac:dyDescent="0.25">
      <c r="H17485" s="200"/>
    </row>
    <row r="17486" spans="8:8" x14ac:dyDescent="0.25">
      <c r="H17486" s="200"/>
    </row>
    <row r="17487" spans="8:8" x14ac:dyDescent="0.25">
      <c r="H17487" s="200"/>
    </row>
    <row r="17488" spans="8:8" x14ac:dyDescent="0.25">
      <c r="H17488" s="200"/>
    </row>
    <row r="17489" spans="8:8" x14ac:dyDescent="0.25">
      <c r="H17489" s="200"/>
    </row>
    <row r="17490" spans="8:8" x14ac:dyDescent="0.25">
      <c r="H17490" s="200"/>
    </row>
    <row r="17491" spans="8:8" x14ac:dyDescent="0.25">
      <c r="H17491" s="200"/>
    </row>
    <row r="17492" spans="8:8" x14ac:dyDescent="0.25">
      <c r="H17492" s="200"/>
    </row>
    <row r="17493" spans="8:8" x14ac:dyDescent="0.25">
      <c r="H17493" s="200"/>
    </row>
    <row r="17494" spans="8:8" x14ac:dyDescent="0.25">
      <c r="H17494" s="200"/>
    </row>
    <row r="17495" spans="8:8" x14ac:dyDescent="0.25">
      <c r="H17495" s="200"/>
    </row>
    <row r="17496" spans="8:8" x14ac:dyDescent="0.25">
      <c r="H17496" s="200"/>
    </row>
    <row r="17497" spans="8:8" x14ac:dyDescent="0.25">
      <c r="H17497" s="200"/>
    </row>
    <row r="17498" spans="8:8" x14ac:dyDescent="0.25">
      <c r="H17498" s="200"/>
    </row>
    <row r="17499" spans="8:8" x14ac:dyDescent="0.25">
      <c r="H17499" s="200"/>
    </row>
    <row r="17500" spans="8:8" x14ac:dyDescent="0.25">
      <c r="H17500" s="200"/>
    </row>
    <row r="17501" spans="8:8" x14ac:dyDescent="0.25">
      <c r="H17501" s="200"/>
    </row>
    <row r="17502" spans="8:8" x14ac:dyDescent="0.25">
      <c r="H17502" s="200"/>
    </row>
    <row r="17503" spans="8:8" x14ac:dyDescent="0.25">
      <c r="H17503" s="200"/>
    </row>
    <row r="17504" spans="8:8" x14ac:dyDescent="0.25">
      <c r="H17504" s="200"/>
    </row>
    <row r="17505" spans="8:8" x14ac:dyDescent="0.25">
      <c r="H17505" s="200"/>
    </row>
    <row r="17506" spans="8:8" x14ac:dyDescent="0.25">
      <c r="H17506" s="200"/>
    </row>
    <row r="17507" spans="8:8" x14ac:dyDescent="0.25">
      <c r="H17507" s="200"/>
    </row>
    <row r="17508" spans="8:8" x14ac:dyDescent="0.25">
      <c r="H17508" s="200"/>
    </row>
    <row r="17509" spans="8:8" x14ac:dyDescent="0.25">
      <c r="H17509" s="200"/>
    </row>
    <row r="17510" spans="8:8" x14ac:dyDescent="0.25">
      <c r="H17510" s="200"/>
    </row>
    <row r="17511" spans="8:8" x14ac:dyDescent="0.25">
      <c r="H17511" s="200"/>
    </row>
    <row r="17512" spans="8:8" x14ac:dyDescent="0.25">
      <c r="H17512" s="200"/>
    </row>
    <row r="17513" spans="8:8" x14ac:dyDescent="0.25">
      <c r="H17513" s="200"/>
    </row>
    <row r="17514" spans="8:8" x14ac:dyDescent="0.25">
      <c r="H17514" s="200"/>
    </row>
    <row r="17515" spans="8:8" x14ac:dyDescent="0.25">
      <c r="H17515" s="200"/>
    </row>
    <row r="17516" spans="8:8" x14ac:dyDescent="0.25">
      <c r="H17516" s="200"/>
    </row>
    <row r="17517" spans="8:8" x14ac:dyDescent="0.25">
      <c r="H17517" s="200"/>
    </row>
    <row r="17518" spans="8:8" x14ac:dyDescent="0.25">
      <c r="H17518" s="200"/>
    </row>
    <row r="17519" spans="8:8" x14ac:dyDescent="0.25">
      <c r="H17519" s="200"/>
    </row>
    <row r="17520" spans="8:8" x14ac:dyDescent="0.25">
      <c r="H17520" s="200"/>
    </row>
    <row r="17521" spans="8:8" x14ac:dyDescent="0.25">
      <c r="H17521" s="200"/>
    </row>
    <row r="17522" spans="8:8" x14ac:dyDescent="0.25">
      <c r="H17522" s="200"/>
    </row>
    <row r="17523" spans="8:8" x14ac:dyDescent="0.25">
      <c r="H17523" s="200"/>
    </row>
    <row r="17524" spans="8:8" x14ac:dyDescent="0.25">
      <c r="H17524" s="200"/>
    </row>
    <row r="17525" spans="8:8" x14ac:dyDescent="0.25">
      <c r="H17525" s="200"/>
    </row>
    <row r="17526" spans="8:8" x14ac:dyDescent="0.25">
      <c r="H17526" s="200"/>
    </row>
    <row r="17527" spans="8:8" x14ac:dyDescent="0.25">
      <c r="H17527" s="200"/>
    </row>
    <row r="17528" spans="8:8" x14ac:dyDescent="0.25">
      <c r="H17528" s="200"/>
    </row>
    <row r="17529" spans="8:8" x14ac:dyDescent="0.25">
      <c r="H17529" s="200"/>
    </row>
    <row r="17530" spans="8:8" x14ac:dyDescent="0.25">
      <c r="H17530" s="200"/>
    </row>
    <row r="17531" spans="8:8" x14ac:dyDescent="0.25">
      <c r="H17531" s="200"/>
    </row>
    <row r="17532" spans="8:8" x14ac:dyDescent="0.25">
      <c r="H17532" s="200"/>
    </row>
    <row r="17533" spans="8:8" x14ac:dyDescent="0.25">
      <c r="H17533" s="200"/>
    </row>
    <row r="17534" spans="8:8" x14ac:dyDescent="0.25">
      <c r="H17534" s="200"/>
    </row>
    <row r="17535" spans="8:8" x14ac:dyDescent="0.25">
      <c r="H17535" s="200"/>
    </row>
    <row r="17536" spans="8:8" x14ac:dyDescent="0.25">
      <c r="H17536" s="200"/>
    </row>
    <row r="17537" spans="8:8" x14ac:dyDescent="0.25">
      <c r="H17537" s="200"/>
    </row>
    <row r="17538" spans="8:8" x14ac:dyDescent="0.25">
      <c r="H17538" s="200"/>
    </row>
    <row r="17539" spans="8:8" x14ac:dyDescent="0.25">
      <c r="H17539" s="200"/>
    </row>
    <row r="17540" spans="8:8" x14ac:dyDescent="0.25">
      <c r="H17540" s="200"/>
    </row>
    <row r="17541" spans="8:8" x14ac:dyDescent="0.25">
      <c r="H17541" s="200"/>
    </row>
    <row r="17542" spans="8:8" x14ac:dyDescent="0.25">
      <c r="H17542" s="200"/>
    </row>
    <row r="17543" spans="8:8" x14ac:dyDescent="0.25">
      <c r="H17543" s="200"/>
    </row>
    <row r="17544" spans="8:8" x14ac:dyDescent="0.25">
      <c r="H17544" s="200"/>
    </row>
    <row r="17545" spans="8:8" x14ac:dyDescent="0.25">
      <c r="H17545" s="200"/>
    </row>
    <row r="17546" spans="8:8" x14ac:dyDescent="0.25">
      <c r="H17546" s="200"/>
    </row>
    <row r="17547" spans="8:8" x14ac:dyDescent="0.25">
      <c r="H17547" s="200"/>
    </row>
    <row r="17548" spans="8:8" x14ac:dyDescent="0.25">
      <c r="H17548" s="200"/>
    </row>
    <row r="17549" spans="8:8" x14ac:dyDescent="0.25">
      <c r="H17549" s="200"/>
    </row>
    <row r="17550" spans="8:8" x14ac:dyDescent="0.25">
      <c r="H17550" s="200"/>
    </row>
    <row r="17551" spans="8:8" x14ac:dyDescent="0.25">
      <c r="H17551" s="200"/>
    </row>
    <row r="17552" spans="8:8" x14ac:dyDescent="0.25">
      <c r="H17552" s="200"/>
    </row>
    <row r="17553" spans="8:8" x14ac:dyDescent="0.25">
      <c r="H17553" s="200"/>
    </row>
    <row r="17554" spans="8:8" x14ac:dyDescent="0.25">
      <c r="H17554" s="200"/>
    </row>
    <row r="17555" spans="8:8" x14ac:dyDescent="0.25">
      <c r="H17555" s="200"/>
    </row>
    <row r="17556" spans="8:8" x14ac:dyDescent="0.25">
      <c r="H17556" s="200"/>
    </row>
    <row r="17557" spans="8:8" x14ac:dyDescent="0.25">
      <c r="H17557" s="200"/>
    </row>
    <row r="17558" spans="8:8" x14ac:dyDescent="0.25">
      <c r="H17558" s="200"/>
    </row>
    <row r="17559" spans="8:8" x14ac:dyDescent="0.25">
      <c r="H17559" s="200"/>
    </row>
    <row r="17560" spans="8:8" x14ac:dyDescent="0.25">
      <c r="H17560" s="200"/>
    </row>
    <row r="17561" spans="8:8" x14ac:dyDescent="0.25">
      <c r="H17561" s="200"/>
    </row>
    <row r="17562" spans="8:8" x14ac:dyDescent="0.25">
      <c r="H17562" s="200"/>
    </row>
    <row r="17563" spans="8:8" x14ac:dyDescent="0.25">
      <c r="H17563" s="200"/>
    </row>
    <row r="17564" spans="8:8" x14ac:dyDescent="0.25">
      <c r="H17564" s="200"/>
    </row>
    <row r="17565" spans="8:8" x14ac:dyDescent="0.25">
      <c r="H17565" s="200"/>
    </row>
    <row r="17566" spans="8:8" x14ac:dyDescent="0.25">
      <c r="H17566" s="200"/>
    </row>
    <row r="17567" spans="8:8" x14ac:dyDescent="0.25">
      <c r="H17567" s="200"/>
    </row>
    <row r="17568" spans="8:8" x14ac:dyDescent="0.25">
      <c r="H17568" s="200"/>
    </row>
    <row r="17569" spans="8:8" x14ac:dyDescent="0.25">
      <c r="H17569" s="200"/>
    </row>
    <row r="17570" spans="8:8" x14ac:dyDescent="0.25">
      <c r="H17570" s="200"/>
    </row>
    <row r="17571" spans="8:8" x14ac:dyDescent="0.25">
      <c r="H17571" s="200"/>
    </row>
    <row r="17572" spans="8:8" x14ac:dyDescent="0.25">
      <c r="H17572" s="200"/>
    </row>
    <row r="17573" spans="8:8" x14ac:dyDescent="0.25">
      <c r="H17573" s="200"/>
    </row>
    <row r="17574" spans="8:8" x14ac:dyDescent="0.25">
      <c r="H17574" s="200"/>
    </row>
    <row r="17575" spans="8:8" x14ac:dyDescent="0.25">
      <c r="H17575" s="200"/>
    </row>
    <row r="17576" spans="8:8" x14ac:dyDescent="0.25">
      <c r="H17576" s="200"/>
    </row>
    <row r="17577" spans="8:8" x14ac:dyDescent="0.25">
      <c r="H17577" s="200"/>
    </row>
    <row r="17578" spans="8:8" x14ac:dyDescent="0.25">
      <c r="H17578" s="200"/>
    </row>
    <row r="17579" spans="8:8" x14ac:dyDescent="0.25">
      <c r="H17579" s="200"/>
    </row>
    <row r="17580" spans="8:8" x14ac:dyDescent="0.25">
      <c r="H17580" s="200"/>
    </row>
    <row r="17581" spans="8:8" x14ac:dyDescent="0.25">
      <c r="H17581" s="200"/>
    </row>
    <row r="17582" spans="8:8" x14ac:dyDescent="0.25">
      <c r="H17582" s="200"/>
    </row>
    <row r="17583" spans="8:8" x14ac:dyDescent="0.25">
      <c r="H17583" s="200"/>
    </row>
    <row r="17584" spans="8:8" x14ac:dyDescent="0.25">
      <c r="H17584" s="200"/>
    </row>
    <row r="17585" spans="8:8" x14ac:dyDescent="0.25">
      <c r="H17585" s="200"/>
    </row>
    <row r="17586" spans="8:8" x14ac:dyDescent="0.25">
      <c r="H17586" s="200"/>
    </row>
    <row r="17587" spans="8:8" x14ac:dyDescent="0.25">
      <c r="H17587" s="200"/>
    </row>
    <row r="17588" spans="8:8" x14ac:dyDescent="0.25">
      <c r="H17588" s="200"/>
    </row>
    <row r="17589" spans="8:8" x14ac:dyDescent="0.25">
      <c r="H17589" s="200"/>
    </row>
    <row r="17590" spans="8:8" x14ac:dyDescent="0.25">
      <c r="H17590" s="200"/>
    </row>
    <row r="17591" spans="8:8" x14ac:dyDescent="0.25">
      <c r="H17591" s="200"/>
    </row>
    <row r="17592" spans="8:8" x14ac:dyDescent="0.25">
      <c r="H17592" s="200"/>
    </row>
    <row r="17593" spans="8:8" x14ac:dyDescent="0.25">
      <c r="H17593" s="200"/>
    </row>
    <row r="17594" spans="8:8" x14ac:dyDescent="0.25">
      <c r="H17594" s="200"/>
    </row>
    <row r="17595" spans="8:8" x14ac:dyDescent="0.25">
      <c r="H17595" s="200"/>
    </row>
    <row r="17596" spans="8:8" x14ac:dyDescent="0.25">
      <c r="H17596" s="200"/>
    </row>
    <row r="17597" spans="8:8" x14ac:dyDescent="0.25">
      <c r="H17597" s="200"/>
    </row>
    <row r="17598" spans="8:8" x14ac:dyDescent="0.25">
      <c r="H17598" s="200"/>
    </row>
    <row r="17599" spans="8:8" x14ac:dyDescent="0.25">
      <c r="H17599" s="200"/>
    </row>
    <row r="17600" spans="8:8" x14ac:dyDescent="0.25">
      <c r="H17600" s="200"/>
    </row>
    <row r="17601" spans="8:8" x14ac:dyDescent="0.25">
      <c r="H17601" s="200"/>
    </row>
    <row r="17602" spans="8:8" x14ac:dyDescent="0.25">
      <c r="H17602" s="200"/>
    </row>
    <row r="17603" spans="8:8" x14ac:dyDescent="0.25">
      <c r="H17603" s="200"/>
    </row>
    <row r="17604" spans="8:8" x14ac:dyDescent="0.25">
      <c r="H17604" s="200"/>
    </row>
    <row r="17605" spans="8:8" x14ac:dyDescent="0.25">
      <c r="H17605" s="200"/>
    </row>
    <row r="17606" spans="8:8" x14ac:dyDescent="0.25">
      <c r="H17606" s="200"/>
    </row>
    <row r="17607" spans="8:8" x14ac:dyDescent="0.25">
      <c r="H17607" s="200"/>
    </row>
    <row r="17608" spans="8:8" x14ac:dyDescent="0.25">
      <c r="H17608" s="200"/>
    </row>
    <row r="17609" spans="8:8" x14ac:dyDescent="0.25">
      <c r="H17609" s="200"/>
    </row>
    <row r="17610" spans="8:8" x14ac:dyDescent="0.25">
      <c r="H17610" s="200"/>
    </row>
    <row r="17611" spans="8:8" x14ac:dyDescent="0.25">
      <c r="H17611" s="200"/>
    </row>
    <row r="17612" spans="8:8" x14ac:dyDescent="0.25">
      <c r="H17612" s="200"/>
    </row>
    <row r="17613" spans="8:8" x14ac:dyDescent="0.25">
      <c r="H17613" s="200"/>
    </row>
    <row r="17614" spans="8:8" x14ac:dyDescent="0.25">
      <c r="H17614" s="200"/>
    </row>
    <row r="17615" spans="8:8" x14ac:dyDescent="0.25">
      <c r="H17615" s="200"/>
    </row>
    <row r="17616" spans="8:8" x14ac:dyDescent="0.25">
      <c r="H17616" s="200"/>
    </row>
    <row r="17617" spans="8:8" x14ac:dyDescent="0.25">
      <c r="H17617" s="200"/>
    </row>
    <row r="17618" spans="8:8" x14ac:dyDescent="0.25">
      <c r="H17618" s="200"/>
    </row>
    <row r="17619" spans="8:8" x14ac:dyDescent="0.25">
      <c r="H17619" s="200"/>
    </row>
    <row r="17620" spans="8:8" x14ac:dyDescent="0.25">
      <c r="H17620" s="200"/>
    </row>
    <row r="17621" spans="8:8" x14ac:dyDescent="0.25">
      <c r="H17621" s="200"/>
    </row>
    <row r="17622" spans="8:8" x14ac:dyDescent="0.25">
      <c r="H17622" s="200"/>
    </row>
    <row r="17623" spans="8:8" x14ac:dyDescent="0.25">
      <c r="H17623" s="200"/>
    </row>
    <row r="17624" spans="8:8" x14ac:dyDescent="0.25">
      <c r="H17624" s="200"/>
    </row>
    <row r="17625" spans="8:8" x14ac:dyDescent="0.25">
      <c r="H17625" s="200"/>
    </row>
    <row r="17626" spans="8:8" x14ac:dyDescent="0.25">
      <c r="H17626" s="200"/>
    </row>
    <row r="17627" spans="8:8" x14ac:dyDescent="0.25">
      <c r="H17627" s="200"/>
    </row>
    <row r="17628" spans="8:8" x14ac:dyDescent="0.25">
      <c r="H17628" s="200"/>
    </row>
    <row r="17629" spans="8:8" x14ac:dyDescent="0.25">
      <c r="H17629" s="200"/>
    </row>
    <row r="17630" spans="8:8" x14ac:dyDescent="0.25">
      <c r="H17630" s="200"/>
    </row>
    <row r="17631" spans="8:8" x14ac:dyDescent="0.25">
      <c r="H17631" s="200"/>
    </row>
    <row r="17632" spans="8:8" x14ac:dyDescent="0.25">
      <c r="H17632" s="200"/>
    </row>
    <row r="17633" spans="8:8" x14ac:dyDescent="0.25">
      <c r="H17633" s="200"/>
    </row>
    <row r="17634" spans="8:8" x14ac:dyDescent="0.25">
      <c r="H17634" s="200"/>
    </row>
    <row r="17635" spans="8:8" x14ac:dyDescent="0.25">
      <c r="H17635" s="200"/>
    </row>
    <row r="17636" spans="8:8" x14ac:dyDescent="0.25">
      <c r="H17636" s="200"/>
    </row>
    <row r="17637" spans="8:8" x14ac:dyDescent="0.25">
      <c r="H17637" s="200"/>
    </row>
    <row r="17638" spans="8:8" x14ac:dyDescent="0.25">
      <c r="H17638" s="200"/>
    </row>
    <row r="17639" spans="8:8" x14ac:dyDescent="0.25">
      <c r="H17639" s="200"/>
    </row>
    <row r="17640" spans="8:8" x14ac:dyDescent="0.25">
      <c r="H17640" s="200"/>
    </row>
    <row r="17641" spans="8:8" x14ac:dyDescent="0.25">
      <c r="H17641" s="200"/>
    </row>
    <row r="17642" spans="8:8" x14ac:dyDescent="0.25">
      <c r="H17642" s="200"/>
    </row>
    <row r="17643" spans="8:8" x14ac:dyDescent="0.25">
      <c r="H17643" s="200"/>
    </row>
    <row r="17644" spans="8:8" x14ac:dyDescent="0.25">
      <c r="H17644" s="200"/>
    </row>
    <row r="17645" spans="8:8" x14ac:dyDescent="0.25">
      <c r="H17645" s="200"/>
    </row>
    <row r="17646" spans="8:8" x14ac:dyDescent="0.25">
      <c r="H17646" s="200"/>
    </row>
    <row r="17647" spans="8:8" x14ac:dyDescent="0.25">
      <c r="H17647" s="200"/>
    </row>
    <row r="17648" spans="8:8" x14ac:dyDescent="0.25">
      <c r="H17648" s="200"/>
    </row>
    <row r="17649" spans="8:8" x14ac:dyDescent="0.25">
      <c r="H17649" s="200"/>
    </row>
    <row r="17650" spans="8:8" x14ac:dyDescent="0.25">
      <c r="H17650" s="200"/>
    </row>
    <row r="17651" spans="8:8" x14ac:dyDescent="0.25">
      <c r="H17651" s="200"/>
    </row>
    <row r="17652" spans="8:8" x14ac:dyDescent="0.25">
      <c r="H17652" s="200"/>
    </row>
    <row r="17653" spans="8:8" x14ac:dyDescent="0.25">
      <c r="H17653" s="200"/>
    </row>
    <row r="17654" spans="8:8" x14ac:dyDescent="0.25">
      <c r="H17654" s="200"/>
    </row>
    <row r="17655" spans="8:8" x14ac:dyDescent="0.25">
      <c r="H17655" s="200"/>
    </row>
    <row r="17656" spans="8:8" x14ac:dyDescent="0.25">
      <c r="H17656" s="200"/>
    </row>
    <row r="17657" spans="8:8" x14ac:dyDescent="0.25">
      <c r="H17657" s="200"/>
    </row>
    <row r="17658" spans="8:8" x14ac:dyDescent="0.25">
      <c r="H17658" s="200"/>
    </row>
    <row r="17659" spans="8:8" x14ac:dyDescent="0.25">
      <c r="H17659" s="200"/>
    </row>
    <row r="17660" spans="8:8" x14ac:dyDescent="0.25">
      <c r="H17660" s="200"/>
    </row>
    <row r="17661" spans="8:8" x14ac:dyDescent="0.25">
      <c r="H17661" s="200"/>
    </row>
    <row r="17662" spans="8:8" x14ac:dyDescent="0.25">
      <c r="H17662" s="200"/>
    </row>
    <row r="17663" spans="8:8" x14ac:dyDescent="0.25">
      <c r="H17663" s="200"/>
    </row>
    <row r="17664" spans="8:8" x14ac:dyDescent="0.25">
      <c r="H17664" s="200"/>
    </row>
    <row r="17665" spans="8:8" x14ac:dyDescent="0.25">
      <c r="H17665" s="200"/>
    </row>
    <row r="17666" spans="8:8" x14ac:dyDescent="0.25">
      <c r="H17666" s="200"/>
    </row>
    <row r="17667" spans="8:8" x14ac:dyDescent="0.25">
      <c r="H17667" s="200"/>
    </row>
    <row r="17668" spans="8:8" x14ac:dyDescent="0.25">
      <c r="H17668" s="200"/>
    </row>
    <row r="17669" spans="8:8" x14ac:dyDescent="0.25">
      <c r="H17669" s="200"/>
    </row>
    <row r="17670" spans="8:8" x14ac:dyDescent="0.25">
      <c r="H17670" s="200"/>
    </row>
    <row r="17671" spans="8:8" x14ac:dyDescent="0.25">
      <c r="H17671" s="200"/>
    </row>
    <row r="17672" spans="8:8" x14ac:dyDescent="0.25">
      <c r="H17672" s="200"/>
    </row>
    <row r="17673" spans="8:8" x14ac:dyDescent="0.25">
      <c r="H17673" s="200"/>
    </row>
    <row r="17674" spans="8:8" x14ac:dyDescent="0.25">
      <c r="H17674" s="200"/>
    </row>
    <row r="17675" spans="8:8" x14ac:dyDescent="0.25">
      <c r="H17675" s="200"/>
    </row>
    <row r="17676" spans="8:8" x14ac:dyDescent="0.25">
      <c r="H17676" s="200"/>
    </row>
    <row r="17677" spans="8:8" x14ac:dyDescent="0.25">
      <c r="H17677" s="200"/>
    </row>
    <row r="17678" spans="8:8" x14ac:dyDescent="0.25">
      <c r="H17678" s="200"/>
    </row>
    <row r="17679" spans="8:8" x14ac:dyDescent="0.25">
      <c r="H17679" s="200"/>
    </row>
    <row r="17680" spans="8:8" x14ac:dyDescent="0.25">
      <c r="H17680" s="200"/>
    </row>
    <row r="17681" spans="8:8" x14ac:dyDescent="0.25">
      <c r="H17681" s="200"/>
    </row>
    <row r="17682" spans="8:8" x14ac:dyDescent="0.25">
      <c r="H17682" s="200"/>
    </row>
    <row r="17683" spans="8:8" x14ac:dyDescent="0.25">
      <c r="H17683" s="200"/>
    </row>
    <row r="17684" spans="8:8" x14ac:dyDescent="0.25">
      <c r="H17684" s="200"/>
    </row>
    <row r="17685" spans="8:8" x14ac:dyDescent="0.25">
      <c r="H17685" s="200"/>
    </row>
    <row r="17686" spans="8:8" x14ac:dyDescent="0.25">
      <c r="H17686" s="200"/>
    </row>
    <row r="17687" spans="8:8" x14ac:dyDescent="0.25">
      <c r="H17687" s="200"/>
    </row>
    <row r="17688" spans="8:8" x14ac:dyDescent="0.25">
      <c r="H17688" s="200"/>
    </row>
    <row r="17689" spans="8:8" x14ac:dyDescent="0.25">
      <c r="H17689" s="200"/>
    </row>
    <row r="17690" spans="8:8" x14ac:dyDescent="0.25">
      <c r="H17690" s="200"/>
    </row>
    <row r="17691" spans="8:8" x14ac:dyDescent="0.25">
      <c r="H17691" s="200"/>
    </row>
    <row r="17692" spans="8:8" x14ac:dyDescent="0.25">
      <c r="H17692" s="200"/>
    </row>
    <row r="17693" spans="8:8" x14ac:dyDescent="0.25">
      <c r="H17693" s="200"/>
    </row>
    <row r="17694" spans="8:8" x14ac:dyDescent="0.25">
      <c r="H17694" s="200"/>
    </row>
    <row r="17695" spans="8:8" x14ac:dyDescent="0.25">
      <c r="H17695" s="200"/>
    </row>
    <row r="17696" spans="8:8" x14ac:dyDescent="0.25">
      <c r="H17696" s="200"/>
    </row>
    <row r="17697" spans="8:8" x14ac:dyDescent="0.25">
      <c r="H17697" s="200"/>
    </row>
    <row r="17698" spans="8:8" x14ac:dyDescent="0.25">
      <c r="H17698" s="200"/>
    </row>
    <row r="17699" spans="8:8" x14ac:dyDescent="0.25">
      <c r="H17699" s="200"/>
    </row>
    <row r="17700" spans="8:8" x14ac:dyDescent="0.25">
      <c r="H17700" s="200"/>
    </row>
    <row r="17701" spans="8:8" x14ac:dyDescent="0.25">
      <c r="H17701" s="200"/>
    </row>
    <row r="17702" spans="8:8" x14ac:dyDescent="0.25">
      <c r="H17702" s="200"/>
    </row>
    <row r="17703" spans="8:8" x14ac:dyDescent="0.25">
      <c r="H17703" s="200"/>
    </row>
    <row r="17704" spans="8:8" x14ac:dyDescent="0.25">
      <c r="H17704" s="200"/>
    </row>
    <row r="17705" spans="8:8" x14ac:dyDescent="0.25">
      <c r="H17705" s="200"/>
    </row>
    <row r="17706" spans="8:8" x14ac:dyDescent="0.25">
      <c r="H17706" s="200"/>
    </row>
    <row r="17707" spans="8:8" x14ac:dyDescent="0.25">
      <c r="H17707" s="200"/>
    </row>
    <row r="17708" spans="8:8" x14ac:dyDescent="0.25">
      <c r="H17708" s="200"/>
    </row>
    <row r="17709" spans="8:8" x14ac:dyDescent="0.25">
      <c r="H17709" s="200"/>
    </row>
    <row r="17710" spans="8:8" x14ac:dyDescent="0.25">
      <c r="H17710" s="200"/>
    </row>
    <row r="17711" spans="8:8" x14ac:dyDescent="0.25">
      <c r="H17711" s="200"/>
    </row>
    <row r="17712" spans="8:8" x14ac:dyDescent="0.25">
      <c r="H17712" s="200"/>
    </row>
    <row r="17713" spans="8:8" x14ac:dyDescent="0.25">
      <c r="H17713" s="200"/>
    </row>
    <row r="17714" spans="8:8" x14ac:dyDescent="0.25">
      <c r="H17714" s="200"/>
    </row>
    <row r="17715" spans="8:8" x14ac:dyDescent="0.25">
      <c r="H17715" s="200"/>
    </row>
    <row r="17716" spans="8:8" x14ac:dyDescent="0.25">
      <c r="H17716" s="200"/>
    </row>
    <row r="17717" spans="8:8" x14ac:dyDescent="0.25">
      <c r="H17717" s="200"/>
    </row>
    <row r="17718" spans="8:8" x14ac:dyDescent="0.25">
      <c r="H17718" s="200"/>
    </row>
    <row r="17719" spans="8:8" x14ac:dyDescent="0.25">
      <c r="H17719" s="200"/>
    </row>
    <row r="17720" spans="8:8" x14ac:dyDescent="0.25">
      <c r="H17720" s="200"/>
    </row>
    <row r="17721" spans="8:8" x14ac:dyDescent="0.25">
      <c r="H17721" s="200"/>
    </row>
    <row r="17722" spans="8:8" x14ac:dyDescent="0.25">
      <c r="H17722" s="200"/>
    </row>
    <row r="17723" spans="8:8" x14ac:dyDescent="0.25">
      <c r="H17723" s="200"/>
    </row>
    <row r="17724" spans="8:8" x14ac:dyDescent="0.25">
      <c r="H17724" s="200"/>
    </row>
    <row r="17725" spans="8:8" x14ac:dyDescent="0.25">
      <c r="H17725" s="200"/>
    </row>
    <row r="17726" spans="8:8" x14ac:dyDescent="0.25">
      <c r="H17726" s="200"/>
    </row>
    <row r="17727" spans="8:8" x14ac:dyDescent="0.25">
      <c r="H17727" s="200"/>
    </row>
    <row r="17728" spans="8:8" x14ac:dyDescent="0.25">
      <c r="H17728" s="200"/>
    </row>
    <row r="17729" spans="8:8" x14ac:dyDescent="0.25">
      <c r="H17729" s="200"/>
    </row>
    <row r="17730" spans="8:8" x14ac:dyDescent="0.25">
      <c r="H17730" s="200"/>
    </row>
    <row r="17731" spans="8:8" x14ac:dyDescent="0.25">
      <c r="H17731" s="200"/>
    </row>
    <row r="17732" spans="8:8" x14ac:dyDescent="0.25">
      <c r="H17732" s="200"/>
    </row>
    <row r="17733" spans="8:8" x14ac:dyDescent="0.25">
      <c r="H17733" s="200"/>
    </row>
    <row r="17734" spans="8:8" x14ac:dyDescent="0.25">
      <c r="H17734" s="200"/>
    </row>
    <row r="17735" spans="8:8" x14ac:dyDescent="0.25">
      <c r="H17735" s="200"/>
    </row>
    <row r="17736" spans="8:8" x14ac:dyDescent="0.25">
      <c r="H17736" s="200"/>
    </row>
    <row r="17737" spans="8:8" x14ac:dyDescent="0.25">
      <c r="H17737" s="200"/>
    </row>
    <row r="17738" spans="8:8" x14ac:dyDescent="0.25">
      <c r="H17738" s="200"/>
    </row>
    <row r="17739" spans="8:8" x14ac:dyDescent="0.25">
      <c r="H17739" s="200"/>
    </row>
    <row r="17740" spans="8:8" x14ac:dyDescent="0.25">
      <c r="H17740" s="200"/>
    </row>
    <row r="17741" spans="8:8" x14ac:dyDescent="0.25">
      <c r="H17741" s="200"/>
    </row>
    <row r="17742" spans="8:8" x14ac:dyDescent="0.25">
      <c r="H17742" s="200"/>
    </row>
    <row r="17743" spans="8:8" x14ac:dyDescent="0.25">
      <c r="H17743" s="200"/>
    </row>
    <row r="17744" spans="8:8" x14ac:dyDescent="0.25">
      <c r="H17744" s="200"/>
    </row>
    <row r="17745" spans="8:8" x14ac:dyDescent="0.25">
      <c r="H17745" s="200"/>
    </row>
    <row r="17746" spans="8:8" x14ac:dyDescent="0.25">
      <c r="H17746" s="200"/>
    </row>
    <row r="17747" spans="8:8" x14ac:dyDescent="0.25">
      <c r="H17747" s="200"/>
    </row>
    <row r="17748" spans="8:8" x14ac:dyDescent="0.25">
      <c r="H17748" s="200"/>
    </row>
    <row r="17749" spans="8:8" x14ac:dyDescent="0.25">
      <c r="H17749" s="200"/>
    </row>
    <row r="17750" spans="8:8" x14ac:dyDescent="0.25">
      <c r="H17750" s="200"/>
    </row>
    <row r="17751" spans="8:8" x14ac:dyDescent="0.25">
      <c r="H17751" s="200"/>
    </row>
    <row r="17752" spans="8:8" x14ac:dyDescent="0.25">
      <c r="H17752" s="200"/>
    </row>
    <row r="17753" spans="8:8" x14ac:dyDescent="0.25">
      <c r="H17753" s="200"/>
    </row>
    <row r="17754" spans="8:8" x14ac:dyDescent="0.25">
      <c r="H17754" s="200"/>
    </row>
    <row r="17755" spans="8:8" x14ac:dyDescent="0.25">
      <c r="H17755" s="200"/>
    </row>
    <row r="17756" spans="8:8" x14ac:dyDescent="0.25">
      <c r="H17756" s="200"/>
    </row>
    <row r="17757" spans="8:8" x14ac:dyDescent="0.25">
      <c r="H17757" s="200"/>
    </row>
    <row r="17758" spans="8:8" x14ac:dyDescent="0.25">
      <c r="H17758" s="200"/>
    </row>
    <row r="17759" spans="8:8" x14ac:dyDescent="0.25">
      <c r="H17759" s="200"/>
    </row>
    <row r="17760" spans="8:8" x14ac:dyDescent="0.25">
      <c r="H17760" s="200"/>
    </row>
    <row r="17761" spans="8:8" x14ac:dyDescent="0.25">
      <c r="H17761" s="200"/>
    </row>
    <row r="17762" spans="8:8" x14ac:dyDescent="0.25">
      <c r="H17762" s="200"/>
    </row>
    <row r="17763" spans="8:8" x14ac:dyDescent="0.25">
      <c r="H17763" s="200"/>
    </row>
    <row r="17764" spans="8:8" x14ac:dyDescent="0.25">
      <c r="H17764" s="200"/>
    </row>
    <row r="17765" spans="8:8" x14ac:dyDescent="0.25">
      <c r="H17765" s="200"/>
    </row>
    <row r="17766" spans="8:8" x14ac:dyDescent="0.25">
      <c r="H17766" s="200"/>
    </row>
    <row r="17767" spans="8:8" x14ac:dyDescent="0.25">
      <c r="H17767" s="200"/>
    </row>
    <row r="17768" spans="8:8" x14ac:dyDescent="0.25">
      <c r="H17768" s="200"/>
    </row>
    <row r="17769" spans="8:8" x14ac:dyDescent="0.25">
      <c r="H17769" s="200"/>
    </row>
    <row r="17770" spans="8:8" x14ac:dyDescent="0.25">
      <c r="H17770" s="200"/>
    </row>
    <row r="17771" spans="8:8" x14ac:dyDescent="0.25">
      <c r="H17771" s="200"/>
    </row>
    <row r="17772" spans="8:8" x14ac:dyDescent="0.25">
      <c r="H17772" s="200"/>
    </row>
    <row r="17773" spans="8:8" x14ac:dyDescent="0.25">
      <c r="H17773" s="200"/>
    </row>
    <row r="17774" spans="8:8" x14ac:dyDescent="0.25">
      <c r="H17774" s="200"/>
    </row>
    <row r="17775" spans="8:8" x14ac:dyDescent="0.25">
      <c r="H17775" s="200"/>
    </row>
    <row r="17776" spans="8:8" x14ac:dyDescent="0.25">
      <c r="H17776" s="200"/>
    </row>
    <row r="17777" spans="8:8" x14ac:dyDescent="0.25">
      <c r="H17777" s="200"/>
    </row>
    <row r="17778" spans="8:8" x14ac:dyDescent="0.25">
      <c r="H17778" s="200"/>
    </row>
    <row r="17779" spans="8:8" x14ac:dyDescent="0.25">
      <c r="H17779" s="200"/>
    </row>
    <row r="17780" spans="8:8" x14ac:dyDescent="0.25">
      <c r="H17780" s="200"/>
    </row>
    <row r="17781" spans="8:8" x14ac:dyDescent="0.25">
      <c r="H17781" s="200"/>
    </row>
    <row r="17782" spans="8:8" x14ac:dyDescent="0.25">
      <c r="H17782" s="200"/>
    </row>
    <row r="17783" spans="8:8" x14ac:dyDescent="0.25">
      <c r="H17783" s="200"/>
    </row>
    <row r="17784" spans="8:8" x14ac:dyDescent="0.25">
      <c r="H17784" s="200"/>
    </row>
    <row r="17785" spans="8:8" x14ac:dyDescent="0.25">
      <c r="H17785" s="200"/>
    </row>
    <row r="17786" spans="8:8" x14ac:dyDescent="0.25">
      <c r="H17786" s="200"/>
    </row>
    <row r="17787" spans="8:8" x14ac:dyDescent="0.25">
      <c r="H17787" s="200"/>
    </row>
    <row r="17788" spans="8:8" x14ac:dyDescent="0.25">
      <c r="H17788" s="200"/>
    </row>
    <row r="17789" spans="8:8" x14ac:dyDescent="0.25">
      <c r="H17789" s="200"/>
    </row>
    <row r="17790" spans="8:8" x14ac:dyDescent="0.25">
      <c r="H17790" s="200"/>
    </row>
    <row r="17791" spans="8:8" x14ac:dyDescent="0.25">
      <c r="H17791" s="200"/>
    </row>
    <row r="17792" spans="8:8" x14ac:dyDescent="0.25">
      <c r="H17792" s="200"/>
    </row>
    <row r="17793" spans="8:8" x14ac:dyDescent="0.25">
      <c r="H17793" s="200"/>
    </row>
    <row r="17794" spans="8:8" x14ac:dyDescent="0.25">
      <c r="H17794" s="200"/>
    </row>
    <row r="17795" spans="8:8" x14ac:dyDescent="0.25">
      <c r="H17795" s="200"/>
    </row>
    <row r="17796" spans="8:8" x14ac:dyDescent="0.25">
      <c r="H17796" s="200"/>
    </row>
    <row r="17797" spans="8:8" x14ac:dyDescent="0.25">
      <c r="H17797" s="200"/>
    </row>
    <row r="17798" spans="8:8" x14ac:dyDescent="0.25">
      <c r="H17798" s="200"/>
    </row>
    <row r="17799" spans="8:8" x14ac:dyDescent="0.25">
      <c r="H17799" s="200"/>
    </row>
    <row r="17800" spans="8:8" x14ac:dyDescent="0.25">
      <c r="H17800" s="200"/>
    </row>
    <row r="17801" spans="8:8" x14ac:dyDescent="0.25">
      <c r="H17801" s="200"/>
    </row>
    <row r="17802" spans="8:8" x14ac:dyDescent="0.25">
      <c r="H17802" s="200"/>
    </row>
    <row r="17803" spans="8:8" x14ac:dyDescent="0.25">
      <c r="H17803" s="200"/>
    </row>
    <row r="17804" spans="8:8" x14ac:dyDescent="0.25">
      <c r="H17804" s="200"/>
    </row>
    <row r="17805" spans="8:8" x14ac:dyDescent="0.25">
      <c r="H17805" s="200"/>
    </row>
    <row r="17806" spans="8:8" x14ac:dyDescent="0.25">
      <c r="H17806" s="200"/>
    </row>
    <row r="17807" spans="8:8" x14ac:dyDescent="0.25">
      <c r="H17807" s="200"/>
    </row>
    <row r="17808" spans="8:8" x14ac:dyDescent="0.25">
      <c r="H17808" s="200"/>
    </row>
    <row r="17809" spans="8:8" x14ac:dyDescent="0.25">
      <c r="H17809" s="200"/>
    </row>
    <row r="17810" spans="8:8" x14ac:dyDescent="0.25">
      <c r="H17810" s="200"/>
    </row>
    <row r="17811" spans="8:8" x14ac:dyDescent="0.25">
      <c r="H17811" s="200"/>
    </row>
    <row r="17812" spans="8:8" x14ac:dyDescent="0.25">
      <c r="H17812" s="200"/>
    </row>
    <row r="17813" spans="8:8" x14ac:dyDescent="0.25">
      <c r="H17813" s="200"/>
    </row>
    <row r="17814" spans="8:8" x14ac:dyDescent="0.25">
      <c r="H17814" s="200"/>
    </row>
    <row r="17815" spans="8:8" x14ac:dyDescent="0.25">
      <c r="H17815" s="200"/>
    </row>
    <row r="17816" spans="8:8" x14ac:dyDescent="0.25">
      <c r="H17816" s="200"/>
    </row>
    <row r="17817" spans="8:8" x14ac:dyDescent="0.25">
      <c r="H17817" s="200"/>
    </row>
    <row r="17818" spans="8:8" x14ac:dyDescent="0.25">
      <c r="H17818" s="200"/>
    </row>
    <row r="17819" spans="8:8" x14ac:dyDescent="0.25">
      <c r="H17819" s="200"/>
    </row>
    <row r="17820" spans="8:8" x14ac:dyDescent="0.25">
      <c r="H17820" s="200"/>
    </row>
    <row r="17821" spans="8:8" x14ac:dyDescent="0.25">
      <c r="H17821" s="200"/>
    </row>
    <row r="17822" spans="8:8" x14ac:dyDescent="0.25">
      <c r="H17822" s="200"/>
    </row>
    <row r="17823" spans="8:8" x14ac:dyDescent="0.25">
      <c r="H17823" s="200"/>
    </row>
    <row r="17824" spans="8:8" x14ac:dyDescent="0.25">
      <c r="H17824" s="200"/>
    </row>
    <row r="17825" spans="8:8" x14ac:dyDescent="0.25">
      <c r="H17825" s="200"/>
    </row>
    <row r="17826" spans="8:8" x14ac:dyDescent="0.25">
      <c r="H17826" s="200"/>
    </row>
    <row r="17827" spans="8:8" x14ac:dyDescent="0.25">
      <c r="H17827" s="200"/>
    </row>
    <row r="17828" spans="8:8" x14ac:dyDescent="0.25">
      <c r="H17828" s="200"/>
    </row>
    <row r="17829" spans="8:8" x14ac:dyDescent="0.25">
      <c r="H17829" s="200"/>
    </row>
    <row r="17830" spans="8:8" x14ac:dyDescent="0.25">
      <c r="H17830" s="200"/>
    </row>
    <row r="17831" spans="8:8" x14ac:dyDescent="0.25">
      <c r="H17831" s="200"/>
    </row>
    <row r="17832" spans="8:8" x14ac:dyDescent="0.25">
      <c r="H17832" s="200"/>
    </row>
    <row r="17833" spans="8:8" x14ac:dyDescent="0.25">
      <c r="H17833" s="200"/>
    </row>
    <row r="17834" spans="8:8" x14ac:dyDescent="0.25">
      <c r="H17834" s="200"/>
    </row>
    <row r="17835" spans="8:8" x14ac:dyDescent="0.25">
      <c r="H17835" s="200"/>
    </row>
    <row r="17836" spans="8:8" x14ac:dyDescent="0.25">
      <c r="H17836" s="200"/>
    </row>
    <row r="17837" spans="8:8" x14ac:dyDescent="0.25">
      <c r="H17837" s="200"/>
    </row>
    <row r="17838" spans="8:8" x14ac:dyDescent="0.25">
      <c r="H17838" s="200"/>
    </row>
    <row r="17839" spans="8:8" x14ac:dyDescent="0.25">
      <c r="H17839" s="200"/>
    </row>
    <row r="17840" spans="8:8" x14ac:dyDescent="0.25">
      <c r="H17840" s="200"/>
    </row>
    <row r="17841" spans="8:8" x14ac:dyDescent="0.25">
      <c r="H17841" s="200"/>
    </row>
    <row r="17842" spans="8:8" x14ac:dyDescent="0.25">
      <c r="H17842" s="200"/>
    </row>
    <row r="17843" spans="8:8" x14ac:dyDescent="0.25">
      <c r="H17843" s="200"/>
    </row>
    <row r="17844" spans="8:8" x14ac:dyDescent="0.25">
      <c r="H17844" s="200"/>
    </row>
    <row r="17845" spans="8:8" x14ac:dyDescent="0.25">
      <c r="H17845" s="200"/>
    </row>
    <row r="17846" spans="8:8" x14ac:dyDescent="0.25">
      <c r="H17846" s="200"/>
    </row>
    <row r="17847" spans="8:8" x14ac:dyDescent="0.25">
      <c r="H17847" s="200"/>
    </row>
    <row r="17848" spans="8:8" x14ac:dyDescent="0.25">
      <c r="H17848" s="200"/>
    </row>
    <row r="17849" spans="8:8" x14ac:dyDescent="0.25">
      <c r="H17849" s="200"/>
    </row>
    <row r="17850" spans="8:8" x14ac:dyDescent="0.25">
      <c r="H17850" s="200"/>
    </row>
    <row r="17851" spans="8:8" x14ac:dyDescent="0.25">
      <c r="H17851" s="200"/>
    </row>
    <row r="17852" spans="8:8" x14ac:dyDescent="0.25">
      <c r="H17852" s="200"/>
    </row>
    <row r="17853" spans="8:8" x14ac:dyDescent="0.25">
      <c r="H17853" s="200"/>
    </row>
    <row r="17854" spans="8:8" x14ac:dyDescent="0.25">
      <c r="H17854" s="200"/>
    </row>
    <row r="17855" spans="8:8" x14ac:dyDescent="0.25">
      <c r="H17855" s="200"/>
    </row>
    <row r="17856" spans="8:8" x14ac:dyDescent="0.25">
      <c r="H17856" s="200"/>
    </row>
    <row r="17857" spans="8:8" x14ac:dyDescent="0.25">
      <c r="H17857" s="200"/>
    </row>
    <row r="17858" spans="8:8" x14ac:dyDescent="0.25">
      <c r="H17858" s="200"/>
    </row>
    <row r="17859" spans="8:8" x14ac:dyDescent="0.25">
      <c r="H17859" s="200"/>
    </row>
    <row r="17860" spans="8:8" x14ac:dyDescent="0.25">
      <c r="H17860" s="200"/>
    </row>
    <row r="17861" spans="8:8" x14ac:dyDescent="0.25">
      <c r="H17861" s="200"/>
    </row>
    <row r="17862" spans="8:8" x14ac:dyDescent="0.25">
      <c r="H17862" s="200"/>
    </row>
    <row r="17863" spans="8:8" x14ac:dyDescent="0.25">
      <c r="H17863" s="200"/>
    </row>
    <row r="17864" spans="8:8" x14ac:dyDescent="0.25">
      <c r="H17864" s="200"/>
    </row>
    <row r="17865" spans="8:8" x14ac:dyDescent="0.25">
      <c r="H17865" s="200"/>
    </row>
    <row r="17866" spans="8:8" x14ac:dyDescent="0.25">
      <c r="H17866" s="200"/>
    </row>
    <row r="17867" spans="8:8" x14ac:dyDescent="0.25">
      <c r="H17867" s="200"/>
    </row>
    <row r="17868" spans="8:8" x14ac:dyDescent="0.25">
      <c r="H17868" s="200"/>
    </row>
    <row r="17869" spans="8:8" x14ac:dyDescent="0.25">
      <c r="H17869" s="200"/>
    </row>
    <row r="17870" spans="8:8" x14ac:dyDescent="0.25">
      <c r="H17870" s="200"/>
    </row>
    <row r="17871" spans="8:8" x14ac:dyDescent="0.25">
      <c r="H17871" s="200"/>
    </row>
    <row r="17872" spans="8:8" x14ac:dyDescent="0.25">
      <c r="H17872" s="200"/>
    </row>
    <row r="17873" spans="8:8" x14ac:dyDescent="0.25">
      <c r="H17873" s="200"/>
    </row>
    <row r="17874" spans="8:8" x14ac:dyDescent="0.25">
      <c r="H17874" s="200"/>
    </row>
    <row r="17875" spans="8:8" x14ac:dyDescent="0.25">
      <c r="H17875" s="200"/>
    </row>
    <row r="17876" spans="8:8" x14ac:dyDescent="0.25">
      <c r="H17876" s="200"/>
    </row>
    <row r="17877" spans="8:8" x14ac:dyDescent="0.25">
      <c r="H17877" s="200"/>
    </row>
    <row r="17878" spans="8:8" x14ac:dyDescent="0.25">
      <c r="H17878" s="200"/>
    </row>
    <row r="17879" spans="8:8" x14ac:dyDescent="0.25">
      <c r="H17879" s="200"/>
    </row>
    <row r="17880" spans="8:8" x14ac:dyDescent="0.25">
      <c r="H17880" s="200"/>
    </row>
    <row r="17881" spans="8:8" x14ac:dyDescent="0.25">
      <c r="H17881" s="200"/>
    </row>
    <row r="17882" spans="8:8" x14ac:dyDescent="0.25">
      <c r="H17882" s="200"/>
    </row>
    <row r="17883" spans="8:8" x14ac:dyDescent="0.25">
      <c r="H17883" s="200"/>
    </row>
    <row r="17884" spans="8:8" x14ac:dyDescent="0.25">
      <c r="H17884" s="200"/>
    </row>
    <row r="17885" spans="8:8" x14ac:dyDescent="0.25">
      <c r="H17885" s="200"/>
    </row>
    <row r="17886" spans="8:8" x14ac:dyDescent="0.25">
      <c r="H17886" s="200"/>
    </row>
    <row r="17887" spans="8:8" x14ac:dyDescent="0.25">
      <c r="H17887" s="200"/>
    </row>
    <row r="17888" spans="8:8" x14ac:dyDescent="0.25">
      <c r="H17888" s="200"/>
    </row>
    <row r="17889" spans="8:8" x14ac:dyDescent="0.25">
      <c r="H17889" s="200"/>
    </row>
    <row r="17890" spans="8:8" x14ac:dyDescent="0.25">
      <c r="H17890" s="200"/>
    </row>
    <row r="17891" spans="8:8" x14ac:dyDescent="0.25">
      <c r="H17891" s="200"/>
    </row>
    <row r="17892" spans="8:8" x14ac:dyDescent="0.25">
      <c r="H17892" s="200"/>
    </row>
    <row r="17893" spans="8:8" x14ac:dyDescent="0.25">
      <c r="H17893" s="200"/>
    </row>
    <row r="17894" spans="8:8" x14ac:dyDescent="0.25">
      <c r="H17894" s="200"/>
    </row>
    <row r="17895" spans="8:8" x14ac:dyDescent="0.25">
      <c r="H17895" s="200"/>
    </row>
    <row r="17896" spans="8:8" x14ac:dyDescent="0.25">
      <c r="H17896" s="200"/>
    </row>
    <row r="17897" spans="8:8" x14ac:dyDescent="0.25">
      <c r="H17897" s="200"/>
    </row>
    <row r="17898" spans="8:8" x14ac:dyDescent="0.25">
      <c r="H17898" s="200"/>
    </row>
    <row r="17899" spans="8:8" x14ac:dyDescent="0.25">
      <c r="H17899" s="200"/>
    </row>
    <row r="17900" spans="8:8" x14ac:dyDescent="0.25">
      <c r="H17900" s="200"/>
    </row>
    <row r="17901" spans="8:8" x14ac:dyDescent="0.25">
      <c r="H17901" s="200"/>
    </row>
    <row r="17902" spans="8:8" x14ac:dyDescent="0.25">
      <c r="H17902" s="200"/>
    </row>
    <row r="17903" spans="8:8" x14ac:dyDescent="0.25">
      <c r="H17903" s="200"/>
    </row>
    <row r="17904" spans="8:8" x14ac:dyDescent="0.25">
      <c r="H17904" s="200"/>
    </row>
    <row r="17905" spans="8:8" x14ac:dyDescent="0.25">
      <c r="H17905" s="200"/>
    </row>
    <row r="17906" spans="8:8" x14ac:dyDescent="0.25">
      <c r="H17906" s="200"/>
    </row>
    <row r="17907" spans="8:8" x14ac:dyDescent="0.25">
      <c r="H17907" s="200"/>
    </row>
    <row r="17908" spans="8:8" x14ac:dyDescent="0.25">
      <c r="H17908" s="200"/>
    </row>
    <row r="17909" spans="8:8" x14ac:dyDescent="0.25">
      <c r="H17909" s="200"/>
    </row>
    <row r="17910" spans="8:8" x14ac:dyDescent="0.25">
      <c r="H17910" s="200"/>
    </row>
    <row r="17911" spans="8:8" x14ac:dyDescent="0.25">
      <c r="H17911" s="200"/>
    </row>
    <row r="17912" spans="8:8" x14ac:dyDescent="0.25">
      <c r="H17912" s="200"/>
    </row>
    <row r="17913" spans="8:8" x14ac:dyDescent="0.25">
      <c r="H17913" s="200"/>
    </row>
    <row r="17914" spans="8:8" x14ac:dyDescent="0.25">
      <c r="H17914" s="200"/>
    </row>
    <row r="17915" spans="8:8" x14ac:dyDescent="0.25">
      <c r="H17915" s="200"/>
    </row>
    <row r="17916" spans="8:8" x14ac:dyDescent="0.25">
      <c r="H17916" s="200"/>
    </row>
    <row r="17917" spans="8:8" x14ac:dyDescent="0.25">
      <c r="H17917" s="200"/>
    </row>
    <row r="17918" spans="8:8" x14ac:dyDescent="0.25">
      <c r="H17918" s="200"/>
    </row>
    <row r="17919" spans="8:8" x14ac:dyDescent="0.25">
      <c r="H17919" s="200"/>
    </row>
    <row r="17920" spans="8:8" x14ac:dyDescent="0.25">
      <c r="H17920" s="200"/>
    </row>
    <row r="17921" spans="8:8" x14ac:dyDescent="0.25">
      <c r="H17921" s="200"/>
    </row>
    <row r="17922" spans="8:8" x14ac:dyDescent="0.25">
      <c r="H17922" s="200"/>
    </row>
    <row r="17923" spans="8:8" x14ac:dyDescent="0.25">
      <c r="H17923" s="200"/>
    </row>
    <row r="17924" spans="8:8" x14ac:dyDescent="0.25">
      <c r="H17924" s="200"/>
    </row>
    <row r="17925" spans="8:8" x14ac:dyDescent="0.25">
      <c r="H17925" s="200"/>
    </row>
    <row r="17926" spans="8:8" x14ac:dyDescent="0.25">
      <c r="H17926" s="200"/>
    </row>
    <row r="17927" spans="8:8" x14ac:dyDescent="0.25">
      <c r="H17927" s="200"/>
    </row>
    <row r="17928" spans="8:8" x14ac:dyDescent="0.25">
      <c r="H17928" s="200"/>
    </row>
    <row r="17929" spans="8:8" x14ac:dyDescent="0.25">
      <c r="H17929" s="200"/>
    </row>
    <row r="17930" spans="8:8" x14ac:dyDescent="0.25">
      <c r="H17930" s="200"/>
    </row>
    <row r="17931" spans="8:8" x14ac:dyDescent="0.25">
      <c r="H17931" s="200"/>
    </row>
    <row r="17932" spans="8:8" x14ac:dyDescent="0.25">
      <c r="H17932" s="200"/>
    </row>
    <row r="17933" spans="8:8" x14ac:dyDescent="0.25">
      <c r="H17933" s="200"/>
    </row>
    <row r="17934" spans="8:8" x14ac:dyDescent="0.25">
      <c r="H17934" s="200"/>
    </row>
    <row r="17935" spans="8:8" x14ac:dyDescent="0.25">
      <c r="H17935" s="200"/>
    </row>
    <row r="17936" spans="8:8" x14ac:dyDescent="0.25">
      <c r="H17936" s="200"/>
    </row>
    <row r="17937" spans="8:8" x14ac:dyDescent="0.25">
      <c r="H17937" s="200"/>
    </row>
    <row r="17938" spans="8:8" x14ac:dyDescent="0.25">
      <c r="H17938" s="200"/>
    </row>
    <row r="17939" spans="8:8" x14ac:dyDescent="0.25">
      <c r="H17939" s="200"/>
    </row>
    <row r="17940" spans="8:8" x14ac:dyDescent="0.25">
      <c r="H17940" s="200"/>
    </row>
    <row r="17941" spans="8:8" x14ac:dyDescent="0.25">
      <c r="H17941" s="200"/>
    </row>
    <row r="17942" spans="8:8" x14ac:dyDescent="0.25">
      <c r="H17942" s="200"/>
    </row>
    <row r="17943" spans="8:8" x14ac:dyDescent="0.25">
      <c r="H17943" s="200"/>
    </row>
    <row r="17944" spans="8:8" x14ac:dyDescent="0.25">
      <c r="H17944" s="200"/>
    </row>
    <row r="17945" spans="8:8" x14ac:dyDescent="0.25">
      <c r="H17945" s="200"/>
    </row>
    <row r="17946" spans="8:8" x14ac:dyDescent="0.25">
      <c r="H17946" s="200"/>
    </row>
    <row r="17947" spans="8:8" x14ac:dyDescent="0.25">
      <c r="H17947" s="200"/>
    </row>
    <row r="17948" spans="8:8" x14ac:dyDescent="0.25">
      <c r="H17948" s="200"/>
    </row>
    <row r="17949" spans="8:8" x14ac:dyDescent="0.25">
      <c r="H17949" s="200"/>
    </row>
    <row r="17950" spans="8:8" x14ac:dyDescent="0.25">
      <c r="H17950" s="200"/>
    </row>
    <row r="17951" spans="8:8" x14ac:dyDescent="0.25">
      <c r="H17951" s="200"/>
    </row>
    <row r="17952" spans="8:8" x14ac:dyDescent="0.25">
      <c r="H17952" s="200"/>
    </row>
    <row r="17953" spans="8:8" x14ac:dyDescent="0.25">
      <c r="H17953" s="200"/>
    </row>
    <row r="17954" spans="8:8" x14ac:dyDescent="0.25">
      <c r="H17954" s="200"/>
    </row>
    <row r="17955" spans="8:8" x14ac:dyDescent="0.25">
      <c r="H17955" s="200"/>
    </row>
    <row r="17956" spans="8:8" x14ac:dyDescent="0.25">
      <c r="H17956" s="200"/>
    </row>
    <row r="17957" spans="8:8" x14ac:dyDescent="0.25">
      <c r="H17957" s="200"/>
    </row>
    <row r="17958" spans="8:8" x14ac:dyDescent="0.25">
      <c r="H17958" s="200"/>
    </row>
    <row r="17959" spans="8:8" x14ac:dyDescent="0.25">
      <c r="H17959" s="200"/>
    </row>
    <row r="17960" spans="8:8" x14ac:dyDescent="0.25">
      <c r="H17960" s="200"/>
    </row>
    <row r="17961" spans="8:8" x14ac:dyDescent="0.25">
      <c r="H17961" s="200"/>
    </row>
    <row r="17962" spans="8:8" x14ac:dyDescent="0.25">
      <c r="H17962" s="200"/>
    </row>
    <row r="17963" spans="8:8" x14ac:dyDescent="0.25">
      <c r="H17963" s="200"/>
    </row>
    <row r="17964" spans="8:8" x14ac:dyDescent="0.25">
      <c r="H17964" s="200"/>
    </row>
    <row r="17965" spans="8:8" x14ac:dyDescent="0.25">
      <c r="H17965" s="200"/>
    </row>
    <row r="17966" spans="8:8" x14ac:dyDescent="0.25">
      <c r="H17966" s="200"/>
    </row>
    <row r="17967" spans="8:8" x14ac:dyDescent="0.25">
      <c r="H17967" s="200"/>
    </row>
    <row r="17968" spans="8:8" x14ac:dyDescent="0.25">
      <c r="H17968" s="200"/>
    </row>
    <row r="17969" spans="8:8" x14ac:dyDescent="0.25">
      <c r="H17969" s="200"/>
    </row>
    <row r="17970" spans="8:8" x14ac:dyDescent="0.25">
      <c r="H17970" s="200"/>
    </row>
    <row r="17971" spans="8:8" x14ac:dyDescent="0.25">
      <c r="H17971" s="200"/>
    </row>
    <row r="17972" spans="8:8" x14ac:dyDescent="0.25">
      <c r="H17972" s="200"/>
    </row>
    <row r="17973" spans="8:8" x14ac:dyDescent="0.25">
      <c r="H17973" s="200"/>
    </row>
    <row r="17974" spans="8:8" x14ac:dyDescent="0.25">
      <c r="H17974" s="200"/>
    </row>
    <row r="17975" spans="8:8" x14ac:dyDescent="0.25">
      <c r="H17975" s="200"/>
    </row>
    <row r="17976" spans="8:8" x14ac:dyDescent="0.25">
      <c r="H17976" s="200"/>
    </row>
    <row r="17977" spans="8:8" x14ac:dyDescent="0.25">
      <c r="H17977" s="200"/>
    </row>
    <row r="17978" spans="8:8" x14ac:dyDescent="0.25">
      <c r="H17978" s="200"/>
    </row>
    <row r="17979" spans="8:8" x14ac:dyDescent="0.25">
      <c r="H17979" s="200"/>
    </row>
    <row r="17980" spans="8:8" x14ac:dyDescent="0.25">
      <c r="H17980" s="200"/>
    </row>
    <row r="17981" spans="8:8" x14ac:dyDescent="0.25">
      <c r="H17981" s="200"/>
    </row>
    <row r="17982" spans="8:8" x14ac:dyDescent="0.25">
      <c r="H17982" s="200"/>
    </row>
    <row r="17983" spans="8:8" x14ac:dyDescent="0.25">
      <c r="H17983" s="200"/>
    </row>
    <row r="17984" spans="8:8" x14ac:dyDescent="0.25">
      <c r="H17984" s="200"/>
    </row>
    <row r="17985" spans="8:8" x14ac:dyDescent="0.25">
      <c r="H17985" s="200"/>
    </row>
    <row r="17986" spans="8:8" x14ac:dyDescent="0.25">
      <c r="H17986" s="200"/>
    </row>
    <row r="17987" spans="8:8" x14ac:dyDescent="0.25">
      <c r="H17987" s="200"/>
    </row>
    <row r="17988" spans="8:8" x14ac:dyDescent="0.25">
      <c r="H17988" s="200"/>
    </row>
    <row r="17989" spans="8:8" x14ac:dyDescent="0.25">
      <c r="H17989" s="200"/>
    </row>
    <row r="17990" spans="8:8" x14ac:dyDescent="0.25">
      <c r="H17990" s="200"/>
    </row>
    <row r="17991" spans="8:8" x14ac:dyDescent="0.25">
      <c r="H17991" s="200"/>
    </row>
    <row r="17992" spans="8:8" x14ac:dyDescent="0.25">
      <c r="H17992" s="200"/>
    </row>
    <row r="17993" spans="8:8" x14ac:dyDescent="0.25">
      <c r="H17993" s="200"/>
    </row>
    <row r="17994" spans="8:8" x14ac:dyDescent="0.25">
      <c r="H17994" s="200"/>
    </row>
    <row r="17995" spans="8:8" x14ac:dyDescent="0.25">
      <c r="H17995" s="200"/>
    </row>
    <row r="17996" spans="8:8" x14ac:dyDescent="0.25">
      <c r="H17996" s="200"/>
    </row>
    <row r="17997" spans="8:8" x14ac:dyDescent="0.25">
      <c r="H17997" s="200"/>
    </row>
    <row r="17998" spans="8:8" x14ac:dyDescent="0.25">
      <c r="H17998" s="200"/>
    </row>
    <row r="17999" spans="8:8" x14ac:dyDescent="0.25">
      <c r="H17999" s="200"/>
    </row>
    <row r="18000" spans="8:8" x14ac:dyDescent="0.25">
      <c r="H18000" s="200"/>
    </row>
    <row r="18001" spans="8:8" x14ac:dyDescent="0.25">
      <c r="H18001" s="200"/>
    </row>
    <row r="18002" spans="8:8" x14ac:dyDescent="0.25">
      <c r="H18002" s="200"/>
    </row>
    <row r="18003" spans="8:8" x14ac:dyDescent="0.25">
      <c r="H18003" s="200"/>
    </row>
    <row r="18004" spans="8:8" x14ac:dyDescent="0.25">
      <c r="H18004" s="200"/>
    </row>
    <row r="18005" spans="8:8" x14ac:dyDescent="0.25">
      <c r="H18005" s="200"/>
    </row>
    <row r="18006" spans="8:8" x14ac:dyDescent="0.25">
      <c r="H18006" s="200"/>
    </row>
    <row r="18007" spans="8:8" x14ac:dyDescent="0.25">
      <c r="H18007" s="200"/>
    </row>
    <row r="18008" spans="8:8" x14ac:dyDescent="0.25">
      <c r="H18008" s="200"/>
    </row>
    <row r="18009" spans="8:8" x14ac:dyDescent="0.25">
      <c r="H18009" s="200"/>
    </row>
    <row r="18010" spans="8:8" x14ac:dyDescent="0.25">
      <c r="H18010" s="200"/>
    </row>
    <row r="18011" spans="8:8" x14ac:dyDescent="0.25">
      <c r="H18011" s="200"/>
    </row>
    <row r="18012" spans="8:8" x14ac:dyDescent="0.25">
      <c r="H18012" s="200"/>
    </row>
    <row r="18013" spans="8:8" x14ac:dyDescent="0.25">
      <c r="H18013" s="200"/>
    </row>
    <row r="18014" spans="8:8" x14ac:dyDescent="0.25">
      <c r="H18014" s="200"/>
    </row>
    <row r="18015" spans="8:8" x14ac:dyDescent="0.25">
      <c r="H18015" s="200"/>
    </row>
    <row r="18016" spans="8:8" x14ac:dyDescent="0.25">
      <c r="H18016" s="200"/>
    </row>
    <row r="18017" spans="8:8" x14ac:dyDescent="0.25">
      <c r="H18017" s="200"/>
    </row>
    <row r="18018" spans="8:8" x14ac:dyDescent="0.25">
      <c r="H18018" s="200"/>
    </row>
    <row r="18019" spans="8:8" x14ac:dyDescent="0.25">
      <c r="H18019" s="200"/>
    </row>
    <row r="18020" spans="8:8" x14ac:dyDescent="0.25">
      <c r="H18020" s="200"/>
    </row>
    <row r="18021" spans="8:8" x14ac:dyDescent="0.25">
      <c r="H18021" s="200"/>
    </row>
    <row r="18022" spans="8:8" x14ac:dyDescent="0.25">
      <c r="H18022" s="200"/>
    </row>
    <row r="18023" spans="8:8" x14ac:dyDescent="0.25">
      <c r="H18023" s="200"/>
    </row>
    <row r="18024" spans="8:8" x14ac:dyDescent="0.25">
      <c r="H18024" s="200"/>
    </row>
    <row r="18025" spans="8:8" x14ac:dyDescent="0.25">
      <c r="H18025" s="200"/>
    </row>
    <row r="18026" spans="8:8" x14ac:dyDescent="0.25">
      <c r="H18026" s="200"/>
    </row>
    <row r="18027" spans="8:8" x14ac:dyDescent="0.25">
      <c r="H18027" s="200"/>
    </row>
    <row r="18028" spans="8:8" x14ac:dyDescent="0.25">
      <c r="H18028" s="200"/>
    </row>
    <row r="18029" spans="8:8" x14ac:dyDescent="0.25">
      <c r="H18029" s="200"/>
    </row>
    <row r="18030" spans="8:8" x14ac:dyDescent="0.25">
      <c r="H18030" s="200"/>
    </row>
    <row r="18031" spans="8:8" x14ac:dyDescent="0.25">
      <c r="H18031" s="200"/>
    </row>
    <row r="18032" spans="8:8" x14ac:dyDescent="0.25">
      <c r="H18032" s="200"/>
    </row>
    <row r="18033" spans="8:8" x14ac:dyDescent="0.25">
      <c r="H18033" s="200"/>
    </row>
    <row r="18034" spans="8:8" x14ac:dyDescent="0.25">
      <c r="H18034" s="200"/>
    </row>
    <row r="18035" spans="8:8" x14ac:dyDescent="0.25">
      <c r="H18035" s="200"/>
    </row>
    <row r="18036" spans="8:8" x14ac:dyDescent="0.25">
      <c r="H18036" s="200"/>
    </row>
    <row r="18037" spans="8:8" x14ac:dyDescent="0.25">
      <c r="H18037" s="200"/>
    </row>
    <row r="18038" spans="8:8" x14ac:dyDescent="0.25">
      <c r="H18038" s="200"/>
    </row>
    <row r="18039" spans="8:8" x14ac:dyDescent="0.25">
      <c r="H18039" s="200"/>
    </row>
    <row r="18040" spans="8:8" x14ac:dyDescent="0.25">
      <c r="H18040" s="200"/>
    </row>
    <row r="18041" spans="8:8" x14ac:dyDescent="0.25">
      <c r="H18041" s="200"/>
    </row>
    <row r="18042" spans="8:8" x14ac:dyDescent="0.25">
      <c r="H18042" s="200"/>
    </row>
    <row r="18043" spans="8:8" x14ac:dyDescent="0.25">
      <c r="H18043" s="200"/>
    </row>
    <row r="18044" spans="8:8" x14ac:dyDescent="0.25">
      <c r="H18044" s="200"/>
    </row>
    <row r="18045" spans="8:8" x14ac:dyDescent="0.25">
      <c r="H18045" s="200"/>
    </row>
    <row r="18046" spans="8:8" x14ac:dyDescent="0.25">
      <c r="H18046" s="200"/>
    </row>
    <row r="18047" spans="8:8" x14ac:dyDescent="0.25">
      <c r="H18047" s="200"/>
    </row>
    <row r="18048" spans="8:8" x14ac:dyDescent="0.25">
      <c r="H18048" s="200"/>
    </row>
    <row r="18049" spans="8:8" x14ac:dyDescent="0.25">
      <c r="H18049" s="200"/>
    </row>
    <row r="18050" spans="8:8" x14ac:dyDescent="0.25">
      <c r="H18050" s="200"/>
    </row>
    <row r="18051" spans="8:8" x14ac:dyDescent="0.25">
      <c r="H18051" s="200"/>
    </row>
    <row r="18052" spans="8:8" x14ac:dyDescent="0.25">
      <c r="H18052" s="200"/>
    </row>
    <row r="18053" spans="8:8" x14ac:dyDescent="0.25">
      <c r="H18053" s="200"/>
    </row>
    <row r="18054" spans="8:8" x14ac:dyDescent="0.25">
      <c r="H18054" s="200"/>
    </row>
    <row r="18055" spans="8:8" x14ac:dyDescent="0.25">
      <c r="H18055" s="200"/>
    </row>
    <row r="18056" spans="8:8" x14ac:dyDescent="0.25">
      <c r="H18056" s="200"/>
    </row>
    <row r="18057" spans="8:8" x14ac:dyDescent="0.25">
      <c r="H18057" s="200"/>
    </row>
    <row r="18058" spans="8:8" x14ac:dyDescent="0.25">
      <c r="H18058" s="200"/>
    </row>
    <row r="18059" spans="8:8" x14ac:dyDescent="0.25">
      <c r="H18059" s="200"/>
    </row>
    <row r="18060" spans="8:8" x14ac:dyDescent="0.25">
      <c r="H18060" s="200"/>
    </row>
    <row r="18061" spans="8:8" x14ac:dyDescent="0.25">
      <c r="H18061" s="200"/>
    </row>
    <row r="18062" spans="8:8" x14ac:dyDescent="0.25">
      <c r="H18062" s="200"/>
    </row>
    <row r="18063" spans="8:8" x14ac:dyDescent="0.25">
      <c r="H18063" s="200"/>
    </row>
    <row r="18064" spans="8:8" x14ac:dyDescent="0.25">
      <c r="H18064" s="200"/>
    </row>
    <row r="18065" spans="8:8" x14ac:dyDescent="0.25">
      <c r="H18065" s="200"/>
    </row>
    <row r="18066" spans="8:8" x14ac:dyDescent="0.25">
      <c r="H18066" s="200"/>
    </row>
    <row r="18067" spans="8:8" x14ac:dyDescent="0.25">
      <c r="H18067" s="200"/>
    </row>
    <row r="18068" spans="8:8" x14ac:dyDescent="0.25">
      <c r="H18068" s="200"/>
    </row>
    <row r="18069" spans="8:8" x14ac:dyDescent="0.25">
      <c r="H18069" s="200"/>
    </row>
    <row r="18070" spans="8:8" x14ac:dyDescent="0.25">
      <c r="H18070" s="200"/>
    </row>
    <row r="18071" spans="8:8" x14ac:dyDescent="0.25">
      <c r="H18071" s="200"/>
    </row>
    <row r="18072" spans="8:8" x14ac:dyDescent="0.25">
      <c r="H18072" s="200"/>
    </row>
    <row r="18073" spans="8:8" x14ac:dyDescent="0.25">
      <c r="H18073" s="200"/>
    </row>
    <row r="18074" spans="8:8" x14ac:dyDescent="0.25">
      <c r="H18074" s="200"/>
    </row>
    <row r="18075" spans="8:8" x14ac:dyDescent="0.25">
      <c r="H18075" s="200"/>
    </row>
    <row r="18076" spans="8:8" x14ac:dyDescent="0.25">
      <c r="H18076" s="200"/>
    </row>
    <row r="18077" spans="8:8" x14ac:dyDescent="0.25">
      <c r="H18077" s="200"/>
    </row>
    <row r="18078" spans="8:8" x14ac:dyDescent="0.25">
      <c r="H18078" s="200"/>
    </row>
    <row r="18079" spans="8:8" x14ac:dyDescent="0.25">
      <c r="H18079" s="200"/>
    </row>
    <row r="18080" spans="8:8" x14ac:dyDescent="0.25">
      <c r="H18080" s="200"/>
    </row>
    <row r="18081" spans="8:8" x14ac:dyDescent="0.25">
      <c r="H18081" s="200"/>
    </row>
    <row r="18082" spans="8:8" x14ac:dyDescent="0.25">
      <c r="H18082" s="200"/>
    </row>
    <row r="18083" spans="8:8" x14ac:dyDescent="0.25">
      <c r="H18083" s="200"/>
    </row>
    <row r="18084" spans="8:8" x14ac:dyDescent="0.25">
      <c r="H18084" s="200"/>
    </row>
    <row r="18085" spans="8:8" x14ac:dyDescent="0.25">
      <c r="H18085" s="200"/>
    </row>
    <row r="18086" spans="8:8" x14ac:dyDescent="0.25">
      <c r="H18086" s="200"/>
    </row>
    <row r="18087" spans="8:8" x14ac:dyDescent="0.25">
      <c r="H18087" s="200"/>
    </row>
    <row r="18088" spans="8:8" x14ac:dyDescent="0.25">
      <c r="H18088" s="200"/>
    </row>
    <row r="18089" spans="8:8" x14ac:dyDescent="0.25">
      <c r="H18089" s="200"/>
    </row>
    <row r="18090" spans="8:8" x14ac:dyDescent="0.25">
      <c r="H18090" s="200"/>
    </row>
    <row r="18091" spans="8:8" x14ac:dyDescent="0.25">
      <c r="H18091" s="200"/>
    </row>
    <row r="18092" spans="8:8" x14ac:dyDescent="0.25">
      <c r="H18092" s="200"/>
    </row>
    <row r="18093" spans="8:8" x14ac:dyDescent="0.25">
      <c r="H18093" s="200"/>
    </row>
    <row r="18094" spans="8:8" x14ac:dyDescent="0.25">
      <c r="H18094" s="200"/>
    </row>
    <row r="18095" spans="8:8" x14ac:dyDescent="0.25">
      <c r="H18095" s="200"/>
    </row>
    <row r="18096" spans="8:8" x14ac:dyDescent="0.25">
      <c r="H18096" s="200"/>
    </row>
    <row r="18097" spans="8:8" x14ac:dyDescent="0.25">
      <c r="H18097" s="200"/>
    </row>
    <row r="18098" spans="8:8" x14ac:dyDescent="0.25">
      <c r="H18098" s="200"/>
    </row>
    <row r="18099" spans="8:8" x14ac:dyDescent="0.25">
      <c r="H18099" s="200"/>
    </row>
    <row r="18100" spans="8:8" x14ac:dyDescent="0.25">
      <c r="H18100" s="200"/>
    </row>
    <row r="18101" spans="8:8" x14ac:dyDescent="0.25">
      <c r="H18101" s="200"/>
    </row>
    <row r="18102" spans="8:8" x14ac:dyDescent="0.25">
      <c r="H18102" s="200"/>
    </row>
    <row r="18103" spans="8:8" x14ac:dyDescent="0.25">
      <c r="H18103" s="200"/>
    </row>
    <row r="18104" spans="8:8" x14ac:dyDescent="0.25">
      <c r="H18104" s="200"/>
    </row>
    <row r="18105" spans="8:8" x14ac:dyDescent="0.25">
      <c r="H18105" s="200"/>
    </row>
    <row r="18106" spans="8:8" x14ac:dyDescent="0.25">
      <c r="H18106" s="200"/>
    </row>
    <row r="18107" spans="8:8" x14ac:dyDescent="0.25">
      <c r="H18107" s="200"/>
    </row>
    <row r="18108" spans="8:8" x14ac:dyDescent="0.25">
      <c r="H18108" s="200"/>
    </row>
    <row r="18109" spans="8:8" x14ac:dyDescent="0.25">
      <c r="H18109" s="200"/>
    </row>
    <row r="18110" spans="8:8" x14ac:dyDescent="0.25">
      <c r="H18110" s="200"/>
    </row>
    <row r="18111" spans="8:8" x14ac:dyDescent="0.25">
      <c r="H18111" s="200"/>
    </row>
    <row r="18112" spans="8:8" x14ac:dyDescent="0.25">
      <c r="H18112" s="200"/>
    </row>
    <row r="18113" spans="8:8" x14ac:dyDescent="0.25">
      <c r="H18113" s="200"/>
    </row>
    <row r="18114" spans="8:8" x14ac:dyDescent="0.25">
      <c r="H18114" s="200"/>
    </row>
    <row r="18115" spans="8:8" x14ac:dyDescent="0.25">
      <c r="H18115" s="200"/>
    </row>
    <row r="18116" spans="8:8" x14ac:dyDescent="0.25">
      <c r="H18116" s="200"/>
    </row>
    <row r="18117" spans="8:8" x14ac:dyDescent="0.25">
      <c r="H18117" s="200"/>
    </row>
    <row r="18118" spans="8:8" x14ac:dyDescent="0.25">
      <c r="H18118" s="200"/>
    </row>
    <row r="18119" spans="8:8" x14ac:dyDescent="0.25">
      <c r="H18119" s="200"/>
    </row>
    <row r="18120" spans="8:8" x14ac:dyDescent="0.25">
      <c r="H18120" s="200"/>
    </row>
    <row r="18121" spans="8:8" x14ac:dyDescent="0.25">
      <c r="H18121" s="200"/>
    </row>
    <row r="18122" spans="8:8" x14ac:dyDescent="0.25">
      <c r="H18122" s="200"/>
    </row>
    <row r="18123" spans="8:8" x14ac:dyDescent="0.25">
      <c r="H18123" s="200"/>
    </row>
    <row r="18124" spans="8:8" x14ac:dyDescent="0.25">
      <c r="H18124" s="200"/>
    </row>
    <row r="18125" spans="8:8" x14ac:dyDescent="0.25">
      <c r="H18125" s="200"/>
    </row>
    <row r="18126" spans="8:8" x14ac:dyDescent="0.25">
      <c r="H18126" s="200"/>
    </row>
    <row r="18127" spans="8:8" x14ac:dyDescent="0.25">
      <c r="H18127" s="200"/>
    </row>
    <row r="18128" spans="8:8" x14ac:dyDescent="0.25">
      <c r="H18128" s="200"/>
    </row>
    <row r="18129" spans="8:8" x14ac:dyDescent="0.25">
      <c r="H18129" s="200"/>
    </row>
    <row r="18130" spans="8:8" x14ac:dyDescent="0.25">
      <c r="H18130" s="200"/>
    </row>
    <row r="18131" spans="8:8" x14ac:dyDescent="0.25">
      <c r="H18131" s="200"/>
    </row>
    <row r="18132" spans="8:8" x14ac:dyDescent="0.25">
      <c r="H18132" s="200"/>
    </row>
    <row r="18133" spans="8:8" x14ac:dyDescent="0.25">
      <c r="H18133" s="200"/>
    </row>
    <row r="18134" spans="8:8" x14ac:dyDescent="0.25">
      <c r="H18134" s="200"/>
    </row>
    <row r="18135" spans="8:8" x14ac:dyDescent="0.25">
      <c r="H18135" s="200"/>
    </row>
    <row r="18136" spans="8:8" x14ac:dyDescent="0.25">
      <c r="H18136" s="200"/>
    </row>
    <row r="18137" spans="8:8" x14ac:dyDescent="0.25">
      <c r="H18137" s="200"/>
    </row>
    <row r="18138" spans="8:8" x14ac:dyDescent="0.25">
      <c r="H18138" s="200"/>
    </row>
    <row r="18139" spans="8:8" x14ac:dyDescent="0.25">
      <c r="H18139" s="200"/>
    </row>
    <row r="18140" spans="8:8" x14ac:dyDescent="0.25">
      <c r="H18140" s="200"/>
    </row>
    <row r="18141" spans="8:8" x14ac:dyDescent="0.25">
      <c r="H18141" s="200"/>
    </row>
    <row r="18142" spans="8:8" x14ac:dyDescent="0.25">
      <c r="H18142" s="200"/>
    </row>
    <row r="18143" spans="8:8" x14ac:dyDescent="0.25">
      <c r="H18143" s="200"/>
    </row>
    <row r="18144" spans="8:8" x14ac:dyDescent="0.25">
      <c r="H18144" s="200"/>
    </row>
    <row r="18145" spans="8:8" x14ac:dyDescent="0.25">
      <c r="H18145" s="200"/>
    </row>
    <row r="18146" spans="8:8" x14ac:dyDescent="0.25">
      <c r="H18146" s="200"/>
    </row>
    <row r="18147" spans="8:8" x14ac:dyDescent="0.25">
      <c r="H18147" s="200"/>
    </row>
    <row r="18148" spans="8:8" x14ac:dyDescent="0.25">
      <c r="H18148" s="200"/>
    </row>
    <row r="18149" spans="8:8" x14ac:dyDescent="0.25">
      <c r="H18149" s="200"/>
    </row>
    <row r="18150" spans="8:8" x14ac:dyDescent="0.25">
      <c r="H18150" s="200"/>
    </row>
    <row r="18151" spans="8:8" x14ac:dyDescent="0.25">
      <c r="H18151" s="200"/>
    </row>
    <row r="18152" spans="8:8" x14ac:dyDescent="0.25">
      <c r="H18152" s="200"/>
    </row>
    <row r="18153" spans="8:8" x14ac:dyDescent="0.25">
      <c r="H18153" s="200"/>
    </row>
    <row r="18154" spans="8:8" x14ac:dyDescent="0.25">
      <c r="H18154" s="200"/>
    </row>
    <row r="18155" spans="8:8" x14ac:dyDescent="0.25">
      <c r="H18155" s="200"/>
    </row>
    <row r="18156" spans="8:8" x14ac:dyDescent="0.25">
      <c r="H18156" s="200"/>
    </row>
    <row r="18157" spans="8:8" x14ac:dyDescent="0.25">
      <c r="H18157" s="200"/>
    </row>
    <row r="18158" spans="8:8" x14ac:dyDescent="0.25">
      <c r="H18158" s="200"/>
    </row>
    <row r="18159" spans="8:8" x14ac:dyDescent="0.25">
      <c r="H18159" s="200"/>
    </row>
    <row r="18160" spans="8:8" x14ac:dyDescent="0.25">
      <c r="H18160" s="200"/>
    </row>
    <row r="18161" spans="8:8" x14ac:dyDescent="0.25">
      <c r="H18161" s="200"/>
    </row>
    <row r="18162" spans="8:8" x14ac:dyDescent="0.25">
      <c r="H18162" s="200"/>
    </row>
    <row r="18163" spans="8:8" x14ac:dyDescent="0.25">
      <c r="H18163" s="200"/>
    </row>
    <row r="18164" spans="8:8" x14ac:dyDescent="0.25">
      <c r="H18164" s="200"/>
    </row>
    <row r="18165" spans="8:8" x14ac:dyDescent="0.25">
      <c r="H18165" s="200"/>
    </row>
    <row r="18166" spans="8:8" x14ac:dyDescent="0.25">
      <c r="H18166" s="200"/>
    </row>
    <row r="18167" spans="8:8" x14ac:dyDescent="0.25">
      <c r="H18167" s="200"/>
    </row>
    <row r="18168" spans="8:8" x14ac:dyDescent="0.25">
      <c r="H18168" s="200"/>
    </row>
    <row r="18169" spans="8:8" x14ac:dyDescent="0.25">
      <c r="H18169" s="200"/>
    </row>
    <row r="18170" spans="8:8" x14ac:dyDescent="0.25">
      <c r="H18170" s="200"/>
    </row>
    <row r="18171" spans="8:8" x14ac:dyDescent="0.25">
      <c r="H18171" s="200"/>
    </row>
    <row r="18172" spans="8:8" x14ac:dyDescent="0.25">
      <c r="H18172" s="200"/>
    </row>
    <row r="18173" spans="8:8" x14ac:dyDescent="0.25">
      <c r="H18173" s="200"/>
    </row>
    <row r="18174" spans="8:8" x14ac:dyDescent="0.25">
      <c r="H18174" s="200"/>
    </row>
    <row r="18175" spans="8:8" x14ac:dyDescent="0.25">
      <c r="H18175" s="200"/>
    </row>
    <row r="18176" spans="8:8" x14ac:dyDescent="0.25">
      <c r="H18176" s="200"/>
    </row>
    <row r="18177" spans="8:8" x14ac:dyDescent="0.25">
      <c r="H18177" s="200"/>
    </row>
    <row r="18178" spans="8:8" x14ac:dyDescent="0.25">
      <c r="H18178" s="200"/>
    </row>
    <row r="18179" spans="8:8" x14ac:dyDescent="0.25">
      <c r="H18179" s="200"/>
    </row>
    <row r="18180" spans="8:8" x14ac:dyDescent="0.25">
      <c r="H18180" s="200"/>
    </row>
    <row r="18181" spans="8:8" x14ac:dyDescent="0.25">
      <c r="H18181" s="200"/>
    </row>
    <row r="18182" spans="8:8" x14ac:dyDescent="0.25">
      <c r="H18182" s="200"/>
    </row>
    <row r="18183" spans="8:8" x14ac:dyDescent="0.25">
      <c r="H18183" s="200"/>
    </row>
    <row r="18184" spans="8:8" x14ac:dyDescent="0.25">
      <c r="H18184" s="200"/>
    </row>
    <row r="18185" spans="8:8" x14ac:dyDescent="0.25">
      <c r="H18185" s="200"/>
    </row>
    <row r="18186" spans="8:8" x14ac:dyDescent="0.25">
      <c r="H18186" s="200"/>
    </row>
    <row r="18187" spans="8:8" x14ac:dyDescent="0.25">
      <c r="H18187" s="200"/>
    </row>
    <row r="18188" spans="8:8" x14ac:dyDescent="0.25">
      <c r="H18188" s="200"/>
    </row>
    <row r="18189" spans="8:8" x14ac:dyDescent="0.25">
      <c r="H18189" s="200"/>
    </row>
    <row r="18190" spans="8:8" x14ac:dyDescent="0.25">
      <c r="H18190" s="200"/>
    </row>
    <row r="18191" spans="8:8" x14ac:dyDescent="0.25">
      <c r="H18191" s="200"/>
    </row>
    <row r="18192" spans="8:8" x14ac:dyDescent="0.25">
      <c r="H18192" s="200"/>
    </row>
    <row r="18193" spans="8:8" x14ac:dyDescent="0.25">
      <c r="H18193" s="200"/>
    </row>
    <row r="18194" spans="8:8" x14ac:dyDescent="0.25">
      <c r="H18194" s="200"/>
    </row>
    <row r="18195" spans="8:8" x14ac:dyDescent="0.25">
      <c r="H18195" s="200"/>
    </row>
    <row r="18196" spans="8:8" x14ac:dyDescent="0.25">
      <c r="H18196" s="200"/>
    </row>
    <row r="18197" spans="8:8" x14ac:dyDescent="0.25">
      <c r="H18197" s="200"/>
    </row>
    <row r="18198" spans="8:8" x14ac:dyDescent="0.25">
      <c r="H18198" s="200"/>
    </row>
    <row r="18199" spans="8:8" x14ac:dyDescent="0.25">
      <c r="H18199" s="200"/>
    </row>
    <row r="18200" spans="8:8" x14ac:dyDescent="0.25">
      <c r="H18200" s="200"/>
    </row>
    <row r="18201" spans="8:8" x14ac:dyDescent="0.25">
      <c r="H18201" s="200"/>
    </row>
    <row r="18202" spans="8:8" x14ac:dyDescent="0.25">
      <c r="H18202" s="200"/>
    </row>
    <row r="18203" spans="8:8" x14ac:dyDescent="0.25">
      <c r="H18203" s="200"/>
    </row>
    <row r="18204" spans="8:8" x14ac:dyDescent="0.25">
      <c r="H18204" s="200"/>
    </row>
    <row r="18205" spans="8:8" x14ac:dyDescent="0.25">
      <c r="H18205" s="200"/>
    </row>
    <row r="18206" spans="8:8" x14ac:dyDescent="0.25">
      <c r="H18206" s="200"/>
    </row>
    <row r="18207" spans="8:8" x14ac:dyDescent="0.25">
      <c r="H18207" s="200"/>
    </row>
    <row r="18208" spans="8:8" x14ac:dyDescent="0.25">
      <c r="H18208" s="200"/>
    </row>
    <row r="18209" spans="8:8" x14ac:dyDescent="0.25">
      <c r="H18209" s="200"/>
    </row>
    <row r="18210" spans="8:8" x14ac:dyDescent="0.25">
      <c r="H18210" s="200"/>
    </row>
    <row r="18211" spans="8:8" x14ac:dyDescent="0.25">
      <c r="H18211" s="200"/>
    </row>
    <row r="18212" spans="8:8" x14ac:dyDescent="0.25">
      <c r="H18212" s="200"/>
    </row>
    <row r="18213" spans="8:8" x14ac:dyDescent="0.25">
      <c r="H18213" s="200"/>
    </row>
    <row r="18214" spans="8:8" x14ac:dyDescent="0.25">
      <c r="H18214" s="200"/>
    </row>
    <row r="18215" spans="8:8" x14ac:dyDescent="0.25">
      <c r="H18215" s="200"/>
    </row>
    <row r="18216" spans="8:8" x14ac:dyDescent="0.25">
      <c r="H18216" s="200"/>
    </row>
    <row r="18217" spans="8:8" x14ac:dyDescent="0.25">
      <c r="H18217" s="200"/>
    </row>
    <row r="18218" spans="8:8" x14ac:dyDescent="0.25">
      <c r="H18218" s="200"/>
    </row>
    <row r="18219" spans="8:8" x14ac:dyDescent="0.25">
      <c r="H18219" s="200"/>
    </row>
    <row r="18220" spans="8:8" x14ac:dyDescent="0.25">
      <c r="H18220" s="200"/>
    </row>
    <row r="18221" spans="8:8" x14ac:dyDescent="0.25">
      <c r="H18221" s="200"/>
    </row>
    <row r="18222" spans="8:8" x14ac:dyDescent="0.25">
      <c r="H18222" s="200"/>
    </row>
    <row r="18223" spans="8:8" x14ac:dyDescent="0.25">
      <c r="H18223" s="200"/>
    </row>
    <row r="18224" spans="8:8" x14ac:dyDescent="0.25">
      <c r="H18224" s="200"/>
    </row>
    <row r="18225" spans="8:8" x14ac:dyDescent="0.25">
      <c r="H18225" s="200"/>
    </row>
    <row r="18226" spans="8:8" x14ac:dyDescent="0.25">
      <c r="H18226" s="200"/>
    </row>
    <row r="18227" spans="8:8" x14ac:dyDescent="0.25">
      <c r="H18227" s="200"/>
    </row>
    <row r="18228" spans="8:8" x14ac:dyDescent="0.25">
      <c r="H18228" s="200"/>
    </row>
    <row r="18229" spans="8:8" x14ac:dyDescent="0.25">
      <c r="H18229" s="200"/>
    </row>
    <row r="18230" spans="8:8" x14ac:dyDescent="0.25">
      <c r="H18230" s="200"/>
    </row>
    <row r="18231" spans="8:8" x14ac:dyDescent="0.25">
      <c r="H18231" s="200"/>
    </row>
    <row r="18232" spans="8:8" x14ac:dyDescent="0.25">
      <c r="H18232" s="200"/>
    </row>
    <row r="18233" spans="8:8" x14ac:dyDescent="0.25">
      <c r="H18233" s="200"/>
    </row>
    <row r="18234" spans="8:8" x14ac:dyDescent="0.25">
      <c r="H18234" s="200"/>
    </row>
    <row r="18235" spans="8:8" x14ac:dyDescent="0.25">
      <c r="H18235" s="200"/>
    </row>
    <row r="18236" spans="8:8" x14ac:dyDescent="0.25">
      <c r="H18236" s="200"/>
    </row>
    <row r="18237" spans="8:8" x14ac:dyDescent="0.25">
      <c r="H18237" s="200"/>
    </row>
    <row r="18238" spans="8:8" x14ac:dyDescent="0.25">
      <c r="H18238" s="200"/>
    </row>
    <row r="18239" spans="8:8" x14ac:dyDescent="0.25">
      <c r="H18239" s="200"/>
    </row>
    <row r="18240" spans="8:8" x14ac:dyDescent="0.25">
      <c r="H18240" s="200"/>
    </row>
    <row r="18241" spans="8:8" x14ac:dyDescent="0.25">
      <c r="H18241" s="200"/>
    </row>
    <row r="18242" spans="8:8" x14ac:dyDescent="0.25">
      <c r="H18242" s="200"/>
    </row>
    <row r="18243" spans="8:8" x14ac:dyDescent="0.25">
      <c r="H18243" s="200"/>
    </row>
    <row r="18244" spans="8:8" x14ac:dyDescent="0.25">
      <c r="H18244" s="200"/>
    </row>
    <row r="18245" spans="8:8" x14ac:dyDescent="0.25">
      <c r="H18245" s="200"/>
    </row>
    <row r="18246" spans="8:8" x14ac:dyDescent="0.25">
      <c r="H18246" s="200"/>
    </row>
    <row r="18247" spans="8:8" x14ac:dyDescent="0.25">
      <c r="H18247" s="200"/>
    </row>
    <row r="18248" spans="8:8" x14ac:dyDescent="0.25">
      <c r="H18248" s="200"/>
    </row>
    <row r="18249" spans="8:8" x14ac:dyDescent="0.25">
      <c r="H18249" s="200"/>
    </row>
    <row r="18250" spans="8:8" x14ac:dyDescent="0.25">
      <c r="H18250" s="200"/>
    </row>
    <row r="18251" spans="8:8" x14ac:dyDescent="0.25">
      <c r="H18251" s="200"/>
    </row>
    <row r="18252" spans="8:8" x14ac:dyDescent="0.25">
      <c r="H18252" s="200"/>
    </row>
    <row r="18253" spans="8:8" x14ac:dyDescent="0.25">
      <c r="H18253" s="200"/>
    </row>
    <row r="18254" spans="8:8" x14ac:dyDescent="0.25">
      <c r="H18254" s="200"/>
    </row>
    <row r="18255" spans="8:8" x14ac:dyDescent="0.25">
      <c r="H18255" s="200"/>
    </row>
    <row r="18256" spans="8:8" x14ac:dyDescent="0.25">
      <c r="H18256" s="200"/>
    </row>
    <row r="18257" spans="8:8" x14ac:dyDescent="0.25">
      <c r="H18257" s="200"/>
    </row>
    <row r="18258" spans="8:8" x14ac:dyDescent="0.25">
      <c r="H18258" s="200"/>
    </row>
    <row r="18259" spans="8:8" x14ac:dyDescent="0.25">
      <c r="H18259" s="200"/>
    </row>
    <row r="18260" spans="8:8" x14ac:dyDescent="0.25">
      <c r="H18260" s="200"/>
    </row>
    <row r="18261" spans="8:8" x14ac:dyDescent="0.25">
      <c r="H18261" s="200"/>
    </row>
    <row r="18262" spans="8:8" x14ac:dyDescent="0.25">
      <c r="H18262" s="200"/>
    </row>
    <row r="18263" spans="8:8" x14ac:dyDescent="0.25">
      <c r="H18263" s="200"/>
    </row>
    <row r="18264" spans="8:8" x14ac:dyDescent="0.25">
      <c r="H18264" s="200"/>
    </row>
    <row r="18265" spans="8:8" x14ac:dyDescent="0.25">
      <c r="H18265" s="200"/>
    </row>
    <row r="18266" spans="8:8" x14ac:dyDescent="0.25">
      <c r="H18266" s="200"/>
    </row>
    <row r="18267" spans="8:8" x14ac:dyDescent="0.25">
      <c r="H18267" s="200"/>
    </row>
    <row r="18268" spans="8:8" x14ac:dyDescent="0.25">
      <c r="H18268" s="200"/>
    </row>
    <row r="18269" spans="8:8" x14ac:dyDescent="0.25">
      <c r="H18269" s="200"/>
    </row>
    <row r="18270" spans="8:8" x14ac:dyDescent="0.25">
      <c r="H18270" s="200"/>
    </row>
    <row r="18271" spans="8:8" x14ac:dyDescent="0.25">
      <c r="H18271" s="200"/>
    </row>
    <row r="18272" spans="8:8" x14ac:dyDescent="0.25">
      <c r="H18272" s="200"/>
    </row>
    <row r="18273" spans="8:8" x14ac:dyDescent="0.25">
      <c r="H18273" s="200"/>
    </row>
    <row r="18274" spans="8:8" x14ac:dyDescent="0.25">
      <c r="H18274" s="200"/>
    </row>
    <row r="18275" spans="8:8" x14ac:dyDescent="0.25">
      <c r="H18275" s="200"/>
    </row>
    <row r="18276" spans="8:8" x14ac:dyDescent="0.25">
      <c r="H18276" s="200"/>
    </row>
    <row r="18277" spans="8:8" x14ac:dyDescent="0.25">
      <c r="H18277" s="200"/>
    </row>
    <row r="18278" spans="8:8" x14ac:dyDescent="0.25">
      <c r="H18278" s="200"/>
    </row>
    <row r="18279" spans="8:8" x14ac:dyDescent="0.25">
      <c r="H18279" s="200"/>
    </row>
    <row r="18280" spans="8:8" x14ac:dyDescent="0.25">
      <c r="H18280" s="200"/>
    </row>
    <row r="18281" spans="8:8" x14ac:dyDescent="0.25">
      <c r="H18281" s="200"/>
    </row>
    <row r="18282" spans="8:8" x14ac:dyDescent="0.25">
      <c r="H18282" s="200"/>
    </row>
    <row r="18283" spans="8:8" x14ac:dyDescent="0.25">
      <c r="H18283" s="200"/>
    </row>
    <row r="18284" spans="8:8" x14ac:dyDescent="0.25">
      <c r="H18284" s="200"/>
    </row>
    <row r="18285" spans="8:8" x14ac:dyDescent="0.25">
      <c r="H18285" s="200"/>
    </row>
    <row r="18286" spans="8:8" x14ac:dyDescent="0.25">
      <c r="H18286" s="200"/>
    </row>
    <row r="18287" spans="8:8" x14ac:dyDescent="0.25">
      <c r="H18287" s="200"/>
    </row>
    <row r="18288" spans="8:8" x14ac:dyDescent="0.25">
      <c r="H18288" s="200"/>
    </row>
    <row r="18289" spans="8:8" x14ac:dyDescent="0.25">
      <c r="H18289" s="200"/>
    </row>
    <row r="18290" spans="8:8" x14ac:dyDescent="0.25">
      <c r="H18290" s="200"/>
    </row>
    <row r="18291" spans="8:8" x14ac:dyDescent="0.25">
      <c r="H18291" s="200"/>
    </row>
    <row r="18292" spans="8:8" x14ac:dyDescent="0.25">
      <c r="H18292" s="200"/>
    </row>
    <row r="18293" spans="8:8" x14ac:dyDescent="0.25">
      <c r="H18293" s="200"/>
    </row>
    <row r="18294" spans="8:8" x14ac:dyDescent="0.25">
      <c r="H18294" s="200"/>
    </row>
    <row r="18295" spans="8:8" x14ac:dyDescent="0.25">
      <c r="H18295" s="200"/>
    </row>
    <row r="18296" spans="8:8" x14ac:dyDescent="0.25">
      <c r="H18296" s="200"/>
    </row>
    <row r="18297" spans="8:8" x14ac:dyDescent="0.25">
      <c r="H18297" s="200"/>
    </row>
    <row r="18298" spans="8:8" x14ac:dyDescent="0.25">
      <c r="H18298" s="200"/>
    </row>
    <row r="18299" spans="8:8" x14ac:dyDescent="0.25">
      <c r="H18299" s="200"/>
    </row>
    <row r="18300" spans="8:8" x14ac:dyDescent="0.25">
      <c r="H18300" s="200"/>
    </row>
    <row r="18301" spans="8:8" x14ac:dyDescent="0.25">
      <c r="H18301" s="200"/>
    </row>
    <row r="18302" spans="8:8" x14ac:dyDescent="0.25">
      <c r="H18302" s="200"/>
    </row>
    <row r="18303" spans="8:8" x14ac:dyDescent="0.25">
      <c r="H18303" s="200"/>
    </row>
    <row r="18304" spans="8:8" x14ac:dyDescent="0.25">
      <c r="H18304" s="200"/>
    </row>
    <row r="18305" spans="8:8" x14ac:dyDescent="0.25">
      <c r="H18305" s="200"/>
    </row>
    <row r="18306" spans="8:8" x14ac:dyDescent="0.25">
      <c r="H18306" s="200"/>
    </row>
    <row r="18307" spans="8:8" x14ac:dyDescent="0.25">
      <c r="H18307" s="200"/>
    </row>
    <row r="18308" spans="8:8" x14ac:dyDescent="0.25">
      <c r="H18308" s="200"/>
    </row>
    <row r="18309" spans="8:8" x14ac:dyDescent="0.25">
      <c r="H18309" s="200"/>
    </row>
    <row r="18310" spans="8:8" x14ac:dyDescent="0.25">
      <c r="H18310" s="200"/>
    </row>
    <row r="18311" spans="8:8" x14ac:dyDescent="0.25">
      <c r="H18311" s="200"/>
    </row>
    <row r="18312" spans="8:8" x14ac:dyDescent="0.25">
      <c r="H18312" s="200"/>
    </row>
    <row r="18313" spans="8:8" x14ac:dyDescent="0.25">
      <c r="H18313" s="200"/>
    </row>
    <row r="18314" spans="8:8" x14ac:dyDescent="0.25">
      <c r="H18314" s="200"/>
    </row>
    <row r="18315" spans="8:8" x14ac:dyDescent="0.25">
      <c r="H18315" s="200"/>
    </row>
    <row r="18316" spans="8:8" x14ac:dyDescent="0.25">
      <c r="H18316" s="200"/>
    </row>
    <row r="18317" spans="8:8" x14ac:dyDescent="0.25">
      <c r="H18317" s="200"/>
    </row>
    <row r="18318" spans="8:8" x14ac:dyDescent="0.25">
      <c r="H18318" s="200"/>
    </row>
    <row r="18319" spans="8:8" x14ac:dyDescent="0.25">
      <c r="H18319" s="200"/>
    </row>
    <row r="18320" spans="8:8" x14ac:dyDescent="0.25">
      <c r="H18320" s="200"/>
    </row>
    <row r="18321" spans="8:8" x14ac:dyDescent="0.25">
      <c r="H18321" s="200"/>
    </row>
    <row r="18322" spans="8:8" x14ac:dyDescent="0.25">
      <c r="H18322" s="200"/>
    </row>
    <row r="18323" spans="8:8" x14ac:dyDescent="0.25">
      <c r="H18323" s="200"/>
    </row>
    <row r="18324" spans="8:8" x14ac:dyDescent="0.25">
      <c r="H18324" s="200"/>
    </row>
    <row r="18325" spans="8:8" x14ac:dyDescent="0.25">
      <c r="H18325" s="200"/>
    </row>
    <row r="18326" spans="8:8" x14ac:dyDescent="0.25">
      <c r="H18326" s="200"/>
    </row>
    <row r="18327" spans="8:8" x14ac:dyDescent="0.25">
      <c r="H18327" s="200"/>
    </row>
    <row r="18328" spans="8:8" x14ac:dyDescent="0.25">
      <c r="H18328" s="200"/>
    </row>
    <row r="18329" spans="8:8" x14ac:dyDescent="0.25">
      <c r="H18329" s="200"/>
    </row>
    <row r="18330" spans="8:8" x14ac:dyDescent="0.25">
      <c r="H18330" s="200"/>
    </row>
    <row r="18331" spans="8:8" x14ac:dyDescent="0.25">
      <c r="H18331" s="200"/>
    </row>
    <row r="18332" spans="8:8" x14ac:dyDescent="0.25">
      <c r="H18332" s="200"/>
    </row>
    <row r="18333" spans="8:8" x14ac:dyDescent="0.25">
      <c r="H18333" s="200"/>
    </row>
    <row r="18334" spans="8:8" x14ac:dyDescent="0.25">
      <c r="H18334" s="200"/>
    </row>
    <row r="18335" spans="8:8" x14ac:dyDescent="0.25">
      <c r="H18335" s="200"/>
    </row>
    <row r="18336" spans="8:8" x14ac:dyDescent="0.25">
      <c r="H18336" s="200"/>
    </row>
    <row r="18337" spans="8:8" x14ac:dyDescent="0.25">
      <c r="H18337" s="200"/>
    </row>
    <row r="18338" spans="8:8" x14ac:dyDescent="0.25">
      <c r="H18338" s="200"/>
    </row>
    <row r="18339" spans="8:8" x14ac:dyDescent="0.25">
      <c r="H18339" s="200"/>
    </row>
    <row r="18340" spans="8:8" x14ac:dyDescent="0.25">
      <c r="H18340" s="200"/>
    </row>
    <row r="18341" spans="8:8" x14ac:dyDescent="0.25">
      <c r="H18341" s="200"/>
    </row>
    <row r="18342" spans="8:8" x14ac:dyDescent="0.25">
      <c r="H18342" s="200"/>
    </row>
    <row r="18343" spans="8:8" x14ac:dyDescent="0.25">
      <c r="H18343" s="200"/>
    </row>
    <row r="18344" spans="8:8" x14ac:dyDescent="0.25">
      <c r="H18344" s="200"/>
    </row>
    <row r="18345" spans="8:8" x14ac:dyDescent="0.25">
      <c r="H18345" s="200"/>
    </row>
    <row r="18346" spans="8:8" x14ac:dyDescent="0.25">
      <c r="H18346" s="200"/>
    </row>
    <row r="18347" spans="8:8" x14ac:dyDescent="0.25">
      <c r="H18347" s="200"/>
    </row>
    <row r="18348" spans="8:8" x14ac:dyDescent="0.25">
      <c r="H18348" s="200"/>
    </row>
    <row r="18349" spans="8:8" x14ac:dyDescent="0.25">
      <c r="H18349" s="200"/>
    </row>
    <row r="18350" spans="8:8" x14ac:dyDescent="0.25">
      <c r="H18350" s="200"/>
    </row>
    <row r="18351" spans="8:8" x14ac:dyDescent="0.25">
      <c r="H18351" s="200"/>
    </row>
    <row r="18352" spans="8:8" x14ac:dyDescent="0.25">
      <c r="H18352" s="200"/>
    </row>
    <row r="18353" spans="8:8" x14ac:dyDescent="0.25">
      <c r="H18353" s="200"/>
    </row>
    <row r="18354" spans="8:8" x14ac:dyDescent="0.25">
      <c r="H18354" s="200"/>
    </row>
    <row r="18355" spans="8:8" x14ac:dyDescent="0.25">
      <c r="H18355" s="200"/>
    </row>
    <row r="18356" spans="8:8" x14ac:dyDescent="0.25">
      <c r="H18356" s="200"/>
    </row>
    <row r="18357" spans="8:8" x14ac:dyDescent="0.25">
      <c r="H18357" s="200"/>
    </row>
    <row r="18358" spans="8:8" x14ac:dyDescent="0.25">
      <c r="H18358" s="200"/>
    </row>
    <row r="18359" spans="8:8" x14ac:dyDescent="0.25">
      <c r="H18359" s="200"/>
    </row>
    <row r="18360" spans="8:8" x14ac:dyDescent="0.25">
      <c r="H18360" s="200"/>
    </row>
    <row r="18361" spans="8:8" x14ac:dyDescent="0.25">
      <c r="H18361" s="200"/>
    </row>
    <row r="18362" spans="8:8" x14ac:dyDescent="0.25">
      <c r="H18362" s="200"/>
    </row>
    <row r="18363" spans="8:8" x14ac:dyDescent="0.25">
      <c r="H18363" s="200"/>
    </row>
    <row r="18364" spans="8:8" x14ac:dyDescent="0.25">
      <c r="H18364" s="200"/>
    </row>
    <row r="18365" spans="8:8" x14ac:dyDescent="0.25">
      <c r="H18365" s="200"/>
    </row>
    <row r="18366" spans="8:8" x14ac:dyDescent="0.25">
      <c r="H18366" s="200"/>
    </row>
    <row r="18367" spans="8:8" x14ac:dyDescent="0.25">
      <c r="H18367" s="200"/>
    </row>
    <row r="18368" spans="8:8" x14ac:dyDescent="0.25">
      <c r="H18368" s="200"/>
    </row>
    <row r="18369" spans="8:8" x14ac:dyDescent="0.25">
      <c r="H18369" s="200"/>
    </row>
    <row r="18370" spans="8:8" x14ac:dyDescent="0.25">
      <c r="H18370" s="200"/>
    </row>
    <row r="18371" spans="8:8" x14ac:dyDescent="0.25">
      <c r="H18371" s="200"/>
    </row>
    <row r="18372" spans="8:8" x14ac:dyDescent="0.25">
      <c r="H18372" s="200"/>
    </row>
    <row r="18373" spans="8:8" x14ac:dyDescent="0.25">
      <c r="H18373" s="200"/>
    </row>
    <row r="18374" spans="8:8" x14ac:dyDescent="0.25">
      <c r="H18374" s="200"/>
    </row>
    <row r="18375" spans="8:8" x14ac:dyDescent="0.25">
      <c r="H18375" s="200"/>
    </row>
    <row r="18376" spans="8:8" x14ac:dyDescent="0.25">
      <c r="H18376" s="200"/>
    </row>
    <row r="18377" spans="8:8" x14ac:dyDescent="0.25">
      <c r="H18377" s="200"/>
    </row>
    <row r="18378" spans="8:8" x14ac:dyDescent="0.25">
      <c r="H18378" s="200"/>
    </row>
    <row r="18379" spans="8:8" x14ac:dyDescent="0.25">
      <c r="H18379" s="200"/>
    </row>
    <row r="18380" spans="8:8" x14ac:dyDescent="0.25">
      <c r="H18380" s="200"/>
    </row>
    <row r="18381" spans="8:8" x14ac:dyDescent="0.25">
      <c r="H18381" s="200"/>
    </row>
    <row r="18382" spans="8:8" x14ac:dyDescent="0.25">
      <c r="H18382" s="200"/>
    </row>
    <row r="18383" spans="8:8" x14ac:dyDescent="0.25">
      <c r="H18383" s="200"/>
    </row>
    <row r="18384" spans="8:8" x14ac:dyDescent="0.25">
      <c r="H18384" s="200"/>
    </row>
    <row r="18385" spans="8:8" x14ac:dyDescent="0.25">
      <c r="H18385" s="200"/>
    </row>
    <row r="18386" spans="8:8" x14ac:dyDescent="0.25">
      <c r="H18386" s="200"/>
    </row>
    <row r="18387" spans="8:8" x14ac:dyDescent="0.25">
      <c r="H18387" s="200"/>
    </row>
    <row r="18388" spans="8:8" x14ac:dyDescent="0.25">
      <c r="H18388" s="200"/>
    </row>
    <row r="18389" spans="8:8" x14ac:dyDescent="0.25">
      <c r="H18389" s="200"/>
    </row>
    <row r="18390" spans="8:8" x14ac:dyDescent="0.25">
      <c r="H18390" s="200"/>
    </row>
    <row r="18391" spans="8:8" x14ac:dyDescent="0.25">
      <c r="H18391" s="200"/>
    </row>
    <row r="18392" spans="8:8" x14ac:dyDescent="0.25">
      <c r="H18392" s="200"/>
    </row>
    <row r="18393" spans="8:8" x14ac:dyDescent="0.25">
      <c r="H18393" s="200"/>
    </row>
    <row r="18394" spans="8:8" x14ac:dyDescent="0.25">
      <c r="H18394" s="200"/>
    </row>
    <row r="18395" spans="8:8" x14ac:dyDescent="0.25">
      <c r="H18395" s="200"/>
    </row>
    <row r="18396" spans="8:8" x14ac:dyDescent="0.25">
      <c r="H18396" s="200"/>
    </row>
    <row r="18397" spans="8:8" x14ac:dyDescent="0.25">
      <c r="H18397" s="200"/>
    </row>
    <row r="18398" spans="8:8" x14ac:dyDescent="0.25">
      <c r="H18398" s="200"/>
    </row>
    <row r="18399" spans="8:8" x14ac:dyDescent="0.25">
      <c r="H18399" s="200"/>
    </row>
    <row r="18400" spans="8:8" x14ac:dyDescent="0.25">
      <c r="H18400" s="200"/>
    </row>
    <row r="18401" spans="8:8" x14ac:dyDescent="0.25">
      <c r="H18401" s="200"/>
    </row>
    <row r="18402" spans="8:8" x14ac:dyDescent="0.25">
      <c r="H18402" s="200"/>
    </row>
    <row r="18403" spans="8:8" x14ac:dyDescent="0.25">
      <c r="H18403" s="200"/>
    </row>
    <row r="18404" spans="8:8" x14ac:dyDescent="0.25">
      <c r="H18404" s="200"/>
    </row>
    <row r="18405" spans="8:8" x14ac:dyDescent="0.25">
      <c r="H18405" s="200"/>
    </row>
    <row r="18406" spans="8:8" x14ac:dyDescent="0.25">
      <c r="H18406" s="200"/>
    </row>
    <row r="18407" spans="8:8" x14ac:dyDescent="0.25">
      <c r="H18407" s="200"/>
    </row>
    <row r="18408" spans="8:8" x14ac:dyDescent="0.25">
      <c r="H18408" s="200"/>
    </row>
    <row r="18409" spans="8:8" x14ac:dyDescent="0.25">
      <c r="H18409" s="200"/>
    </row>
    <row r="18410" spans="8:8" x14ac:dyDescent="0.25">
      <c r="H18410" s="200"/>
    </row>
    <row r="18411" spans="8:8" x14ac:dyDescent="0.25">
      <c r="H18411" s="200"/>
    </row>
    <row r="18412" spans="8:8" x14ac:dyDescent="0.25">
      <c r="H18412" s="200"/>
    </row>
    <row r="18413" spans="8:8" x14ac:dyDescent="0.25">
      <c r="H18413" s="200"/>
    </row>
    <row r="18414" spans="8:8" x14ac:dyDescent="0.25">
      <c r="H18414" s="200"/>
    </row>
    <row r="18415" spans="8:8" x14ac:dyDescent="0.25">
      <c r="H18415" s="200"/>
    </row>
    <row r="18416" spans="8:8" x14ac:dyDescent="0.25">
      <c r="H18416" s="200"/>
    </row>
    <row r="18417" spans="8:8" x14ac:dyDescent="0.25">
      <c r="H18417" s="200"/>
    </row>
    <row r="18418" spans="8:8" x14ac:dyDescent="0.25">
      <c r="H18418" s="200"/>
    </row>
    <row r="18419" spans="8:8" x14ac:dyDescent="0.25">
      <c r="H18419" s="200"/>
    </row>
    <row r="18420" spans="8:8" x14ac:dyDescent="0.25">
      <c r="H18420" s="200"/>
    </row>
    <row r="18421" spans="8:8" x14ac:dyDescent="0.25">
      <c r="H18421" s="200"/>
    </row>
    <row r="18422" spans="8:8" x14ac:dyDescent="0.25">
      <c r="H18422" s="200"/>
    </row>
    <row r="18423" spans="8:8" x14ac:dyDescent="0.25">
      <c r="H18423" s="200"/>
    </row>
    <row r="18424" spans="8:8" x14ac:dyDescent="0.25">
      <c r="H18424" s="200"/>
    </row>
    <row r="18425" spans="8:8" x14ac:dyDescent="0.25">
      <c r="H18425" s="200"/>
    </row>
    <row r="18426" spans="8:8" x14ac:dyDescent="0.25">
      <c r="H18426" s="200"/>
    </row>
    <row r="18427" spans="8:8" x14ac:dyDescent="0.25">
      <c r="H18427" s="200"/>
    </row>
    <row r="18428" spans="8:8" x14ac:dyDescent="0.25">
      <c r="H18428" s="200"/>
    </row>
    <row r="18429" spans="8:8" x14ac:dyDescent="0.25">
      <c r="H18429" s="200"/>
    </row>
    <row r="18430" spans="8:8" x14ac:dyDescent="0.25">
      <c r="H18430" s="200"/>
    </row>
    <row r="18431" spans="8:8" x14ac:dyDescent="0.25">
      <c r="H18431" s="200"/>
    </row>
    <row r="18432" spans="8:8" x14ac:dyDescent="0.25">
      <c r="H18432" s="200"/>
    </row>
    <row r="18433" spans="8:8" x14ac:dyDescent="0.25">
      <c r="H18433" s="200"/>
    </row>
    <row r="18434" spans="8:8" x14ac:dyDescent="0.25">
      <c r="H18434" s="200"/>
    </row>
    <row r="18435" spans="8:8" x14ac:dyDescent="0.25">
      <c r="H18435" s="200"/>
    </row>
    <row r="18436" spans="8:8" x14ac:dyDescent="0.25">
      <c r="H18436" s="200"/>
    </row>
    <row r="18437" spans="8:8" x14ac:dyDescent="0.25">
      <c r="H18437" s="200"/>
    </row>
    <row r="18438" spans="8:8" x14ac:dyDescent="0.25">
      <c r="H18438" s="200"/>
    </row>
    <row r="18439" spans="8:8" x14ac:dyDescent="0.25">
      <c r="H18439" s="200"/>
    </row>
    <row r="18440" spans="8:8" x14ac:dyDescent="0.25">
      <c r="H18440" s="200"/>
    </row>
    <row r="18441" spans="8:8" x14ac:dyDescent="0.25">
      <c r="H18441" s="200"/>
    </row>
    <row r="18442" spans="8:8" x14ac:dyDescent="0.25">
      <c r="H18442" s="200"/>
    </row>
    <row r="18443" spans="8:8" x14ac:dyDescent="0.25">
      <c r="H18443" s="200"/>
    </row>
    <row r="18444" spans="8:8" x14ac:dyDescent="0.25">
      <c r="H18444" s="200"/>
    </row>
    <row r="18445" spans="8:8" x14ac:dyDescent="0.25">
      <c r="H18445" s="200"/>
    </row>
    <row r="18446" spans="8:8" x14ac:dyDescent="0.25">
      <c r="H18446" s="200"/>
    </row>
    <row r="18447" spans="8:8" x14ac:dyDescent="0.25">
      <c r="H18447" s="200"/>
    </row>
    <row r="18448" spans="8:8" x14ac:dyDescent="0.25">
      <c r="H18448" s="200"/>
    </row>
    <row r="18449" spans="8:8" x14ac:dyDescent="0.25">
      <c r="H18449" s="200"/>
    </row>
    <row r="18450" spans="8:8" x14ac:dyDescent="0.25">
      <c r="H18450" s="200"/>
    </row>
    <row r="18451" spans="8:8" x14ac:dyDescent="0.25">
      <c r="H18451" s="200"/>
    </row>
    <row r="18452" spans="8:8" x14ac:dyDescent="0.25">
      <c r="H18452" s="200"/>
    </row>
    <row r="18453" spans="8:8" x14ac:dyDescent="0.25">
      <c r="H18453" s="200"/>
    </row>
    <row r="18454" spans="8:8" x14ac:dyDescent="0.25">
      <c r="H18454" s="200"/>
    </row>
    <row r="18455" spans="8:8" x14ac:dyDescent="0.25">
      <c r="H18455" s="200"/>
    </row>
    <row r="18456" spans="8:8" x14ac:dyDescent="0.25">
      <c r="H18456" s="200"/>
    </row>
    <row r="18457" spans="8:8" x14ac:dyDescent="0.25">
      <c r="H18457" s="200"/>
    </row>
    <row r="18458" spans="8:8" x14ac:dyDescent="0.25">
      <c r="H18458" s="200"/>
    </row>
    <row r="18459" spans="8:8" x14ac:dyDescent="0.25">
      <c r="H18459" s="200"/>
    </row>
    <row r="18460" spans="8:8" x14ac:dyDescent="0.25">
      <c r="H18460" s="200"/>
    </row>
    <row r="18461" spans="8:8" x14ac:dyDescent="0.25">
      <c r="H18461" s="200"/>
    </row>
    <row r="18462" spans="8:8" x14ac:dyDescent="0.25">
      <c r="H18462" s="200"/>
    </row>
    <row r="18463" spans="8:8" x14ac:dyDescent="0.25">
      <c r="H18463" s="200"/>
    </row>
    <row r="18464" spans="8:8" x14ac:dyDescent="0.25">
      <c r="H18464" s="200"/>
    </row>
    <row r="18465" spans="8:8" x14ac:dyDescent="0.25">
      <c r="H18465" s="200"/>
    </row>
    <row r="18466" spans="8:8" x14ac:dyDescent="0.25">
      <c r="H18466" s="200"/>
    </row>
    <row r="18467" spans="8:8" x14ac:dyDescent="0.25">
      <c r="H18467" s="200"/>
    </row>
    <row r="18468" spans="8:8" x14ac:dyDescent="0.25">
      <c r="H18468" s="200"/>
    </row>
    <row r="18469" spans="8:8" x14ac:dyDescent="0.25">
      <c r="H18469" s="200"/>
    </row>
    <row r="18470" spans="8:8" x14ac:dyDescent="0.25">
      <c r="H18470" s="200"/>
    </row>
    <row r="18471" spans="8:8" x14ac:dyDescent="0.25">
      <c r="H18471" s="200"/>
    </row>
    <row r="18472" spans="8:8" x14ac:dyDescent="0.25">
      <c r="H18472" s="200"/>
    </row>
    <row r="18473" spans="8:8" x14ac:dyDescent="0.25">
      <c r="H18473" s="200"/>
    </row>
    <row r="18474" spans="8:8" x14ac:dyDescent="0.25">
      <c r="H18474" s="200"/>
    </row>
    <row r="18475" spans="8:8" x14ac:dyDescent="0.25">
      <c r="H18475" s="200"/>
    </row>
    <row r="18476" spans="8:8" x14ac:dyDescent="0.25">
      <c r="H18476" s="200"/>
    </row>
    <row r="18477" spans="8:8" x14ac:dyDescent="0.25">
      <c r="H18477" s="200"/>
    </row>
    <row r="18478" spans="8:8" x14ac:dyDescent="0.25">
      <c r="H18478" s="200"/>
    </row>
    <row r="18479" spans="8:8" x14ac:dyDescent="0.25">
      <c r="H18479" s="200"/>
    </row>
    <row r="18480" spans="8:8" x14ac:dyDescent="0.25">
      <c r="H18480" s="200"/>
    </row>
    <row r="18481" spans="8:8" x14ac:dyDescent="0.25">
      <c r="H18481" s="200"/>
    </row>
    <row r="18482" spans="8:8" x14ac:dyDescent="0.25">
      <c r="H18482" s="200"/>
    </row>
    <row r="18483" spans="8:8" x14ac:dyDescent="0.25">
      <c r="H18483" s="200"/>
    </row>
    <row r="18484" spans="8:8" x14ac:dyDescent="0.25">
      <c r="H18484" s="200"/>
    </row>
    <row r="18485" spans="8:8" x14ac:dyDescent="0.25">
      <c r="H18485" s="200"/>
    </row>
    <row r="18486" spans="8:8" x14ac:dyDescent="0.25">
      <c r="H18486" s="200"/>
    </row>
    <row r="18487" spans="8:8" x14ac:dyDescent="0.25">
      <c r="H18487" s="200"/>
    </row>
    <row r="18488" spans="8:8" x14ac:dyDescent="0.25">
      <c r="H18488" s="200"/>
    </row>
    <row r="18489" spans="8:8" x14ac:dyDescent="0.25">
      <c r="H18489" s="200"/>
    </row>
    <row r="18490" spans="8:8" x14ac:dyDescent="0.25">
      <c r="H18490" s="200"/>
    </row>
    <row r="18491" spans="8:8" x14ac:dyDescent="0.25">
      <c r="H18491" s="200"/>
    </row>
    <row r="18492" spans="8:8" x14ac:dyDescent="0.25">
      <c r="H18492" s="200"/>
    </row>
    <row r="18493" spans="8:8" x14ac:dyDescent="0.25">
      <c r="H18493" s="200"/>
    </row>
    <row r="18494" spans="8:8" x14ac:dyDescent="0.25">
      <c r="H18494" s="200"/>
    </row>
    <row r="18495" spans="8:8" x14ac:dyDescent="0.25">
      <c r="H18495" s="200"/>
    </row>
    <row r="18496" spans="8:8" x14ac:dyDescent="0.25">
      <c r="H18496" s="200"/>
    </row>
    <row r="18497" spans="8:8" x14ac:dyDescent="0.25">
      <c r="H18497" s="200"/>
    </row>
    <row r="18498" spans="8:8" x14ac:dyDescent="0.25">
      <c r="H18498" s="200"/>
    </row>
    <row r="18499" spans="8:8" x14ac:dyDescent="0.25">
      <c r="H18499" s="200"/>
    </row>
    <row r="18500" spans="8:8" x14ac:dyDescent="0.25">
      <c r="H18500" s="200"/>
    </row>
    <row r="18501" spans="8:8" x14ac:dyDescent="0.25">
      <c r="H18501" s="200"/>
    </row>
    <row r="18502" spans="8:8" x14ac:dyDescent="0.25">
      <c r="H18502" s="200"/>
    </row>
    <row r="18503" spans="8:8" x14ac:dyDescent="0.25">
      <c r="H18503" s="200"/>
    </row>
    <row r="18504" spans="8:8" x14ac:dyDescent="0.25">
      <c r="H18504" s="200"/>
    </row>
    <row r="18505" spans="8:8" x14ac:dyDescent="0.25">
      <c r="H18505" s="200"/>
    </row>
    <row r="18506" spans="8:8" x14ac:dyDescent="0.25">
      <c r="H18506" s="200"/>
    </row>
    <row r="18507" spans="8:8" x14ac:dyDescent="0.25">
      <c r="H18507" s="200"/>
    </row>
    <row r="18508" spans="8:8" x14ac:dyDescent="0.25">
      <c r="H18508" s="200"/>
    </row>
    <row r="18509" spans="8:8" x14ac:dyDescent="0.25">
      <c r="H18509" s="200"/>
    </row>
    <row r="18510" spans="8:8" x14ac:dyDescent="0.25">
      <c r="H18510" s="200"/>
    </row>
    <row r="18511" spans="8:8" x14ac:dyDescent="0.25">
      <c r="H18511" s="200"/>
    </row>
    <row r="18512" spans="8:8" x14ac:dyDescent="0.25">
      <c r="H18512" s="200"/>
    </row>
    <row r="18513" spans="8:8" x14ac:dyDescent="0.25">
      <c r="H18513" s="200"/>
    </row>
    <row r="18514" spans="8:8" x14ac:dyDescent="0.25">
      <c r="H18514" s="200"/>
    </row>
    <row r="18515" spans="8:8" x14ac:dyDescent="0.25">
      <c r="H18515" s="200"/>
    </row>
    <row r="18516" spans="8:8" x14ac:dyDescent="0.25">
      <c r="H18516" s="200"/>
    </row>
    <row r="18517" spans="8:8" x14ac:dyDescent="0.25">
      <c r="H18517" s="200"/>
    </row>
    <row r="18518" spans="8:8" x14ac:dyDescent="0.25">
      <c r="H18518" s="200"/>
    </row>
    <row r="18519" spans="8:8" x14ac:dyDescent="0.25">
      <c r="H18519" s="200"/>
    </row>
    <row r="18520" spans="8:8" x14ac:dyDescent="0.25">
      <c r="H18520" s="200"/>
    </row>
    <row r="18521" spans="8:8" x14ac:dyDescent="0.25">
      <c r="H18521" s="200"/>
    </row>
    <row r="18522" spans="8:8" x14ac:dyDescent="0.25">
      <c r="H18522" s="200"/>
    </row>
    <row r="18523" spans="8:8" x14ac:dyDescent="0.25">
      <c r="H18523" s="200"/>
    </row>
    <row r="18524" spans="8:8" x14ac:dyDescent="0.25">
      <c r="H18524" s="200"/>
    </row>
    <row r="18525" spans="8:8" x14ac:dyDescent="0.25">
      <c r="H18525" s="200"/>
    </row>
    <row r="18526" spans="8:8" x14ac:dyDescent="0.25">
      <c r="H18526" s="200"/>
    </row>
    <row r="18527" spans="8:8" x14ac:dyDescent="0.25">
      <c r="H18527" s="200"/>
    </row>
    <row r="18528" spans="8:8" x14ac:dyDescent="0.25">
      <c r="H18528" s="200"/>
    </row>
    <row r="18529" spans="8:8" x14ac:dyDescent="0.25">
      <c r="H18529" s="200"/>
    </row>
    <row r="18530" spans="8:8" x14ac:dyDescent="0.25">
      <c r="H18530" s="200"/>
    </row>
    <row r="18531" spans="8:8" x14ac:dyDescent="0.25">
      <c r="H18531" s="200"/>
    </row>
    <row r="18532" spans="8:8" x14ac:dyDescent="0.25">
      <c r="H18532" s="200"/>
    </row>
    <row r="18533" spans="8:8" x14ac:dyDescent="0.25">
      <c r="H18533" s="200"/>
    </row>
    <row r="18534" spans="8:8" x14ac:dyDescent="0.25">
      <c r="H18534" s="200"/>
    </row>
    <row r="18535" spans="8:8" x14ac:dyDescent="0.25">
      <c r="H18535" s="200"/>
    </row>
    <row r="18536" spans="8:8" x14ac:dyDescent="0.25">
      <c r="H18536" s="200"/>
    </row>
    <row r="18537" spans="8:8" x14ac:dyDescent="0.25">
      <c r="H18537" s="200"/>
    </row>
    <row r="18538" spans="8:8" x14ac:dyDescent="0.25">
      <c r="H18538" s="200"/>
    </row>
    <row r="18539" spans="8:8" x14ac:dyDescent="0.25">
      <c r="H18539" s="200"/>
    </row>
    <row r="18540" spans="8:8" x14ac:dyDescent="0.25">
      <c r="H18540" s="200"/>
    </row>
    <row r="18541" spans="8:8" x14ac:dyDescent="0.25">
      <c r="H18541" s="200"/>
    </row>
    <row r="18542" spans="8:8" x14ac:dyDescent="0.25">
      <c r="H18542" s="200"/>
    </row>
    <row r="18543" spans="8:8" x14ac:dyDescent="0.25">
      <c r="H18543" s="200"/>
    </row>
    <row r="18544" spans="8:8" x14ac:dyDescent="0.25">
      <c r="H18544" s="200"/>
    </row>
    <row r="18545" spans="8:8" x14ac:dyDescent="0.25">
      <c r="H18545" s="200"/>
    </row>
    <row r="18546" spans="8:8" x14ac:dyDescent="0.25">
      <c r="H18546" s="200"/>
    </row>
    <row r="18547" spans="8:8" x14ac:dyDescent="0.25">
      <c r="H18547" s="200"/>
    </row>
    <row r="18548" spans="8:8" x14ac:dyDescent="0.25">
      <c r="H18548" s="200"/>
    </row>
    <row r="18549" spans="8:8" x14ac:dyDescent="0.25">
      <c r="H18549" s="200"/>
    </row>
    <row r="18550" spans="8:8" x14ac:dyDescent="0.25">
      <c r="H18550" s="200"/>
    </row>
    <row r="18551" spans="8:8" x14ac:dyDescent="0.25">
      <c r="H18551" s="200"/>
    </row>
    <row r="18552" spans="8:8" x14ac:dyDescent="0.25">
      <c r="H18552" s="200"/>
    </row>
    <row r="18553" spans="8:8" x14ac:dyDescent="0.25">
      <c r="H18553" s="200"/>
    </row>
    <row r="18554" spans="8:8" x14ac:dyDescent="0.25">
      <c r="H18554" s="200"/>
    </row>
    <row r="18555" spans="8:8" x14ac:dyDescent="0.25">
      <c r="H18555" s="200"/>
    </row>
    <row r="18556" spans="8:8" x14ac:dyDescent="0.25">
      <c r="H18556" s="200"/>
    </row>
    <row r="18557" spans="8:8" x14ac:dyDescent="0.25">
      <c r="H18557" s="200"/>
    </row>
    <row r="18558" spans="8:8" x14ac:dyDescent="0.25">
      <c r="H18558" s="200"/>
    </row>
    <row r="18559" spans="8:8" x14ac:dyDescent="0.25">
      <c r="H18559" s="200"/>
    </row>
    <row r="18560" spans="8:8" x14ac:dyDescent="0.25">
      <c r="H18560" s="200"/>
    </row>
    <row r="18561" spans="8:8" x14ac:dyDescent="0.25">
      <c r="H18561" s="200"/>
    </row>
    <row r="18562" spans="8:8" x14ac:dyDescent="0.25">
      <c r="H18562" s="200"/>
    </row>
    <row r="18563" spans="8:8" x14ac:dyDescent="0.25">
      <c r="H18563" s="200"/>
    </row>
    <row r="18564" spans="8:8" x14ac:dyDescent="0.25">
      <c r="H18564" s="200"/>
    </row>
    <row r="18565" spans="8:8" x14ac:dyDescent="0.25">
      <c r="H18565" s="200"/>
    </row>
    <row r="18566" spans="8:8" x14ac:dyDescent="0.25">
      <c r="H18566" s="200"/>
    </row>
    <row r="18567" spans="8:8" x14ac:dyDescent="0.25">
      <c r="H18567" s="200"/>
    </row>
    <row r="18568" spans="8:8" x14ac:dyDescent="0.25">
      <c r="H18568" s="200"/>
    </row>
    <row r="18569" spans="8:8" x14ac:dyDescent="0.25">
      <c r="H18569" s="200"/>
    </row>
    <row r="18570" spans="8:8" x14ac:dyDescent="0.25">
      <c r="H18570" s="200"/>
    </row>
    <row r="18571" spans="8:8" x14ac:dyDescent="0.25">
      <c r="H18571" s="200"/>
    </row>
    <row r="18572" spans="8:8" x14ac:dyDescent="0.25">
      <c r="H18572" s="200"/>
    </row>
    <row r="18573" spans="8:8" x14ac:dyDescent="0.25">
      <c r="H18573" s="200"/>
    </row>
    <row r="18574" spans="8:8" x14ac:dyDescent="0.25">
      <c r="H18574" s="200"/>
    </row>
    <row r="18575" spans="8:8" x14ac:dyDescent="0.25">
      <c r="H18575" s="200"/>
    </row>
    <row r="18576" spans="8:8" x14ac:dyDescent="0.25">
      <c r="H18576" s="200"/>
    </row>
    <row r="18577" spans="8:8" x14ac:dyDescent="0.25">
      <c r="H18577" s="200"/>
    </row>
    <row r="18578" spans="8:8" x14ac:dyDescent="0.25">
      <c r="H18578" s="200"/>
    </row>
    <row r="18579" spans="8:8" x14ac:dyDescent="0.25">
      <c r="H18579" s="200"/>
    </row>
    <row r="18580" spans="8:8" x14ac:dyDescent="0.25">
      <c r="H18580" s="200"/>
    </row>
    <row r="18581" spans="8:8" x14ac:dyDescent="0.25">
      <c r="H18581" s="200"/>
    </row>
    <row r="18582" spans="8:8" x14ac:dyDescent="0.25">
      <c r="H18582" s="200"/>
    </row>
    <row r="18583" spans="8:8" x14ac:dyDescent="0.25">
      <c r="H18583" s="200"/>
    </row>
    <row r="18584" spans="8:8" x14ac:dyDescent="0.25">
      <c r="H18584" s="200"/>
    </row>
    <row r="18585" spans="8:8" x14ac:dyDescent="0.25">
      <c r="H18585" s="200"/>
    </row>
    <row r="18586" spans="8:8" x14ac:dyDescent="0.25">
      <c r="H18586" s="200"/>
    </row>
    <row r="18587" spans="8:8" x14ac:dyDescent="0.25">
      <c r="H18587" s="200"/>
    </row>
    <row r="18588" spans="8:8" x14ac:dyDescent="0.25">
      <c r="H18588" s="200"/>
    </row>
    <row r="18589" spans="8:8" x14ac:dyDescent="0.25">
      <c r="H18589" s="200"/>
    </row>
    <row r="18590" spans="8:8" x14ac:dyDescent="0.25">
      <c r="H18590" s="200"/>
    </row>
    <row r="18591" spans="8:8" x14ac:dyDescent="0.25">
      <c r="H18591" s="200"/>
    </row>
    <row r="18592" spans="8:8" x14ac:dyDescent="0.25">
      <c r="H18592" s="200"/>
    </row>
    <row r="18593" spans="8:8" x14ac:dyDescent="0.25">
      <c r="H18593" s="200"/>
    </row>
    <row r="18594" spans="8:8" x14ac:dyDescent="0.25">
      <c r="H18594" s="200"/>
    </row>
    <row r="18595" spans="8:8" x14ac:dyDescent="0.25">
      <c r="H18595" s="200"/>
    </row>
    <row r="18596" spans="8:8" x14ac:dyDescent="0.25">
      <c r="H18596" s="200"/>
    </row>
    <row r="18597" spans="8:8" x14ac:dyDescent="0.25">
      <c r="H18597" s="200"/>
    </row>
    <row r="18598" spans="8:8" x14ac:dyDescent="0.25">
      <c r="H18598" s="200"/>
    </row>
    <row r="18599" spans="8:8" x14ac:dyDescent="0.25">
      <c r="H18599" s="200"/>
    </row>
    <row r="18600" spans="8:8" x14ac:dyDescent="0.25">
      <c r="H18600" s="200"/>
    </row>
    <row r="18601" spans="8:8" x14ac:dyDescent="0.25">
      <c r="H18601" s="200"/>
    </row>
    <row r="18602" spans="8:8" x14ac:dyDescent="0.25">
      <c r="H18602" s="200"/>
    </row>
    <row r="18603" spans="8:8" x14ac:dyDescent="0.25">
      <c r="H18603" s="200"/>
    </row>
    <row r="18604" spans="8:8" x14ac:dyDescent="0.25">
      <c r="H18604" s="200"/>
    </row>
    <row r="18605" spans="8:8" x14ac:dyDescent="0.25">
      <c r="H18605" s="200"/>
    </row>
    <row r="18606" spans="8:8" x14ac:dyDescent="0.25">
      <c r="H18606" s="200"/>
    </row>
    <row r="18607" spans="8:8" x14ac:dyDescent="0.25">
      <c r="H18607" s="200"/>
    </row>
    <row r="18608" spans="8:8" x14ac:dyDescent="0.25">
      <c r="H18608" s="200"/>
    </row>
    <row r="18609" spans="8:8" x14ac:dyDescent="0.25">
      <c r="H18609" s="200"/>
    </row>
    <row r="18610" spans="8:8" x14ac:dyDescent="0.25">
      <c r="H18610" s="200"/>
    </row>
    <row r="18611" spans="8:8" x14ac:dyDescent="0.25">
      <c r="H18611" s="200"/>
    </row>
    <row r="18612" spans="8:8" x14ac:dyDescent="0.25">
      <c r="H18612" s="200"/>
    </row>
    <row r="18613" spans="8:8" x14ac:dyDescent="0.25">
      <c r="H18613" s="200"/>
    </row>
    <row r="18614" spans="8:8" x14ac:dyDescent="0.25">
      <c r="H18614" s="200"/>
    </row>
    <row r="18615" spans="8:8" x14ac:dyDescent="0.25">
      <c r="H18615" s="200"/>
    </row>
    <row r="18616" spans="8:8" x14ac:dyDescent="0.25">
      <c r="H18616" s="200"/>
    </row>
    <row r="18617" spans="8:8" x14ac:dyDescent="0.25">
      <c r="H18617" s="200"/>
    </row>
    <row r="18618" spans="8:8" x14ac:dyDescent="0.25">
      <c r="H18618" s="200"/>
    </row>
    <row r="18619" spans="8:8" x14ac:dyDescent="0.25">
      <c r="H18619" s="200"/>
    </row>
    <row r="18620" spans="8:8" x14ac:dyDescent="0.25">
      <c r="H18620" s="200"/>
    </row>
    <row r="18621" spans="8:8" x14ac:dyDescent="0.25">
      <c r="H18621" s="200"/>
    </row>
    <row r="18622" spans="8:8" x14ac:dyDescent="0.25">
      <c r="H18622" s="200"/>
    </row>
    <row r="18623" spans="8:8" x14ac:dyDescent="0.25">
      <c r="H18623" s="200"/>
    </row>
    <row r="18624" spans="8:8" x14ac:dyDescent="0.25">
      <c r="H18624" s="200"/>
    </row>
    <row r="18625" spans="8:8" x14ac:dyDescent="0.25">
      <c r="H18625" s="200"/>
    </row>
    <row r="18626" spans="8:8" x14ac:dyDescent="0.25">
      <c r="H18626" s="200"/>
    </row>
    <row r="18627" spans="8:8" x14ac:dyDescent="0.25">
      <c r="H18627" s="200"/>
    </row>
    <row r="18628" spans="8:8" x14ac:dyDescent="0.25">
      <c r="H18628" s="200"/>
    </row>
    <row r="18629" spans="8:8" x14ac:dyDescent="0.25">
      <c r="H18629" s="200"/>
    </row>
    <row r="18630" spans="8:8" x14ac:dyDescent="0.25">
      <c r="H18630" s="200"/>
    </row>
    <row r="18631" spans="8:8" x14ac:dyDescent="0.25">
      <c r="H18631" s="200"/>
    </row>
    <row r="18632" spans="8:8" x14ac:dyDescent="0.25">
      <c r="H18632" s="200"/>
    </row>
    <row r="18633" spans="8:8" x14ac:dyDescent="0.25">
      <c r="H18633" s="200"/>
    </row>
    <row r="18634" spans="8:8" x14ac:dyDescent="0.25">
      <c r="H18634" s="200"/>
    </row>
    <row r="18635" spans="8:8" x14ac:dyDescent="0.25">
      <c r="H18635" s="200"/>
    </row>
    <row r="18636" spans="8:8" x14ac:dyDescent="0.25">
      <c r="H18636" s="200"/>
    </row>
    <row r="18637" spans="8:8" x14ac:dyDescent="0.25">
      <c r="H18637" s="200"/>
    </row>
    <row r="18638" spans="8:8" x14ac:dyDescent="0.25">
      <c r="H18638" s="200"/>
    </row>
    <row r="18639" spans="8:8" x14ac:dyDescent="0.25">
      <c r="H18639" s="200"/>
    </row>
    <row r="18640" spans="8:8" x14ac:dyDescent="0.25">
      <c r="H18640" s="200"/>
    </row>
    <row r="18641" spans="8:8" x14ac:dyDescent="0.25">
      <c r="H18641" s="200"/>
    </row>
    <row r="18642" spans="8:8" x14ac:dyDescent="0.25">
      <c r="H18642" s="200"/>
    </row>
    <row r="18643" spans="8:8" x14ac:dyDescent="0.25">
      <c r="H18643" s="200"/>
    </row>
    <row r="18644" spans="8:8" x14ac:dyDescent="0.25">
      <c r="H18644" s="200"/>
    </row>
    <row r="18645" spans="8:8" x14ac:dyDescent="0.25">
      <c r="H18645" s="200"/>
    </row>
    <row r="18646" spans="8:8" x14ac:dyDescent="0.25">
      <c r="H18646" s="200"/>
    </row>
    <row r="18647" spans="8:8" x14ac:dyDescent="0.25">
      <c r="H18647" s="200"/>
    </row>
    <row r="18648" spans="8:8" x14ac:dyDescent="0.25">
      <c r="H18648" s="200"/>
    </row>
    <row r="18649" spans="8:8" x14ac:dyDescent="0.25">
      <c r="H18649" s="200"/>
    </row>
    <row r="18650" spans="8:8" x14ac:dyDescent="0.25">
      <c r="H18650" s="200"/>
    </row>
    <row r="18651" spans="8:8" x14ac:dyDescent="0.25">
      <c r="H18651" s="200"/>
    </row>
    <row r="18652" spans="8:8" x14ac:dyDescent="0.25">
      <c r="H18652" s="200"/>
    </row>
    <row r="18653" spans="8:8" x14ac:dyDescent="0.25">
      <c r="H18653" s="200"/>
    </row>
    <row r="18654" spans="8:8" x14ac:dyDescent="0.25">
      <c r="H18654" s="200"/>
    </row>
    <row r="18655" spans="8:8" x14ac:dyDescent="0.25">
      <c r="H18655" s="200"/>
    </row>
    <row r="18656" spans="8:8" x14ac:dyDescent="0.25">
      <c r="H18656" s="200"/>
    </row>
    <row r="18657" spans="8:8" x14ac:dyDescent="0.25">
      <c r="H18657" s="200"/>
    </row>
    <row r="18658" spans="8:8" x14ac:dyDescent="0.25">
      <c r="H18658" s="200"/>
    </row>
    <row r="18659" spans="8:8" x14ac:dyDescent="0.25">
      <c r="H18659" s="200"/>
    </row>
    <row r="18660" spans="8:8" x14ac:dyDescent="0.25">
      <c r="H18660" s="200"/>
    </row>
    <row r="18661" spans="8:8" x14ac:dyDescent="0.25">
      <c r="H18661" s="200"/>
    </row>
    <row r="18662" spans="8:8" x14ac:dyDescent="0.25">
      <c r="H18662" s="200"/>
    </row>
    <row r="18663" spans="8:8" x14ac:dyDescent="0.25">
      <c r="H18663" s="200"/>
    </row>
    <row r="18664" spans="8:8" x14ac:dyDescent="0.25">
      <c r="H18664" s="200"/>
    </row>
    <row r="18665" spans="8:8" x14ac:dyDescent="0.25">
      <c r="H18665" s="200"/>
    </row>
    <row r="18666" spans="8:8" x14ac:dyDescent="0.25">
      <c r="H18666" s="200"/>
    </row>
    <row r="18667" spans="8:8" x14ac:dyDescent="0.25">
      <c r="H18667" s="200"/>
    </row>
    <row r="18668" spans="8:8" x14ac:dyDescent="0.25">
      <c r="H18668" s="200"/>
    </row>
    <row r="18669" spans="8:8" x14ac:dyDescent="0.25">
      <c r="H18669" s="200"/>
    </row>
    <row r="18670" spans="8:8" x14ac:dyDescent="0.25">
      <c r="H18670" s="200"/>
    </row>
    <row r="18671" spans="8:8" x14ac:dyDescent="0.25">
      <c r="H18671" s="200"/>
    </row>
    <row r="18672" spans="8:8" x14ac:dyDescent="0.25">
      <c r="H18672" s="200"/>
    </row>
    <row r="18673" spans="8:8" x14ac:dyDescent="0.25">
      <c r="H18673" s="200"/>
    </row>
    <row r="18674" spans="8:8" x14ac:dyDescent="0.25">
      <c r="H18674" s="200"/>
    </row>
    <row r="18675" spans="8:8" x14ac:dyDescent="0.25">
      <c r="H18675" s="200"/>
    </row>
    <row r="18676" spans="8:8" x14ac:dyDescent="0.25">
      <c r="H18676" s="200"/>
    </row>
    <row r="18677" spans="8:8" x14ac:dyDescent="0.25">
      <c r="H18677" s="200"/>
    </row>
    <row r="18678" spans="8:8" x14ac:dyDescent="0.25">
      <c r="H18678" s="200"/>
    </row>
    <row r="18679" spans="8:8" x14ac:dyDescent="0.25">
      <c r="H18679" s="200"/>
    </row>
    <row r="18680" spans="8:8" x14ac:dyDescent="0.25">
      <c r="H18680" s="200"/>
    </row>
    <row r="18681" spans="8:8" x14ac:dyDescent="0.25">
      <c r="H18681" s="200"/>
    </row>
    <row r="18682" spans="8:8" x14ac:dyDescent="0.25">
      <c r="H18682" s="200"/>
    </row>
    <row r="18683" spans="8:8" x14ac:dyDescent="0.25">
      <c r="H18683" s="200"/>
    </row>
    <row r="18684" spans="8:8" x14ac:dyDescent="0.25">
      <c r="H18684" s="200"/>
    </row>
    <row r="18685" spans="8:8" x14ac:dyDescent="0.25">
      <c r="H18685" s="200"/>
    </row>
    <row r="18686" spans="8:8" x14ac:dyDescent="0.25">
      <c r="H18686" s="200"/>
    </row>
    <row r="18687" spans="8:8" x14ac:dyDescent="0.25">
      <c r="H18687" s="200"/>
    </row>
    <row r="18688" spans="8:8" x14ac:dyDescent="0.25">
      <c r="H18688" s="200"/>
    </row>
    <row r="18689" spans="8:8" x14ac:dyDescent="0.25">
      <c r="H18689" s="200"/>
    </row>
    <row r="18690" spans="8:8" x14ac:dyDescent="0.25">
      <c r="H18690" s="200"/>
    </row>
    <row r="18691" spans="8:8" x14ac:dyDescent="0.25">
      <c r="H18691" s="200"/>
    </row>
    <row r="18692" spans="8:8" x14ac:dyDescent="0.25">
      <c r="H18692" s="200"/>
    </row>
    <row r="18693" spans="8:8" x14ac:dyDescent="0.25">
      <c r="H18693" s="200"/>
    </row>
    <row r="18694" spans="8:8" x14ac:dyDescent="0.25">
      <c r="H18694" s="200"/>
    </row>
    <row r="18695" spans="8:8" x14ac:dyDescent="0.25">
      <c r="H18695" s="200"/>
    </row>
    <row r="18696" spans="8:8" x14ac:dyDescent="0.25">
      <c r="H18696" s="200"/>
    </row>
    <row r="18697" spans="8:8" x14ac:dyDescent="0.25">
      <c r="H18697" s="200"/>
    </row>
    <row r="18698" spans="8:8" x14ac:dyDescent="0.25">
      <c r="H18698" s="200"/>
    </row>
    <row r="18699" spans="8:8" x14ac:dyDescent="0.25">
      <c r="H18699" s="200"/>
    </row>
    <row r="18700" spans="8:8" x14ac:dyDescent="0.25">
      <c r="H18700" s="200"/>
    </row>
    <row r="18701" spans="8:8" x14ac:dyDescent="0.25">
      <c r="H18701" s="200"/>
    </row>
    <row r="18702" spans="8:8" x14ac:dyDescent="0.25">
      <c r="H18702" s="200"/>
    </row>
    <row r="18703" spans="8:8" x14ac:dyDescent="0.25">
      <c r="H18703" s="200"/>
    </row>
    <row r="18704" spans="8:8" x14ac:dyDescent="0.25">
      <c r="H18704" s="200"/>
    </row>
    <row r="18705" spans="8:8" x14ac:dyDescent="0.25">
      <c r="H18705" s="200"/>
    </row>
    <row r="18706" spans="8:8" x14ac:dyDescent="0.25">
      <c r="H18706" s="200"/>
    </row>
    <row r="18707" spans="8:8" x14ac:dyDescent="0.25">
      <c r="H18707" s="200"/>
    </row>
    <row r="18708" spans="8:8" x14ac:dyDescent="0.25">
      <c r="H18708" s="200"/>
    </row>
    <row r="18709" spans="8:8" x14ac:dyDescent="0.25">
      <c r="H18709" s="200"/>
    </row>
    <row r="18710" spans="8:8" x14ac:dyDescent="0.25">
      <c r="H18710" s="200"/>
    </row>
    <row r="18711" spans="8:8" x14ac:dyDescent="0.25">
      <c r="H18711" s="200"/>
    </row>
    <row r="18712" spans="8:8" x14ac:dyDescent="0.25">
      <c r="H18712" s="200"/>
    </row>
    <row r="18713" spans="8:8" x14ac:dyDescent="0.25">
      <c r="H18713" s="200"/>
    </row>
    <row r="18714" spans="8:8" x14ac:dyDescent="0.25">
      <c r="H18714" s="200"/>
    </row>
    <row r="18715" spans="8:8" x14ac:dyDescent="0.25">
      <c r="H18715" s="200"/>
    </row>
    <row r="18716" spans="8:8" x14ac:dyDescent="0.25">
      <c r="H18716" s="200"/>
    </row>
    <row r="18717" spans="8:8" x14ac:dyDescent="0.25">
      <c r="H18717" s="200"/>
    </row>
    <row r="18718" spans="8:8" x14ac:dyDescent="0.25">
      <c r="H18718" s="200"/>
    </row>
    <row r="18719" spans="8:8" x14ac:dyDescent="0.25">
      <c r="H18719" s="200"/>
    </row>
    <row r="18720" spans="8:8" x14ac:dyDescent="0.25">
      <c r="H18720" s="200"/>
    </row>
    <row r="18721" spans="8:8" x14ac:dyDescent="0.25">
      <c r="H18721" s="200"/>
    </row>
    <row r="18722" spans="8:8" x14ac:dyDescent="0.25">
      <c r="H18722" s="200"/>
    </row>
    <row r="18723" spans="8:8" x14ac:dyDescent="0.25">
      <c r="H18723" s="200"/>
    </row>
    <row r="18724" spans="8:8" x14ac:dyDescent="0.25">
      <c r="H18724" s="200"/>
    </row>
    <row r="18725" spans="8:8" x14ac:dyDescent="0.25">
      <c r="H18725" s="200"/>
    </row>
    <row r="18726" spans="8:8" x14ac:dyDescent="0.25">
      <c r="H18726" s="200"/>
    </row>
    <row r="18727" spans="8:8" x14ac:dyDescent="0.25">
      <c r="H18727" s="200"/>
    </row>
    <row r="18728" spans="8:8" x14ac:dyDescent="0.25">
      <c r="H18728" s="200"/>
    </row>
    <row r="18729" spans="8:8" x14ac:dyDescent="0.25">
      <c r="H18729" s="200"/>
    </row>
    <row r="18730" spans="8:8" x14ac:dyDescent="0.25">
      <c r="H18730" s="200"/>
    </row>
    <row r="18731" spans="8:8" x14ac:dyDescent="0.25">
      <c r="H18731" s="200"/>
    </row>
    <row r="18732" spans="8:8" x14ac:dyDescent="0.25">
      <c r="H18732" s="200"/>
    </row>
    <row r="18733" spans="8:8" x14ac:dyDescent="0.25">
      <c r="H18733" s="200"/>
    </row>
    <row r="18734" spans="8:8" x14ac:dyDescent="0.25">
      <c r="H18734" s="200"/>
    </row>
    <row r="18735" spans="8:8" x14ac:dyDescent="0.25">
      <c r="H18735" s="200"/>
    </row>
    <row r="18736" spans="8:8" x14ac:dyDescent="0.25">
      <c r="H18736" s="200"/>
    </row>
    <row r="18737" spans="8:8" x14ac:dyDescent="0.25">
      <c r="H18737" s="200"/>
    </row>
    <row r="18738" spans="8:8" x14ac:dyDescent="0.25">
      <c r="H18738" s="200"/>
    </row>
    <row r="18739" spans="8:8" x14ac:dyDescent="0.25">
      <c r="H18739" s="200"/>
    </row>
    <row r="18740" spans="8:8" x14ac:dyDescent="0.25">
      <c r="H18740" s="200"/>
    </row>
    <row r="18741" spans="8:8" x14ac:dyDescent="0.25">
      <c r="H18741" s="200"/>
    </row>
    <row r="18742" spans="8:8" x14ac:dyDescent="0.25">
      <c r="H18742" s="200"/>
    </row>
    <row r="18743" spans="8:8" x14ac:dyDescent="0.25">
      <c r="H18743" s="200"/>
    </row>
    <row r="18744" spans="8:8" x14ac:dyDescent="0.25">
      <c r="H18744" s="200"/>
    </row>
    <row r="18745" spans="8:8" x14ac:dyDescent="0.25">
      <c r="H18745" s="200"/>
    </row>
    <row r="18746" spans="8:8" x14ac:dyDescent="0.25">
      <c r="H18746" s="200"/>
    </row>
    <row r="18747" spans="8:8" x14ac:dyDescent="0.25">
      <c r="H18747" s="200"/>
    </row>
    <row r="18748" spans="8:8" x14ac:dyDescent="0.25">
      <c r="H18748" s="200"/>
    </row>
    <row r="18749" spans="8:8" x14ac:dyDescent="0.25">
      <c r="H18749" s="200"/>
    </row>
    <row r="18750" spans="8:8" x14ac:dyDescent="0.25">
      <c r="H18750" s="200"/>
    </row>
    <row r="18751" spans="8:8" x14ac:dyDescent="0.25">
      <c r="H18751" s="200"/>
    </row>
    <row r="18752" spans="8:8" x14ac:dyDescent="0.25">
      <c r="H18752" s="200"/>
    </row>
    <row r="18753" spans="8:8" x14ac:dyDescent="0.25">
      <c r="H18753" s="200"/>
    </row>
    <row r="18754" spans="8:8" x14ac:dyDescent="0.25">
      <c r="H18754" s="200"/>
    </row>
    <row r="18755" spans="8:8" x14ac:dyDescent="0.25">
      <c r="H18755" s="200"/>
    </row>
    <row r="18756" spans="8:8" x14ac:dyDescent="0.25">
      <c r="H18756" s="200"/>
    </row>
    <row r="18757" spans="8:8" x14ac:dyDescent="0.25">
      <c r="H18757" s="200"/>
    </row>
    <row r="18758" spans="8:8" x14ac:dyDescent="0.25">
      <c r="H18758" s="200"/>
    </row>
    <row r="18759" spans="8:8" x14ac:dyDescent="0.25">
      <c r="H18759" s="200"/>
    </row>
    <row r="18760" spans="8:8" x14ac:dyDescent="0.25">
      <c r="H18760" s="200"/>
    </row>
    <row r="18761" spans="8:8" x14ac:dyDescent="0.25">
      <c r="H18761" s="200"/>
    </row>
    <row r="18762" spans="8:8" x14ac:dyDescent="0.25">
      <c r="H18762" s="200"/>
    </row>
    <row r="18763" spans="8:8" x14ac:dyDescent="0.25">
      <c r="H18763" s="200"/>
    </row>
    <row r="18764" spans="8:8" x14ac:dyDescent="0.25">
      <c r="H18764" s="200"/>
    </row>
    <row r="18765" spans="8:8" x14ac:dyDescent="0.25">
      <c r="H18765" s="200"/>
    </row>
    <row r="18766" spans="8:8" x14ac:dyDescent="0.25">
      <c r="H18766" s="200"/>
    </row>
    <row r="18767" spans="8:8" x14ac:dyDescent="0.25">
      <c r="H18767" s="200"/>
    </row>
    <row r="18768" spans="8:8" x14ac:dyDescent="0.25">
      <c r="H18768" s="200"/>
    </row>
    <row r="18769" spans="8:8" x14ac:dyDescent="0.25">
      <c r="H18769" s="200"/>
    </row>
    <row r="18770" spans="8:8" x14ac:dyDescent="0.25">
      <c r="H18770" s="200"/>
    </row>
    <row r="18771" spans="8:8" x14ac:dyDescent="0.25">
      <c r="H18771" s="200"/>
    </row>
    <row r="18772" spans="8:8" x14ac:dyDescent="0.25">
      <c r="H18772" s="200"/>
    </row>
    <row r="18773" spans="8:8" x14ac:dyDescent="0.25">
      <c r="H18773" s="200"/>
    </row>
    <row r="18774" spans="8:8" x14ac:dyDescent="0.25">
      <c r="H18774" s="200"/>
    </row>
    <row r="18775" spans="8:8" x14ac:dyDescent="0.25">
      <c r="H18775" s="200"/>
    </row>
    <row r="18776" spans="8:8" x14ac:dyDescent="0.25">
      <c r="H18776" s="200"/>
    </row>
    <row r="18777" spans="8:8" x14ac:dyDescent="0.25">
      <c r="H18777" s="200"/>
    </row>
    <row r="18778" spans="8:8" x14ac:dyDescent="0.25">
      <c r="H18778" s="200"/>
    </row>
    <row r="18779" spans="8:8" x14ac:dyDescent="0.25">
      <c r="H18779" s="200"/>
    </row>
    <row r="18780" spans="8:8" x14ac:dyDescent="0.25">
      <c r="H18780" s="200"/>
    </row>
    <row r="18781" spans="8:8" x14ac:dyDescent="0.25">
      <c r="H18781" s="200"/>
    </row>
    <row r="18782" spans="8:8" x14ac:dyDescent="0.25">
      <c r="H18782" s="200"/>
    </row>
    <row r="18783" spans="8:8" x14ac:dyDescent="0.25">
      <c r="H18783" s="200"/>
    </row>
    <row r="18784" spans="8:8" x14ac:dyDescent="0.25">
      <c r="H18784" s="200"/>
    </row>
    <row r="18785" spans="8:8" x14ac:dyDescent="0.25">
      <c r="H18785" s="200"/>
    </row>
    <row r="18786" spans="8:8" x14ac:dyDescent="0.25">
      <c r="H18786" s="200"/>
    </row>
    <row r="18787" spans="8:8" x14ac:dyDescent="0.25">
      <c r="H18787" s="200"/>
    </row>
    <row r="18788" spans="8:8" x14ac:dyDescent="0.25">
      <c r="H18788" s="200"/>
    </row>
    <row r="18789" spans="8:8" x14ac:dyDescent="0.25">
      <c r="H18789" s="200"/>
    </row>
    <row r="18790" spans="8:8" x14ac:dyDescent="0.25">
      <c r="H18790" s="200"/>
    </row>
    <row r="18791" spans="8:8" x14ac:dyDescent="0.25">
      <c r="H18791" s="200"/>
    </row>
    <row r="18792" spans="8:8" x14ac:dyDescent="0.25">
      <c r="H18792" s="200"/>
    </row>
    <row r="18793" spans="8:8" x14ac:dyDescent="0.25">
      <c r="H18793" s="200"/>
    </row>
    <row r="18794" spans="8:8" x14ac:dyDescent="0.25">
      <c r="H18794" s="200"/>
    </row>
    <row r="18795" spans="8:8" x14ac:dyDescent="0.25">
      <c r="H18795" s="200"/>
    </row>
    <row r="18796" spans="8:8" x14ac:dyDescent="0.25">
      <c r="H18796" s="200"/>
    </row>
    <row r="18797" spans="8:8" x14ac:dyDescent="0.25">
      <c r="H18797" s="200"/>
    </row>
    <row r="18798" spans="8:8" x14ac:dyDescent="0.25">
      <c r="H18798" s="200"/>
    </row>
    <row r="18799" spans="8:8" x14ac:dyDescent="0.25">
      <c r="H18799" s="200"/>
    </row>
    <row r="18800" spans="8:8" x14ac:dyDescent="0.25">
      <c r="H18800" s="200"/>
    </row>
    <row r="18801" spans="8:8" x14ac:dyDescent="0.25">
      <c r="H18801" s="200"/>
    </row>
    <row r="18802" spans="8:8" x14ac:dyDescent="0.25">
      <c r="H18802" s="200"/>
    </row>
    <row r="18803" spans="8:8" x14ac:dyDescent="0.25">
      <c r="H18803" s="200"/>
    </row>
    <row r="18804" spans="8:8" x14ac:dyDescent="0.25">
      <c r="H18804" s="200"/>
    </row>
    <row r="18805" spans="8:8" x14ac:dyDescent="0.25">
      <c r="H18805" s="200"/>
    </row>
    <row r="18806" spans="8:8" x14ac:dyDescent="0.25">
      <c r="H18806" s="200"/>
    </row>
    <row r="18807" spans="8:8" x14ac:dyDescent="0.25">
      <c r="H18807" s="200"/>
    </row>
    <row r="18808" spans="8:8" x14ac:dyDescent="0.25">
      <c r="H18808" s="200"/>
    </row>
    <row r="18809" spans="8:8" x14ac:dyDescent="0.25">
      <c r="H18809" s="200"/>
    </row>
    <row r="18810" spans="8:8" x14ac:dyDescent="0.25">
      <c r="H18810" s="200"/>
    </row>
    <row r="18811" spans="8:8" x14ac:dyDescent="0.25">
      <c r="H18811" s="200"/>
    </row>
    <row r="18812" spans="8:8" x14ac:dyDescent="0.25">
      <c r="H18812" s="200"/>
    </row>
    <row r="18813" spans="8:8" x14ac:dyDescent="0.25">
      <c r="H18813" s="200"/>
    </row>
    <row r="18814" spans="8:8" x14ac:dyDescent="0.25">
      <c r="H18814" s="200"/>
    </row>
    <row r="18815" spans="8:8" x14ac:dyDescent="0.25">
      <c r="H18815" s="200"/>
    </row>
    <row r="18816" spans="8:8" x14ac:dyDescent="0.25">
      <c r="H18816" s="200"/>
    </row>
    <row r="18817" spans="8:8" x14ac:dyDescent="0.25">
      <c r="H18817" s="200"/>
    </row>
    <row r="18818" spans="8:8" x14ac:dyDescent="0.25">
      <c r="H18818" s="200"/>
    </row>
    <row r="18819" spans="8:8" x14ac:dyDescent="0.25">
      <c r="H18819" s="200"/>
    </row>
    <row r="18820" spans="8:8" x14ac:dyDescent="0.25">
      <c r="H18820" s="200"/>
    </row>
    <row r="18821" spans="8:8" x14ac:dyDescent="0.25">
      <c r="H18821" s="200"/>
    </row>
    <row r="18822" spans="8:8" x14ac:dyDescent="0.25">
      <c r="H18822" s="200"/>
    </row>
    <row r="18823" spans="8:8" x14ac:dyDescent="0.25">
      <c r="H18823" s="200"/>
    </row>
    <row r="18824" spans="8:8" x14ac:dyDescent="0.25">
      <c r="H18824" s="200"/>
    </row>
    <row r="18825" spans="8:8" x14ac:dyDescent="0.25">
      <c r="H18825" s="200"/>
    </row>
    <row r="18826" spans="8:8" x14ac:dyDescent="0.25">
      <c r="H18826" s="200"/>
    </row>
    <row r="18827" spans="8:8" x14ac:dyDescent="0.25">
      <c r="H18827" s="200"/>
    </row>
    <row r="18828" spans="8:8" x14ac:dyDescent="0.25">
      <c r="H18828" s="200"/>
    </row>
    <row r="18829" spans="8:8" x14ac:dyDescent="0.25">
      <c r="H18829" s="200"/>
    </row>
    <row r="18830" spans="8:8" x14ac:dyDescent="0.25">
      <c r="H18830" s="200"/>
    </row>
    <row r="18831" spans="8:8" x14ac:dyDescent="0.25">
      <c r="H18831" s="200"/>
    </row>
    <row r="18832" spans="8:8" x14ac:dyDescent="0.25">
      <c r="H18832" s="200"/>
    </row>
    <row r="18833" spans="8:8" x14ac:dyDescent="0.25">
      <c r="H18833" s="200"/>
    </row>
    <row r="18834" spans="8:8" x14ac:dyDescent="0.25">
      <c r="H18834" s="200"/>
    </row>
    <row r="18835" spans="8:8" x14ac:dyDescent="0.25">
      <c r="H18835" s="200"/>
    </row>
    <row r="18836" spans="8:8" x14ac:dyDescent="0.25">
      <c r="H18836" s="200"/>
    </row>
    <row r="18837" spans="8:8" x14ac:dyDescent="0.25">
      <c r="H18837" s="200"/>
    </row>
    <row r="18838" spans="8:8" x14ac:dyDescent="0.25">
      <c r="H18838" s="200"/>
    </row>
    <row r="18839" spans="8:8" x14ac:dyDescent="0.25">
      <c r="H18839" s="200"/>
    </row>
    <row r="18840" spans="8:8" x14ac:dyDescent="0.25">
      <c r="H18840" s="200"/>
    </row>
    <row r="18841" spans="8:8" x14ac:dyDescent="0.25">
      <c r="H18841" s="200"/>
    </row>
    <row r="18842" spans="8:8" x14ac:dyDescent="0.25">
      <c r="H18842" s="200"/>
    </row>
    <row r="18843" spans="8:8" x14ac:dyDescent="0.25">
      <c r="H18843" s="200"/>
    </row>
    <row r="18844" spans="8:8" x14ac:dyDescent="0.25">
      <c r="H18844" s="200"/>
    </row>
    <row r="18845" spans="8:8" x14ac:dyDescent="0.25">
      <c r="H18845" s="200"/>
    </row>
    <row r="18846" spans="8:8" x14ac:dyDescent="0.25">
      <c r="H18846" s="200"/>
    </row>
    <row r="18847" spans="8:8" x14ac:dyDescent="0.25">
      <c r="H18847" s="200"/>
    </row>
    <row r="18848" spans="8:8" x14ac:dyDescent="0.25">
      <c r="H18848" s="200"/>
    </row>
    <row r="18849" spans="8:8" x14ac:dyDescent="0.25">
      <c r="H18849" s="200"/>
    </row>
    <row r="18850" spans="8:8" x14ac:dyDescent="0.25">
      <c r="H18850" s="200"/>
    </row>
    <row r="18851" spans="8:8" x14ac:dyDescent="0.25">
      <c r="H18851" s="200"/>
    </row>
    <row r="18852" spans="8:8" x14ac:dyDescent="0.25">
      <c r="H18852" s="200"/>
    </row>
    <row r="18853" spans="8:8" x14ac:dyDescent="0.25">
      <c r="H18853" s="200"/>
    </row>
    <row r="18854" spans="8:8" x14ac:dyDescent="0.25">
      <c r="H18854" s="200"/>
    </row>
    <row r="18855" spans="8:8" x14ac:dyDescent="0.25">
      <c r="H18855" s="200"/>
    </row>
    <row r="18856" spans="8:8" x14ac:dyDescent="0.25">
      <c r="H18856" s="200"/>
    </row>
    <row r="18857" spans="8:8" x14ac:dyDescent="0.25">
      <c r="H18857" s="200"/>
    </row>
    <row r="18858" spans="8:8" x14ac:dyDescent="0.25">
      <c r="H18858" s="200"/>
    </row>
    <row r="18859" spans="8:8" x14ac:dyDescent="0.25">
      <c r="H18859" s="200"/>
    </row>
    <row r="18860" spans="8:8" x14ac:dyDescent="0.25">
      <c r="H18860" s="200"/>
    </row>
    <row r="18861" spans="8:8" x14ac:dyDescent="0.25">
      <c r="H18861" s="200"/>
    </row>
    <row r="18862" spans="8:8" x14ac:dyDescent="0.25">
      <c r="H18862" s="200"/>
    </row>
    <row r="18863" spans="8:8" x14ac:dyDescent="0.25">
      <c r="H18863" s="200"/>
    </row>
    <row r="18864" spans="8:8" x14ac:dyDescent="0.25">
      <c r="H18864" s="200"/>
    </row>
    <row r="18865" spans="8:8" x14ac:dyDescent="0.25">
      <c r="H18865" s="200"/>
    </row>
    <row r="18866" spans="8:8" x14ac:dyDescent="0.25">
      <c r="H18866" s="200"/>
    </row>
    <row r="18867" spans="8:8" x14ac:dyDescent="0.25">
      <c r="H18867" s="200"/>
    </row>
    <row r="18868" spans="8:8" x14ac:dyDescent="0.25">
      <c r="H18868" s="200"/>
    </row>
    <row r="18869" spans="8:8" x14ac:dyDescent="0.25">
      <c r="H18869" s="200"/>
    </row>
    <row r="18870" spans="8:8" x14ac:dyDescent="0.25">
      <c r="H18870" s="200"/>
    </row>
    <row r="18871" spans="8:8" x14ac:dyDescent="0.25">
      <c r="H18871" s="200"/>
    </row>
    <row r="18872" spans="8:8" x14ac:dyDescent="0.25">
      <c r="H18872" s="200"/>
    </row>
    <row r="18873" spans="8:8" x14ac:dyDescent="0.25">
      <c r="H18873" s="200"/>
    </row>
    <row r="18874" spans="8:8" x14ac:dyDescent="0.25">
      <c r="H18874" s="200"/>
    </row>
    <row r="18875" spans="8:8" x14ac:dyDescent="0.25">
      <c r="H18875" s="200"/>
    </row>
    <row r="18876" spans="8:8" x14ac:dyDescent="0.25">
      <c r="H18876" s="200"/>
    </row>
    <row r="18877" spans="8:8" x14ac:dyDescent="0.25">
      <c r="H18877" s="200"/>
    </row>
    <row r="18878" spans="8:8" x14ac:dyDescent="0.25">
      <c r="H18878" s="200"/>
    </row>
    <row r="18879" spans="8:8" x14ac:dyDescent="0.25">
      <c r="H18879" s="200"/>
    </row>
    <row r="18880" spans="8:8" x14ac:dyDescent="0.25">
      <c r="H18880" s="200"/>
    </row>
    <row r="18881" spans="8:8" x14ac:dyDescent="0.25">
      <c r="H18881" s="200"/>
    </row>
    <row r="18882" spans="8:8" x14ac:dyDescent="0.25">
      <c r="H18882" s="200"/>
    </row>
    <row r="18883" spans="8:8" x14ac:dyDescent="0.25">
      <c r="H18883" s="200"/>
    </row>
    <row r="18884" spans="8:8" x14ac:dyDescent="0.25">
      <c r="H18884" s="200"/>
    </row>
    <row r="18885" spans="8:8" x14ac:dyDescent="0.25">
      <c r="H18885" s="200"/>
    </row>
    <row r="18886" spans="8:8" x14ac:dyDescent="0.25">
      <c r="H18886" s="200"/>
    </row>
    <row r="18887" spans="8:8" x14ac:dyDescent="0.25">
      <c r="H18887" s="200"/>
    </row>
    <row r="18888" spans="8:8" x14ac:dyDescent="0.25">
      <c r="H18888" s="200"/>
    </row>
    <row r="18889" spans="8:8" x14ac:dyDescent="0.25">
      <c r="H18889" s="200"/>
    </row>
    <row r="18890" spans="8:8" x14ac:dyDescent="0.25">
      <c r="H18890" s="200"/>
    </row>
    <row r="18891" spans="8:8" x14ac:dyDescent="0.25">
      <c r="H18891" s="200"/>
    </row>
    <row r="18892" spans="8:8" x14ac:dyDescent="0.25">
      <c r="H18892" s="200"/>
    </row>
    <row r="18893" spans="8:8" x14ac:dyDescent="0.25">
      <c r="H18893" s="200"/>
    </row>
    <row r="18894" spans="8:8" x14ac:dyDescent="0.25">
      <c r="H18894" s="200"/>
    </row>
    <row r="18895" spans="8:8" x14ac:dyDescent="0.25">
      <c r="H18895" s="200"/>
    </row>
    <row r="18896" spans="8:8" x14ac:dyDescent="0.25">
      <c r="H18896" s="200"/>
    </row>
    <row r="18897" spans="8:8" x14ac:dyDescent="0.25">
      <c r="H18897" s="200"/>
    </row>
    <row r="18898" spans="8:8" x14ac:dyDescent="0.25">
      <c r="H18898" s="200"/>
    </row>
    <row r="18899" spans="8:8" x14ac:dyDescent="0.25">
      <c r="H18899" s="200"/>
    </row>
    <row r="18900" spans="8:8" x14ac:dyDescent="0.25">
      <c r="H18900" s="200"/>
    </row>
    <row r="18901" spans="8:8" x14ac:dyDescent="0.25">
      <c r="H18901" s="200"/>
    </row>
    <row r="18902" spans="8:8" x14ac:dyDescent="0.25">
      <c r="H18902" s="200"/>
    </row>
    <row r="18903" spans="8:8" x14ac:dyDescent="0.25">
      <c r="H18903" s="200"/>
    </row>
    <row r="18904" spans="8:8" x14ac:dyDescent="0.25">
      <c r="H18904" s="200"/>
    </row>
    <row r="18905" spans="8:8" x14ac:dyDescent="0.25">
      <c r="H18905" s="200"/>
    </row>
    <row r="18906" spans="8:8" x14ac:dyDescent="0.25">
      <c r="H18906" s="200"/>
    </row>
    <row r="18907" spans="8:8" x14ac:dyDescent="0.25">
      <c r="H18907" s="200"/>
    </row>
    <row r="18908" spans="8:8" x14ac:dyDescent="0.25">
      <c r="H18908" s="200"/>
    </row>
    <row r="18909" spans="8:8" x14ac:dyDescent="0.25">
      <c r="H18909" s="200"/>
    </row>
    <row r="18910" spans="8:8" x14ac:dyDescent="0.25">
      <c r="H18910" s="200"/>
    </row>
    <row r="18911" spans="8:8" x14ac:dyDescent="0.25">
      <c r="H18911" s="200"/>
    </row>
    <row r="18912" spans="8:8" x14ac:dyDescent="0.25">
      <c r="H18912" s="200"/>
    </row>
    <row r="18913" spans="8:8" x14ac:dyDescent="0.25">
      <c r="H18913" s="200"/>
    </row>
    <row r="18914" spans="8:8" x14ac:dyDescent="0.25">
      <c r="H18914" s="200"/>
    </row>
    <row r="18915" spans="8:8" x14ac:dyDescent="0.25">
      <c r="H18915" s="200"/>
    </row>
    <row r="18916" spans="8:8" x14ac:dyDescent="0.25">
      <c r="H18916" s="200"/>
    </row>
    <row r="18917" spans="8:8" x14ac:dyDescent="0.25">
      <c r="H18917" s="200"/>
    </row>
    <row r="18918" spans="8:8" x14ac:dyDescent="0.25">
      <c r="H18918" s="200"/>
    </row>
    <row r="18919" spans="8:8" x14ac:dyDescent="0.25">
      <c r="H18919" s="200"/>
    </row>
    <row r="18920" spans="8:8" x14ac:dyDescent="0.25">
      <c r="H18920" s="200"/>
    </row>
    <row r="18921" spans="8:8" x14ac:dyDescent="0.25">
      <c r="H18921" s="200"/>
    </row>
    <row r="18922" spans="8:8" x14ac:dyDescent="0.25">
      <c r="H18922" s="200"/>
    </row>
    <row r="18923" spans="8:8" x14ac:dyDescent="0.25">
      <c r="H18923" s="200"/>
    </row>
    <row r="18924" spans="8:8" x14ac:dyDescent="0.25">
      <c r="H18924" s="200"/>
    </row>
    <row r="18925" spans="8:8" x14ac:dyDescent="0.25">
      <c r="H18925" s="200"/>
    </row>
    <row r="18926" spans="8:8" x14ac:dyDescent="0.25">
      <c r="H18926" s="200"/>
    </row>
    <row r="18927" spans="8:8" x14ac:dyDescent="0.25">
      <c r="H18927" s="200"/>
    </row>
    <row r="18928" spans="8:8" x14ac:dyDescent="0.25">
      <c r="H18928" s="200"/>
    </row>
    <row r="18929" spans="8:8" x14ac:dyDescent="0.25">
      <c r="H18929" s="200"/>
    </row>
    <row r="18930" spans="8:8" x14ac:dyDescent="0.25">
      <c r="H18930" s="200"/>
    </row>
    <row r="18931" spans="8:8" x14ac:dyDescent="0.25">
      <c r="H18931" s="200"/>
    </row>
    <row r="18932" spans="8:8" x14ac:dyDescent="0.25">
      <c r="H18932" s="200"/>
    </row>
    <row r="18933" spans="8:8" x14ac:dyDescent="0.25">
      <c r="H18933" s="200"/>
    </row>
    <row r="18934" spans="8:8" x14ac:dyDescent="0.25">
      <c r="H18934" s="200"/>
    </row>
    <row r="18935" spans="8:8" x14ac:dyDescent="0.25">
      <c r="H18935" s="200"/>
    </row>
    <row r="18936" spans="8:8" x14ac:dyDescent="0.25">
      <c r="H18936" s="200"/>
    </row>
    <row r="18937" spans="8:8" x14ac:dyDescent="0.25">
      <c r="H18937" s="200"/>
    </row>
    <row r="18938" spans="8:8" x14ac:dyDescent="0.25">
      <c r="H18938" s="200"/>
    </row>
    <row r="18939" spans="8:8" x14ac:dyDescent="0.25">
      <c r="H18939" s="200"/>
    </row>
    <row r="18940" spans="8:8" x14ac:dyDescent="0.25">
      <c r="H18940" s="200"/>
    </row>
    <row r="18941" spans="8:8" x14ac:dyDescent="0.25">
      <c r="H18941" s="200"/>
    </row>
    <row r="18942" spans="8:8" x14ac:dyDescent="0.25">
      <c r="H18942" s="200"/>
    </row>
    <row r="18943" spans="8:8" x14ac:dyDescent="0.25">
      <c r="H18943" s="200"/>
    </row>
    <row r="18944" spans="8:8" x14ac:dyDescent="0.25">
      <c r="H18944" s="200"/>
    </row>
    <row r="18945" spans="8:8" x14ac:dyDescent="0.25">
      <c r="H18945" s="200"/>
    </row>
    <row r="18946" spans="8:8" x14ac:dyDescent="0.25">
      <c r="H18946" s="200"/>
    </row>
    <row r="18947" spans="8:8" x14ac:dyDescent="0.25">
      <c r="H18947" s="200"/>
    </row>
    <row r="18948" spans="8:8" x14ac:dyDescent="0.25">
      <c r="H18948" s="200"/>
    </row>
    <row r="18949" spans="8:8" x14ac:dyDescent="0.25">
      <c r="H18949" s="200"/>
    </row>
    <row r="18950" spans="8:8" x14ac:dyDescent="0.25">
      <c r="H18950" s="200"/>
    </row>
    <row r="18951" spans="8:8" x14ac:dyDescent="0.25">
      <c r="H18951" s="200"/>
    </row>
    <row r="18952" spans="8:8" x14ac:dyDescent="0.25">
      <c r="H18952" s="200"/>
    </row>
    <row r="18953" spans="8:8" x14ac:dyDescent="0.25">
      <c r="H18953" s="200"/>
    </row>
    <row r="18954" spans="8:8" x14ac:dyDescent="0.25">
      <c r="H18954" s="200"/>
    </row>
    <row r="18955" spans="8:8" x14ac:dyDescent="0.25">
      <c r="H18955" s="200"/>
    </row>
    <row r="18956" spans="8:8" x14ac:dyDescent="0.25">
      <c r="H18956" s="200"/>
    </row>
    <row r="18957" spans="8:8" x14ac:dyDescent="0.25">
      <c r="H18957" s="200"/>
    </row>
    <row r="18958" spans="8:8" x14ac:dyDescent="0.25">
      <c r="H18958" s="200"/>
    </row>
    <row r="18959" spans="8:8" x14ac:dyDescent="0.25">
      <c r="H18959" s="200"/>
    </row>
    <row r="18960" spans="8:8" x14ac:dyDescent="0.25">
      <c r="H18960" s="200"/>
    </row>
    <row r="18961" spans="8:8" x14ac:dyDescent="0.25">
      <c r="H18961" s="200"/>
    </row>
    <row r="18962" spans="8:8" x14ac:dyDescent="0.25">
      <c r="H18962" s="200"/>
    </row>
    <row r="18963" spans="8:8" x14ac:dyDescent="0.25">
      <c r="H18963" s="200"/>
    </row>
    <row r="18964" spans="8:8" x14ac:dyDescent="0.25">
      <c r="H18964" s="200"/>
    </row>
    <row r="18965" spans="8:8" x14ac:dyDescent="0.25">
      <c r="H18965" s="200"/>
    </row>
    <row r="18966" spans="8:8" x14ac:dyDescent="0.25">
      <c r="H18966" s="200"/>
    </row>
    <row r="18967" spans="8:8" x14ac:dyDescent="0.25">
      <c r="H18967" s="200"/>
    </row>
    <row r="18968" spans="8:8" x14ac:dyDescent="0.25">
      <c r="H18968" s="200"/>
    </row>
    <row r="18969" spans="8:8" x14ac:dyDescent="0.25">
      <c r="H18969" s="200"/>
    </row>
    <row r="18970" spans="8:8" x14ac:dyDescent="0.25">
      <c r="H18970" s="200"/>
    </row>
    <row r="18971" spans="8:8" x14ac:dyDescent="0.25">
      <c r="H18971" s="200"/>
    </row>
    <row r="18972" spans="8:8" x14ac:dyDescent="0.25">
      <c r="H18972" s="200"/>
    </row>
    <row r="18973" spans="8:8" x14ac:dyDescent="0.25">
      <c r="H18973" s="200"/>
    </row>
    <row r="18974" spans="8:8" x14ac:dyDescent="0.25">
      <c r="H18974" s="200"/>
    </row>
    <row r="18975" spans="8:8" x14ac:dyDescent="0.25">
      <c r="H18975" s="200"/>
    </row>
    <row r="18976" spans="8:8" x14ac:dyDescent="0.25">
      <c r="H18976" s="200"/>
    </row>
    <row r="18977" spans="8:8" x14ac:dyDescent="0.25">
      <c r="H18977" s="200"/>
    </row>
    <row r="18978" spans="8:8" x14ac:dyDescent="0.25">
      <c r="H18978" s="200"/>
    </row>
    <row r="18979" spans="8:8" x14ac:dyDescent="0.25">
      <c r="H18979" s="200"/>
    </row>
    <row r="18980" spans="8:8" x14ac:dyDescent="0.25">
      <c r="H18980" s="200"/>
    </row>
    <row r="18981" spans="8:8" x14ac:dyDescent="0.25">
      <c r="H18981" s="200"/>
    </row>
    <row r="18982" spans="8:8" x14ac:dyDescent="0.25">
      <c r="H18982" s="200"/>
    </row>
    <row r="18983" spans="8:8" x14ac:dyDescent="0.25">
      <c r="H18983" s="200"/>
    </row>
    <row r="18984" spans="8:8" x14ac:dyDescent="0.25">
      <c r="H18984" s="200"/>
    </row>
    <row r="18985" spans="8:8" x14ac:dyDescent="0.25">
      <c r="H18985" s="200"/>
    </row>
    <row r="18986" spans="8:8" x14ac:dyDescent="0.25">
      <c r="H18986" s="200"/>
    </row>
    <row r="18987" spans="8:8" x14ac:dyDescent="0.25">
      <c r="H18987" s="200"/>
    </row>
    <row r="18988" spans="8:8" x14ac:dyDescent="0.25">
      <c r="H18988" s="200"/>
    </row>
    <row r="18989" spans="8:8" x14ac:dyDescent="0.25">
      <c r="H18989" s="200"/>
    </row>
    <row r="18990" spans="8:8" x14ac:dyDescent="0.25">
      <c r="H18990" s="200"/>
    </row>
    <row r="18991" spans="8:8" x14ac:dyDescent="0.25">
      <c r="H18991" s="200"/>
    </row>
    <row r="18992" spans="8:8" x14ac:dyDescent="0.25">
      <c r="H18992" s="200"/>
    </row>
    <row r="18993" spans="8:8" x14ac:dyDescent="0.25">
      <c r="H18993" s="200"/>
    </row>
    <row r="18994" spans="8:8" x14ac:dyDescent="0.25">
      <c r="H18994" s="200"/>
    </row>
    <row r="18995" spans="8:8" x14ac:dyDescent="0.25">
      <c r="H18995" s="200"/>
    </row>
    <row r="18996" spans="8:8" x14ac:dyDescent="0.25">
      <c r="H18996" s="200"/>
    </row>
    <row r="18997" spans="8:8" x14ac:dyDescent="0.25">
      <c r="H18997" s="200"/>
    </row>
    <row r="18998" spans="8:8" x14ac:dyDescent="0.25">
      <c r="H18998" s="200"/>
    </row>
    <row r="18999" spans="8:8" x14ac:dyDescent="0.25">
      <c r="H18999" s="200"/>
    </row>
    <row r="19000" spans="8:8" x14ac:dyDescent="0.25">
      <c r="H19000" s="200"/>
    </row>
    <row r="19001" spans="8:8" x14ac:dyDescent="0.25">
      <c r="H19001" s="200"/>
    </row>
    <row r="19002" spans="8:8" x14ac:dyDescent="0.25">
      <c r="H19002" s="200"/>
    </row>
    <row r="19003" spans="8:8" x14ac:dyDescent="0.25">
      <c r="H19003" s="200"/>
    </row>
    <row r="19004" spans="8:8" x14ac:dyDescent="0.25">
      <c r="H19004" s="200"/>
    </row>
    <row r="19005" spans="8:8" x14ac:dyDescent="0.25">
      <c r="H19005" s="200"/>
    </row>
    <row r="19006" spans="8:8" x14ac:dyDescent="0.25">
      <c r="H19006" s="200"/>
    </row>
    <row r="19007" spans="8:8" x14ac:dyDescent="0.25">
      <c r="H19007" s="200"/>
    </row>
    <row r="19008" spans="8:8" x14ac:dyDescent="0.25">
      <c r="H19008" s="200"/>
    </row>
    <row r="19009" spans="8:8" x14ac:dyDescent="0.25">
      <c r="H19009" s="200"/>
    </row>
    <row r="19010" spans="8:8" x14ac:dyDescent="0.25">
      <c r="H19010" s="200"/>
    </row>
    <row r="19011" spans="8:8" x14ac:dyDescent="0.25">
      <c r="H19011" s="200"/>
    </row>
    <row r="19012" spans="8:8" x14ac:dyDescent="0.25">
      <c r="H19012" s="200"/>
    </row>
    <row r="19013" spans="8:8" x14ac:dyDescent="0.25">
      <c r="H19013" s="200"/>
    </row>
    <row r="19014" spans="8:8" x14ac:dyDescent="0.25">
      <c r="H19014" s="200"/>
    </row>
    <row r="19015" spans="8:8" x14ac:dyDescent="0.25">
      <c r="H19015" s="200"/>
    </row>
    <row r="19016" spans="8:8" x14ac:dyDescent="0.25">
      <c r="H19016" s="200"/>
    </row>
    <row r="19017" spans="8:8" x14ac:dyDescent="0.25">
      <c r="H19017" s="200"/>
    </row>
    <row r="19018" spans="8:8" x14ac:dyDescent="0.25">
      <c r="H19018" s="200"/>
    </row>
    <row r="19019" spans="8:8" x14ac:dyDescent="0.25">
      <c r="H19019" s="200"/>
    </row>
    <row r="19020" spans="8:8" x14ac:dyDescent="0.25">
      <c r="H19020" s="200"/>
    </row>
    <row r="19021" spans="8:8" x14ac:dyDescent="0.25">
      <c r="H19021" s="200"/>
    </row>
    <row r="19022" spans="8:8" x14ac:dyDescent="0.25">
      <c r="H19022" s="200"/>
    </row>
    <row r="19023" spans="8:8" x14ac:dyDescent="0.25">
      <c r="H19023" s="200"/>
    </row>
    <row r="19024" spans="8:8" x14ac:dyDescent="0.25">
      <c r="H19024" s="200"/>
    </row>
    <row r="19025" spans="8:8" x14ac:dyDescent="0.25">
      <c r="H19025" s="200"/>
    </row>
    <row r="19026" spans="8:8" x14ac:dyDescent="0.25">
      <c r="H19026" s="200"/>
    </row>
    <row r="19027" spans="8:8" x14ac:dyDescent="0.25">
      <c r="H19027" s="200"/>
    </row>
    <row r="19028" spans="8:8" x14ac:dyDescent="0.25">
      <c r="H19028" s="200"/>
    </row>
    <row r="19029" spans="8:8" x14ac:dyDescent="0.25">
      <c r="H19029" s="200"/>
    </row>
    <row r="19030" spans="8:8" x14ac:dyDescent="0.25">
      <c r="H19030" s="200"/>
    </row>
    <row r="19031" spans="8:8" x14ac:dyDescent="0.25">
      <c r="H19031" s="200"/>
    </row>
    <row r="19032" spans="8:8" x14ac:dyDescent="0.25">
      <c r="H19032" s="200"/>
    </row>
    <row r="19033" spans="8:8" x14ac:dyDescent="0.25">
      <c r="H19033" s="200"/>
    </row>
    <row r="19034" spans="8:8" x14ac:dyDescent="0.25">
      <c r="H19034" s="200"/>
    </row>
    <row r="19035" spans="8:8" x14ac:dyDescent="0.25">
      <c r="H19035" s="200"/>
    </row>
    <row r="19036" spans="8:8" x14ac:dyDescent="0.25">
      <c r="H19036" s="200"/>
    </row>
    <row r="19037" spans="8:8" x14ac:dyDescent="0.25">
      <c r="H19037" s="200"/>
    </row>
    <row r="19038" spans="8:8" x14ac:dyDescent="0.25">
      <c r="H19038" s="200"/>
    </row>
    <row r="19039" spans="8:8" x14ac:dyDescent="0.25">
      <c r="H19039" s="200"/>
    </row>
    <row r="19040" spans="8:8" x14ac:dyDescent="0.25">
      <c r="H19040" s="200"/>
    </row>
    <row r="19041" spans="8:8" x14ac:dyDescent="0.25">
      <c r="H19041" s="200"/>
    </row>
    <row r="19042" spans="8:8" x14ac:dyDescent="0.25">
      <c r="H19042" s="200"/>
    </row>
    <row r="19043" spans="8:8" x14ac:dyDescent="0.25">
      <c r="H19043" s="200"/>
    </row>
    <row r="19044" spans="8:8" x14ac:dyDescent="0.25">
      <c r="H19044" s="200"/>
    </row>
    <row r="19045" spans="8:8" x14ac:dyDescent="0.25">
      <c r="H19045" s="200"/>
    </row>
    <row r="19046" spans="8:8" x14ac:dyDescent="0.25">
      <c r="H19046" s="200"/>
    </row>
    <row r="19047" spans="8:8" x14ac:dyDescent="0.25">
      <c r="H19047" s="200"/>
    </row>
    <row r="19048" spans="8:8" x14ac:dyDescent="0.25">
      <c r="H19048" s="200"/>
    </row>
    <row r="19049" spans="8:8" x14ac:dyDescent="0.25">
      <c r="H19049" s="200"/>
    </row>
    <row r="19050" spans="8:8" x14ac:dyDescent="0.25">
      <c r="H19050" s="200"/>
    </row>
    <row r="19051" spans="8:8" x14ac:dyDescent="0.25">
      <c r="H19051" s="200"/>
    </row>
    <row r="19052" spans="8:8" x14ac:dyDescent="0.25">
      <c r="H19052" s="200"/>
    </row>
    <row r="19053" spans="8:8" x14ac:dyDescent="0.25">
      <c r="H19053" s="200"/>
    </row>
    <row r="19054" spans="8:8" x14ac:dyDescent="0.25">
      <c r="H19054" s="200"/>
    </row>
    <row r="19055" spans="8:8" x14ac:dyDescent="0.25">
      <c r="H19055" s="200"/>
    </row>
    <row r="19056" spans="8:8" x14ac:dyDescent="0.25">
      <c r="H19056" s="200"/>
    </row>
    <row r="19057" spans="8:8" x14ac:dyDescent="0.25">
      <c r="H19057" s="200"/>
    </row>
    <row r="19058" spans="8:8" x14ac:dyDescent="0.25">
      <c r="H19058" s="200"/>
    </row>
    <row r="19059" spans="8:8" x14ac:dyDescent="0.25">
      <c r="H19059" s="200"/>
    </row>
    <row r="19060" spans="8:8" x14ac:dyDescent="0.25">
      <c r="H19060" s="200"/>
    </row>
    <row r="19061" spans="8:8" x14ac:dyDescent="0.25">
      <c r="H19061" s="200"/>
    </row>
    <row r="19062" spans="8:8" x14ac:dyDescent="0.25">
      <c r="H19062" s="200"/>
    </row>
    <row r="19063" spans="8:8" x14ac:dyDescent="0.25">
      <c r="H19063" s="200"/>
    </row>
    <row r="19064" spans="8:8" x14ac:dyDescent="0.25">
      <c r="H19064" s="200"/>
    </row>
    <row r="19065" spans="8:8" x14ac:dyDescent="0.25">
      <c r="H19065" s="200"/>
    </row>
    <row r="19066" spans="8:8" x14ac:dyDescent="0.25">
      <c r="H19066" s="200"/>
    </row>
    <row r="19067" spans="8:8" x14ac:dyDescent="0.25">
      <c r="H19067" s="200"/>
    </row>
    <row r="19068" spans="8:8" x14ac:dyDescent="0.25">
      <c r="H19068" s="200"/>
    </row>
    <row r="19069" spans="8:8" x14ac:dyDescent="0.25">
      <c r="H19069" s="200"/>
    </row>
    <row r="19070" spans="8:8" x14ac:dyDescent="0.25">
      <c r="H19070" s="200"/>
    </row>
    <row r="19071" spans="8:8" x14ac:dyDescent="0.25">
      <c r="H19071" s="200"/>
    </row>
    <row r="19072" spans="8:8" x14ac:dyDescent="0.25">
      <c r="H19072" s="200"/>
    </row>
    <row r="19073" spans="8:8" x14ac:dyDescent="0.25">
      <c r="H19073" s="200"/>
    </row>
    <row r="19074" spans="8:8" x14ac:dyDescent="0.25">
      <c r="H19074" s="200"/>
    </row>
    <row r="19075" spans="8:8" x14ac:dyDescent="0.25">
      <c r="H19075" s="200"/>
    </row>
    <row r="19076" spans="8:8" x14ac:dyDescent="0.25">
      <c r="H19076" s="200"/>
    </row>
    <row r="19077" spans="8:8" x14ac:dyDescent="0.25">
      <c r="H19077" s="200"/>
    </row>
    <row r="19078" spans="8:8" x14ac:dyDescent="0.25">
      <c r="H19078" s="200"/>
    </row>
    <row r="19079" spans="8:8" x14ac:dyDescent="0.25">
      <c r="H19079" s="200"/>
    </row>
    <row r="19080" spans="8:8" x14ac:dyDescent="0.25">
      <c r="H19080" s="200"/>
    </row>
    <row r="19081" spans="8:8" x14ac:dyDescent="0.25">
      <c r="H19081" s="200"/>
    </row>
    <row r="19082" spans="8:8" x14ac:dyDescent="0.25">
      <c r="H19082" s="200"/>
    </row>
    <row r="19083" spans="8:8" x14ac:dyDescent="0.25">
      <c r="H19083" s="200"/>
    </row>
    <row r="19084" spans="8:8" x14ac:dyDescent="0.25">
      <c r="H19084" s="200"/>
    </row>
    <row r="19085" spans="8:8" x14ac:dyDescent="0.25">
      <c r="H19085" s="200"/>
    </row>
    <row r="19086" spans="8:8" x14ac:dyDescent="0.25">
      <c r="H19086" s="200"/>
    </row>
    <row r="19087" spans="8:8" x14ac:dyDescent="0.25">
      <c r="H19087" s="200"/>
    </row>
    <row r="19088" spans="8:8" x14ac:dyDescent="0.25">
      <c r="H19088" s="200"/>
    </row>
    <row r="19089" spans="8:8" x14ac:dyDescent="0.25">
      <c r="H19089" s="200"/>
    </row>
    <row r="19090" spans="8:8" x14ac:dyDescent="0.25">
      <c r="H19090" s="200"/>
    </row>
    <row r="19091" spans="8:8" x14ac:dyDescent="0.25">
      <c r="H19091" s="200"/>
    </row>
    <row r="19092" spans="8:8" x14ac:dyDescent="0.25">
      <c r="H19092" s="200"/>
    </row>
    <row r="19093" spans="8:8" x14ac:dyDescent="0.25">
      <c r="H19093" s="200"/>
    </row>
    <row r="19094" spans="8:8" x14ac:dyDescent="0.25">
      <c r="H19094" s="200"/>
    </row>
    <row r="19095" spans="8:8" x14ac:dyDescent="0.25">
      <c r="H19095" s="200"/>
    </row>
    <row r="19096" spans="8:8" x14ac:dyDescent="0.25">
      <c r="H19096" s="200"/>
    </row>
    <row r="19097" spans="8:8" x14ac:dyDescent="0.25">
      <c r="H19097" s="200"/>
    </row>
    <row r="19098" spans="8:8" x14ac:dyDescent="0.25">
      <c r="H19098" s="200"/>
    </row>
    <row r="19099" spans="8:8" x14ac:dyDescent="0.25">
      <c r="H19099" s="200"/>
    </row>
    <row r="19100" spans="8:8" x14ac:dyDescent="0.25">
      <c r="H19100" s="200"/>
    </row>
    <row r="19101" spans="8:8" x14ac:dyDescent="0.25">
      <c r="H19101" s="200"/>
    </row>
    <row r="19102" spans="8:8" x14ac:dyDescent="0.25">
      <c r="H19102" s="200"/>
    </row>
    <row r="19103" spans="8:8" x14ac:dyDescent="0.25">
      <c r="H19103" s="200"/>
    </row>
    <row r="19104" spans="8:8" x14ac:dyDescent="0.25">
      <c r="H19104" s="200"/>
    </row>
    <row r="19105" spans="8:8" x14ac:dyDescent="0.25">
      <c r="H19105" s="200"/>
    </row>
    <row r="19106" spans="8:8" x14ac:dyDescent="0.25">
      <c r="H19106" s="200"/>
    </row>
    <row r="19107" spans="8:8" x14ac:dyDescent="0.25">
      <c r="H19107" s="200"/>
    </row>
    <row r="19108" spans="8:8" x14ac:dyDescent="0.25">
      <c r="H19108" s="200"/>
    </row>
    <row r="19109" spans="8:8" x14ac:dyDescent="0.25">
      <c r="H19109" s="200"/>
    </row>
    <row r="19110" spans="8:8" x14ac:dyDescent="0.25">
      <c r="H19110" s="200"/>
    </row>
    <row r="19111" spans="8:8" x14ac:dyDescent="0.25">
      <c r="H19111" s="200"/>
    </row>
    <row r="19112" spans="8:8" x14ac:dyDescent="0.25">
      <c r="H19112" s="200"/>
    </row>
    <row r="19113" spans="8:8" x14ac:dyDescent="0.25">
      <c r="H19113" s="200"/>
    </row>
    <row r="19114" spans="8:8" x14ac:dyDescent="0.25">
      <c r="H19114" s="200"/>
    </row>
    <row r="19115" spans="8:8" x14ac:dyDescent="0.25">
      <c r="H19115" s="200"/>
    </row>
    <row r="19116" spans="8:8" x14ac:dyDescent="0.25">
      <c r="H19116" s="200"/>
    </row>
    <row r="19117" spans="8:8" x14ac:dyDescent="0.25">
      <c r="H19117" s="200"/>
    </row>
    <row r="19118" spans="8:8" x14ac:dyDescent="0.25">
      <c r="H19118" s="200"/>
    </row>
    <row r="19119" spans="8:8" x14ac:dyDescent="0.25">
      <c r="H19119" s="200"/>
    </row>
    <row r="19120" spans="8:8" x14ac:dyDescent="0.25">
      <c r="H19120" s="200"/>
    </row>
    <row r="19121" spans="8:8" x14ac:dyDescent="0.25">
      <c r="H19121" s="200"/>
    </row>
    <row r="19122" spans="8:8" x14ac:dyDescent="0.25">
      <c r="H19122" s="200"/>
    </row>
    <row r="19123" spans="8:8" x14ac:dyDescent="0.25">
      <c r="H19123" s="200"/>
    </row>
    <row r="19124" spans="8:8" x14ac:dyDescent="0.25">
      <c r="H19124" s="200"/>
    </row>
    <row r="19125" spans="8:8" x14ac:dyDescent="0.25">
      <c r="H19125" s="200"/>
    </row>
    <row r="19126" spans="8:8" x14ac:dyDescent="0.25">
      <c r="H19126" s="200"/>
    </row>
    <row r="19127" spans="8:8" x14ac:dyDescent="0.25">
      <c r="H19127" s="200"/>
    </row>
    <row r="19128" spans="8:8" x14ac:dyDescent="0.25">
      <c r="H19128" s="200"/>
    </row>
    <row r="19129" spans="8:8" x14ac:dyDescent="0.25">
      <c r="H19129" s="200"/>
    </row>
    <row r="19130" spans="8:8" x14ac:dyDescent="0.25">
      <c r="H19130" s="200"/>
    </row>
    <row r="19131" spans="8:8" x14ac:dyDescent="0.25">
      <c r="H19131" s="200"/>
    </row>
    <row r="19132" spans="8:8" x14ac:dyDescent="0.25">
      <c r="H19132" s="200"/>
    </row>
    <row r="19133" spans="8:8" x14ac:dyDescent="0.25">
      <c r="H19133" s="200"/>
    </row>
    <row r="19134" spans="8:8" x14ac:dyDescent="0.25">
      <c r="H19134" s="200"/>
    </row>
    <row r="19135" spans="8:8" x14ac:dyDescent="0.25">
      <c r="H19135" s="200"/>
    </row>
    <row r="19136" spans="8:8" x14ac:dyDescent="0.25">
      <c r="H19136" s="200"/>
    </row>
    <row r="19137" spans="8:8" x14ac:dyDescent="0.25">
      <c r="H19137" s="200"/>
    </row>
    <row r="19138" spans="8:8" x14ac:dyDescent="0.25">
      <c r="H19138" s="200"/>
    </row>
    <row r="19139" spans="8:8" x14ac:dyDescent="0.25">
      <c r="H19139" s="200"/>
    </row>
    <row r="19140" spans="8:8" x14ac:dyDescent="0.25">
      <c r="H19140" s="200"/>
    </row>
    <row r="19141" spans="8:8" x14ac:dyDescent="0.25">
      <c r="H19141" s="200"/>
    </row>
    <row r="19142" spans="8:8" x14ac:dyDescent="0.25">
      <c r="H19142" s="200"/>
    </row>
    <row r="19143" spans="8:8" x14ac:dyDescent="0.25">
      <c r="H19143" s="200"/>
    </row>
    <row r="19144" spans="8:8" x14ac:dyDescent="0.25">
      <c r="H19144" s="200"/>
    </row>
    <row r="19145" spans="8:8" x14ac:dyDescent="0.25">
      <c r="H19145" s="200"/>
    </row>
    <row r="19146" spans="8:8" x14ac:dyDescent="0.25">
      <c r="H19146" s="200"/>
    </row>
    <row r="19147" spans="8:8" x14ac:dyDescent="0.25">
      <c r="H19147" s="200"/>
    </row>
    <row r="19148" spans="8:8" x14ac:dyDescent="0.25">
      <c r="H19148" s="200"/>
    </row>
    <row r="19149" spans="8:8" x14ac:dyDescent="0.25">
      <c r="H19149" s="200"/>
    </row>
    <row r="19150" spans="8:8" x14ac:dyDescent="0.25">
      <c r="H19150" s="200"/>
    </row>
    <row r="19151" spans="8:8" x14ac:dyDescent="0.25">
      <c r="H19151" s="200"/>
    </row>
    <row r="19152" spans="8:8" x14ac:dyDescent="0.25">
      <c r="H19152" s="200"/>
    </row>
    <row r="19153" spans="8:8" x14ac:dyDescent="0.25">
      <c r="H19153" s="200"/>
    </row>
    <row r="19154" spans="8:8" x14ac:dyDescent="0.25">
      <c r="H19154" s="200"/>
    </row>
    <row r="19155" spans="8:8" x14ac:dyDescent="0.25">
      <c r="H19155" s="200"/>
    </row>
    <row r="19156" spans="8:8" x14ac:dyDescent="0.25">
      <c r="H19156" s="200"/>
    </row>
    <row r="19157" spans="8:8" x14ac:dyDescent="0.25">
      <c r="H19157" s="200"/>
    </row>
    <row r="19158" spans="8:8" x14ac:dyDescent="0.25">
      <c r="H19158" s="200"/>
    </row>
    <row r="19159" spans="8:8" x14ac:dyDescent="0.25">
      <c r="H19159" s="200"/>
    </row>
    <row r="19160" spans="8:8" x14ac:dyDescent="0.25">
      <c r="H19160" s="200"/>
    </row>
    <row r="19161" spans="8:8" x14ac:dyDescent="0.25">
      <c r="H19161" s="200"/>
    </row>
    <row r="19162" spans="8:8" x14ac:dyDescent="0.25">
      <c r="H19162" s="200"/>
    </row>
    <row r="19163" spans="8:8" x14ac:dyDescent="0.25">
      <c r="H19163" s="200"/>
    </row>
    <row r="19164" spans="8:8" x14ac:dyDescent="0.25">
      <c r="H19164" s="200"/>
    </row>
    <row r="19165" spans="8:8" x14ac:dyDescent="0.25">
      <c r="H19165" s="200"/>
    </row>
    <row r="19166" spans="8:8" x14ac:dyDescent="0.25">
      <c r="H19166" s="200"/>
    </row>
    <row r="19167" spans="8:8" x14ac:dyDescent="0.25">
      <c r="H19167" s="200"/>
    </row>
    <row r="19168" spans="8:8" x14ac:dyDescent="0.25">
      <c r="H19168" s="200"/>
    </row>
    <row r="19169" spans="8:8" x14ac:dyDescent="0.25">
      <c r="H19169" s="200"/>
    </row>
    <row r="19170" spans="8:8" x14ac:dyDescent="0.25">
      <c r="H19170" s="200"/>
    </row>
    <row r="19171" spans="8:8" x14ac:dyDescent="0.25">
      <c r="H19171" s="200"/>
    </row>
    <row r="19172" spans="8:8" x14ac:dyDescent="0.25">
      <c r="H19172" s="200"/>
    </row>
    <row r="19173" spans="8:8" x14ac:dyDescent="0.25">
      <c r="H19173" s="200"/>
    </row>
    <row r="19174" spans="8:8" x14ac:dyDescent="0.25">
      <c r="H19174" s="200"/>
    </row>
    <row r="19175" spans="8:8" x14ac:dyDescent="0.25">
      <c r="H19175" s="200"/>
    </row>
    <row r="19176" spans="8:8" x14ac:dyDescent="0.25">
      <c r="H19176" s="200"/>
    </row>
    <row r="19177" spans="8:8" x14ac:dyDescent="0.25">
      <c r="H19177" s="200"/>
    </row>
    <row r="19178" spans="8:8" x14ac:dyDescent="0.25">
      <c r="H19178" s="200"/>
    </row>
    <row r="19179" spans="8:8" x14ac:dyDescent="0.25">
      <c r="H19179" s="200"/>
    </row>
    <row r="19180" spans="8:8" x14ac:dyDescent="0.25">
      <c r="H19180" s="200"/>
    </row>
    <row r="19181" spans="8:8" x14ac:dyDescent="0.25">
      <c r="H19181" s="200"/>
    </row>
    <row r="19182" spans="8:8" x14ac:dyDescent="0.25">
      <c r="H19182" s="200"/>
    </row>
    <row r="19183" spans="8:8" x14ac:dyDescent="0.25">
      <c r="H19183" s="200"/>
    </row>
    <row r="19184" spans="8:8" x14ac:dyDescent="0.25">
      <c r="H19184" s="200"/>
    </row>
    <row r="19185" spans="8:8" x14ac:dyDescent="0.25">
      <c r="H19185" s="200"/>
    </row>
    <row r="19186" spans="8:8" x14ac:dyDescent="0.25">
      <c r="H19186" s="200"/>
    </row>
    <row r="19187" spans="8:8" x14ac:dyDescent="0.25">
      <c r="H19187" s="200"/>
    </row>
    <row r="19188" spans="8:8" x14ac:dyDescent="0.25">
      <c r="H19188" s="200"/>
    </row>
    <row r="19189" spans="8:8" x14ac:dyDescent="0.25">
      <c r="H19189" s="200"/>
    </row>
    <row r="19190" spans="8:8" x14ac:dyDescent="0.25">
      <c r="H19190" s="200"/>
    </row>
    <row r="19191" spans="8:8" x14ac:dyDescent="0.25">
      <c r="H19191" s="200"/>
    </row>
    <row r="19192" spans="8:8" x14ac:dyDescent="0.25">
      <c r="H19192" s="200"/>
    </row>
    <row r="19193" spans="8:8" x14ac:dyDescent="0.25">
      <c r="H19193" s="200"/>
    </row>
    <row r="19194" spans="8:8" x14ac:dyDescent="0.25">
      <c r="H19194" s="200"/>
    </row>
    <row r="19195" spans="8:8" x14ac:dyDescent="0.25">
      <c r="H19195" s="200"/>
    </row>
    <row r="19196" spans="8:8" x14ac:dyDescent="0.25">
      <c r="H19196" s="200"/>
    </row>
    <row r="19197" spans="8:8" x14ac:dyDescent="0.25">
      <c r="H19197" s="200"/>
    </row>
    <row r="19198" spans="8:8" x14ac:dyDescent="0.25">
      <c r="H19198" s="200"/>
    </row>
    <row r="19199" spans="8:8" x14ac:dyDescent="0.25">
      <c r="H19199" s="200"/>
    </row>
    <row r="19200" spans="8:8" x14ac:dyDescent="0.25">
      <c r="H19200" s="200"/>
    </row>
    <row r="19201" spans="8:8" x14ac:dyDescent="0.25">
      <c r="H19201" s="200"/>
    </row>
    <row r="19202" spans="8:8" x14ac:dyDescent="0.25">
      <c r="H19202" s="200"/>
    </row>
    <row r="19203" spans="8:8" x14ac:dyDescent="0.25">
      <c r="H19203" s="200"/>
    </row>
    <row r="19204" spans="8:8" x14ac:dyDescent="0.25">
      <c r="H19204" s="200"/>
    </row>
    <row r="19205" spans="8:8" x14ac:dyDescent="0.25">
      <c r="H19205" s="200"/>
    </row>
    <row r="19206" spans="8:8" x14ac:dyDescent="0.25">
      <c r="H19206" s="200"/>
    </row>
    <row r="19207" spans="8:8" x14ac:dyDescent="0.25">
      <c r="H19207" s="200"/>
    </row>
    <row r="19208" spans="8:8" x14ac:dyDescent="0.25">
      <c r="H19208" s="200"/>
    </row>
    <row r="19209" spans="8:8" x14ac:dyDescent="0.25">
      <c r="H19209" s="200"/>
    </row>
    <row r="19210" spans="8:8" x14ac:dyDescent="0.25">
      <c r="H19210" s="200"/>
    </row>
    <row r="19211" spans="8:8" x14ac:dyDescent="0.25">
      <c r="H19211" s="200"/>
    </row>
    <row r="19212" spans="8:8" x14ac:dyDescent="0.25">
      <c r="H19212" s="200"/>
    </row>
    <row r="19213" spans="8:8" x14ac:dyDescent="0.25">
      <c r="H19213" s="200"/>
    </row>
    <row r="19214" spans="8:8" x14ac:dyDescent="0.25">
      <c r="H19214" s="200"/>
    </row>
    <row r="19215" spans="8:8" x14ac:dyDescent="0.25">
      <c r="H19215" s="200"/>
    </row>
    <row r="19216" spans="8:8" x14ac:dyDescent="0.25">
      <c r="H19216" s="200"/>
    </row>
    <row r="19217" spans="8:8" x14ac:dyDescent="0.25">
      <c r="H19217" s="200"/>
    </row>
    <row r="19218" spans="8:8" x14ac:dyDescent="0.25">
      <c r="H19218" s="200"/>
    </row>
    <row r="19219" spans="8:8" x14ac:dyDescent="0.25">
      <c r="H19219" s="200"/>
    </row>
    <row r="19220" spans="8:8" x14ac:dyDescent="0.25">
      <c r="H19220" s="200"/>
    </row>
    <row r="19221" spans="8:8" x14ac:dyDescent="0.25">
      <c r="H19221" s="200"/>
    </row>
    <row r="19222" spans="8:8" x14ac:dyDescent="0.25">
      <c r="H19222" s="200"/>
    </row>
    <row r="19223" spans="8:8" x14ac:dyDescent="0.25">
      <c r="H19223" s="200"/>
    </row>
    <row r="19224" spans="8:8" x14ac:dyDescent="0.25">
      <c r="H19224" s="200"/>
    </row>
    <row r="19225" spans="8:8" x14ac:dyDescent="0.25">
      <c r="H19225" s="200"/>
    </row>
    <row r="19226" spans="8:8" x14ac:dyDescent="0.25">
      <c r="H19226" s="200"/>
    </row>
    <row r="19227" spans="8:8" x14ac:dyDescent="0.25">
      <c r="H19227" s="200"/>
    </row>
    <row r="19228" spans="8:8" x14ac:dyDescent="0.25">
      <c r="H19228" s="200"/>
    </row>
    <row r="19229" spans="8:8" x14ac:dyDescent="0.25">
      <c r="H19229" s="200"/>
    </row>
    <row r="19230" spans="8:8" x14ac:dyDescent="0.25">
      <c r="H19230" s="200"/>
    </row>
    <row r="19231" spans="8:8" x14ac:dyDescent="0.25">
      <c r="H19231" s="200"/>
    </row>
    <row r="19232" spans="8:8" x14ac:dyDescent="0.25">
      <c r="H19232" s="200"/>
    </row>
    <row r="19233" spans="8:8" x14ac:dyDescent="0.25">
      <c r="H19233" s="200"/>
    </row>
    <row r="19234" spans="8:8" x14ac:dyDescent="0.25">
      <c r="H19234" s="200"/>
    </row>
    <row r="19235" spans="8:8" x14ac:dyDescent="0.25">
      <c r="H19235" s="200"/>
    </row>
    <row r="19236" spans="8:8" x14ac:dyDescent="0.25">
      <c r="H19236" s="200"/>
    </row>
    <row r="19237" spans="8:8" x14ac:dyDescent="0.25">
      <c r="H19237" s="200"/>
    </row>
    <row r="19238" spans="8:8" x14ac:dyDescent="0.25">
      <c r="H19238" s="200"/>
    </row>
    <row r="19239" spans="8:8" x14ac:dyDescent="0.25">
      <c r="H19239" s="200"/>
    </row>
    <row r="19240" spans="8:8" x14ac:dyDescent="0.25">
      <c r="H19240" s="200"/>
    </row>
    <row r="19241" spans="8:8" x14ac:dyDescent="0.25">
      <c r="H19241" s="200"/>
    </row>
    <row r="19242" spans="8:8" x14ac:dyDescent="0.25">
      <c r="H19242" s="200"/>
    </row>
    <row r="19243" spans="8:8" x14ac:dyDescent="0.25">
      <c r="H19243" s="200"/>
    </row>
    <row r="19244" spans="8:8" x14ac:dyDescent="0.25">
      <c r="H19244" s="200"/>
    </row>
    <row r="19245" spans="8:8" x14ac:dyDescent="0.25">
      <c r="H19245" s="200"/>
    </row>
    <row r="19246" spans="8:8" x14ac:dyDescent="0.25">
      <c r="H19246" s="200"/>
    </row>
    <row r="19247" spans="8:8" x14ac:dyDescent="0.25">
      <c r="H19247" s="200"/>
    </row>
    <row r="19248" spans="8:8" x14ac:dyDescent="0.25">
      <c r="H19248" s="200"/>
    </row>
    <row r="19249" spans="8:8" x14ac:dyDescent="0.25">
      <c r="H19249" s="200"/>
    </row>
    <row r="19250" spans="8:8" x14ac:dyDescent="0.25">
      <c r="H19250" s="200"/>
    </row>
    <row r="19251" spans="8:8" x14ac:dyDescent="0.25">
      <c r="H19251" s="200"/>
    </row>
    <row r="19252" spans="8:8" x14ac:dyDescent="0.25">
      <c r="H19252" s="200"/>
    </row>
    <row r="19253" spans="8:8" x14ac:dyDescent="0.25">
      <c r="H19253" s="200"/>
    </row>
    <row r="19254" spans="8:8" x14ac:dyDescent="0.25">
      <c r="H19254" s="200"/>
    </row>
    <row r="19255" spans="8:8" x14ac:dyDescent="0.25">
      <c r="H19255" s="200"/>
    </row>
    <row r="19256" spans="8:8" x14ac:dyDescent="0.25">
      <c r="H19256" s="200"/>
    </row>
    <row r="19257" spans="8:8" x14ac:dyDescent="0.25">
      <c r="H19257" s="200"/>
    </row>
    <row r="19258" spans="8:8" x14ac:dyDescent="0.25">
      <c r="H19258" s="200"/>
    </row>
    <row r="19259" spans="8:8" x14ac:dyDescent="0.25">
      <c r="H19259" s="200"/>
    </row>
    <row r="19260" spans="8:8" x14ac:dyDescent="0.25">
      <c r="H19260" s="200"/>
    </row>
    <row r="19261" spans="8:8" x14ac:dyDescent="0.25">
      <c r="H19261" s="200"/>
    </row>
    <row r="19262" spans="8:8" x14ac:dyDescent="0.25">
      <c r="H19262" s="200"/>
    </row>
    <row r="19263" spans="8:8" x14ac:dyDescent="0.25">
      <c r="H19263" s="200"/>
    </row>
    <row r="19264" spans="8:8" x14ac:dyDescent="0.25">
      <c r="H19264" s="200"/>
    </row>
    <row r="19265" spans="8:8" x14ac:dyDescent="0.25">
      <c r="H19265" s="200"/>
    </row>
    <row r="19266" spans="8:8" x14ac:dyDescent="0.25">
      <c r="H19266" s="200"/>
    </row>
    <row r="19267" spans="8:8" x14ac:dyDescent="0.25">
      <c r="H19267" s="200"/>
    </row>
    <row r="19268" spans="8:8" x14ac:dyDescent="0.25">
      <c r="H19268" s="200"/>
    </row>
    <row r="19269" spans="8:8" x14ac:dyDescent="0.25">
      <c r="H19269" s="200"/>
    </row>
    <row r="19270" spans="8:8" x14ac:dyDescent="0.25">
      <c r="H19270" s="200"/>
    </row>
    <row r="19271" spans="8:8" x14ac:dyDescent="0.25">
      <c r="H19271" s="200"/>
    </row>
    <row r="19272" spans="8:8" x14ac:dyDescent="0.25">
      <c r="H19272" s="200"/>
    </row>
    <row r="19273" spans="8:8" x14ac:dyDescent="0.25">
      <c r="H19273" s="200"/>
    </row>
    <row r="19274" spans="8:8" x14ac:dyDescent="0.25">
      <c r="H19274" s="200"/>
    </row>
    <row r="19275" spans="8:8" x14ac:dyDescent="0.25">
      <c r="H19275" s="200"/>
    </row>
    <row r="19276" spans="8:8" x14ac:dyDescent="0.25">
      <c r="H19276" s="200"/>
    </row>
    <row r="19277" spans="8:8" x14ac:dyDescent="0.25">
      <c r="H19277" s="200"/>
    </row>
    <row r="19278" spans="8:8" x14ac:dyDescent="0.25">
      <c r="H19278" s="200"/>
    </row>
    <row r="19279" spans="8:8" x14ac:dyDescent="0.25">
      <c r="H19279" s="200"/>
    </row>
    <row r="19280" spans="8:8" x14ac:dyDescent="0.25">
      <c r="H19280" s="200"/>
    </row>
    <row r="19281" spans="8:8" x14ac:dyDescent="0.25">
      <c r="H19281" s="200"/>
    </row>
    <row r="19282" spans="8:8" x14ac:dyDescent="0.25">
      <c r="H19282" s="200"/>
    </row>
    <row r="19283" spans="8:8" x14ac:dyDescent="0.25">
      <c r="H19283" s="200"/>
    </row>
    <row r="19284" spans="8:8" x14ac:dyDescent="0.25">
      <c r="H19284" s="200"/>
    </row>
    <row r="19285" spans="8:8" x14ac:dyDescent="0.25">
      <c r="H19285" s="200"/>
    </row>
    <row r="19286" spans="8:8" x14ac:dyDescent="0.25">
      <c r="H19286" s="200"/>
    </row>
    <row r="19287" spans="8:8" x14ac:dyDescent="0.25">
      <c r="H19287" s="200"/>
    </row>
    <row r="19288" spans="8:8" x14ac:dyDescent="0.25">
      <c r="H19288" s="200"/>
    </row>
    <row r="19289" spans="8:8" x14ac:dyDescent="0.25">
      <c r="H19289" s="200"/>
    </row>
    <row r="19290" spans="8:8" x14ac:dyDescent="0.25">
      <c r="H19290" s="200"/>
    </row>
    <row r="19291" spans="8:8" x14ac:dyDescent="0.25">
      <c r="H19291" s="200"/>
    </row>
    <row r="19292" spans="8:8" x14ac:dyDescent="0.25">
      <c r="H19292" s="200"/>
    </row>
    <row r="19293" spans="8:8" x14ac:dyDescent="0.25">
      <c r="H19293" s="200"/>
    </row>
    <row r="19294" spans="8:8" x14ac:dyDescent="0.25">
      <c r="H19294" s="200"/>
    </row>
    <row r="19295" spans="8:8" x14ac:dyDescent="0.25">
      <c r="H19295" s="200"/>
    </row>
    <row r="19296" spans="8:8" x14ac:dyDescent="0.25">
      <c r="H19296" s="200"/>
    </row>
    <row r="19297" spans="8:8" x14ac:dyDescent="0.25">
      <c r="H19297" s="200"/>
    </row>
    <row r="19298" spans="8:8" x14ac:dyDescent="0.25">
      <c r="H19298" s="200"/>
    </row>
    <row r="19299" spans="8:8" x14ac:dyDescent="0.25">
      <c r="H19299" s="200"/>
    </row>
    <row r="19300" spans="8:8" x14ac:dyDescent="0.25">
      <c r="H19300" s="200"/>
    </row>
    <row r="19301" spans="8:8" x14ac:dyDescent="0.25">
      <c r="H19301" s="200"/>
    </row>
    <row r="19302" spans="8:8" x14ac:dyDescent="0.25">
      <c r="H19302" s="200"/>
    </row>
    <row r="19303" spans="8:8" x14ac:dyDescent="0.25">
      <c r="H19303" s="200"/>
    </row>
    <row r="19304" spans="8:8" x14ac:dyDescent="0.25">
      <c r="H19304" s="200"/>
    </row>
    <row r="19305" spans="8:8" x14ac:dyDescent="0.25">
      <c r="H19305" s="200"/>
    </row>
    <row r="19306" spans="8:8" x14ac:dyDescent="0.25">
      <c r="H19306" s="200"/>
    </row>
    <row r="19307" spans="8:8" x14ac:dyDescent="0.25">
      <c r="H19307" s="200"/>
    </row>
    <row r="19308" spans="8:8" x14ac:dyDescent="0.25">
      <c r="H19308" s="200"/>
    </row>
    <row r="19309" spans="8:8" x14ac:dyDescent="0.25">
      <c r="H19309" s="200"/>
    </row>
    <row r="19310" spans="8:8" x14ac:dyDescent="0.25">
      <c r="H19310" s="200"/>
    </row>
    <row r="19311" spans="8:8" x14ac:dyDescent="0.25">
      <c r="H19311" s="200"/>
    </row>
    <row r="19312" spans="8:8" x14ac:dyDescent="0.25">
      <c r="H19312" s="200"/>
    </row>
    <row r="19313" spans="8:8" x14ac:dyDescent="0.25">
      <c r="H19313" s="200"/>
    </row>
    <row r="19314" spans="8:8" x14ac:dyDescent="0.25">
      <c r="H19314" s="200"/>
    </row>
    <row r="19315" spans="8:8" x14ac:dyDescent="0.25">
      <c r="H19315" s="200"/>
    </row>
    <row r="19316" spans="8:8" x14ac:dyDescent="0.25">
      <c r="H19316" s="200"/>
    </row>
    <row r="19317" spans="8:8" x14ac:dyDescent="0.25">
      <c r="H19317" s="200"/>
    </row>
    <row r="19318" spans="8:8" x14ac:dyDescent="0.25">
      <c r="H19318" s="200"/>
    </row>
    <row r="19319" spans="8:8" x14ac:dyDescent="0.25">
      <c r="H19319" s="200"/>
    </row>
    <row r="19320" spans="8:8" x14ac:dyDescent="0.25">
      <c r="H19320" s="200"/>
    </row>
    <row r="19321" spans="8:8" x14ac:dyDescent="0.25">
      <c r="H19321" s="200"/>
    </row>
    <row r="19322" spans="8:8" x14ac:dyDescent="0.25">
      <c r="H19322" s="200"/>
    </row>
    <row r="19323" spans="8:8" x14ac:dyDescent="0.25">
      <c r="H19323" s="200"/>
    </row>
    <row r="19324" spans="8:8" x14ac:dyDescent="0.25">
      <c r="H19324" s="200"/>
    </row>
    <row r="19325" spans="8:8" x14ac:dyDescent="0.25">
      <c r="H19325" s="200"/>
    </row>
    <row r="19326" spans="8:8" x14ac:dyDescent="0.25">
      <c r="H19326" s="200"/>
    </row>
    <row r="19327" spans="8:8" x14ac:dyDescent="0.25">
      <c r="H19327" s="200"/>
    </row>
    <row r="19328" spans="8:8" x14ac:dyDescent="0.25">
      <c r="H19328" s="200"/>
    </row>
    <row r="19329" spans="8:8" x14ac:dyDescent="0.25">
      <c r="H19329" s="200"/>
    </row>
    <row r="19330" spans="8:8" x14ac:dyDescent="0.25">
      <c r="H19330" s="200"/>
    </row>
    <row r="19331" spans="8:8" x14ac:dyDescent="0.25">
      <c r="H19331" s="200"/>
    </row>
    <row r="19332" spans="8:8" x14ac:dyDescent="0.25">
      <c r="H19332" s="200"/>
    </row>
    <row r="19333" spans="8:8" x14ac:dyDescent="0.25">
      <c r="H19333" s="200"/>
    </row>
    <row r="19334" spans="8:8" x14ac:dyDescent="0.25">
      <c r="H19334" s="200"/>
    </row>
    <row r="19335" spans="8:8" x14ac:dyDescent="0.25">
      <c r="H19335" s="200"/>
    </row>
    <row r="19336" spans="8:8" x14ac:dyDescent="0.25">
      <c r="H19336" s="200"/>
    </row>
    <row r="19337" spans="8:8" x14ac:dyDescent="0.25">
      <c r="H19337" s="200"/>
    </row>
    <row r="19338" spans="8:8" x14ac:dyDescent="0.25">
      <c r="H19338" s="200"/>
    </row>
    <row r="19339" spans="8:8" x14ac:dyDescent="0.25">
      <c r="H19339" s="200"/>
    </row>
    <row r="19340" spans="8:8" x14ac:dyDescent="0.25">
      <c r="H19340" s="200"/>
    </row>
    <row r="19341" spans="8:8" x14ac:dyDescent="0.25">
      <c r="H19341" s="200"/>
    </row>
    <row r="19342" spans="8:8" x14ac:dyDescent="0.25">
      <c r="H19342" s="200"/>
    </row>
    <row r="19343" spans="8:8" x14ac:dyDescent="0.25">
      <c r="H19343" s="200"/>
    </row>
    <row r="19344" spans="8:8" x14ac:dyDescent="0.25">
      <c r="H19344" s="200"/>
    </row>
    <row r="19345" spans="8:8" x14ac:dyDescent="0.25">
      <c r="H19345" s="200"/>
    </row>
    <row r="19346" spans="8:8" x14ac:dyDescent="0.25">
      <c r="H19346" s="200"/>
    </row>
    <row r="19347" spans="8:8" x14ac:dyDescent="0.25">
      <c r="H19347" s="200"/>
    </row>
    <row r="19348" spans="8:8" x14ac:dyDescent="0.25">
      <c r="H19348" s="200"/>
    </row>
    <row r="19349" spans="8:8" x14ac:dyDescent="0.25">
      <c r="H19349" s="200"/>
    </row>
    <row r="19350" spans="8:8" x14ac:dyDescent="0.25">
      <c r="H19350" s="200"/>
    </row>
    <row r="19351" spans="8:8" x14ac:dyDescent="0.25">
      <c r="H19351" s="200"/>
    </row>
    <row r="19352" spans="8:8" x14ac:dyDescent="0.25">
      <c r="H19352" s="200"/>
    </row>
    <row r="19353" spans="8:8" x14ac:dyDescent="0.25">
      <c r="H19353" s="200"/>
    </row>
    <row r="19354" spans="8:8" x14ac:dyDescent="0.25">
      <c r="H19354" s="200"/>
    </row>
    <row r="19355" spans="8:8" x14ac:dyDescent="0.25">
      <c r="H19355" s="200"/>
    </row>
    <row r="19356" spans="8:8" x14ac:dyDescent="0.25">
      <c r="H19356" s="200"/>
    </row>
    <row r="19357" spans="8:8" x14ac:dyDescent="0.25">
      <c r="H19357" s="200"/>
    </row>
    <row r="19358" spans="8:8" x14ac:dyDescent="0.25">
      <c r="H19358" s="200"/>
    </row>
    <row r="19359" spans="8:8" x14ac:dyDescent="0.25">
      <c r="H19359" s="200"/>
    </row>
    <row r="19360" spans="8:8" x14ac:dyDescent="0.25">
      <c r="H19360" s="200"/>
    </row>
    <row r="19361" spans="8:8" x14ac:dyDescent="0.25">
      <c r="H19361" s="200"/>
    </row>
    <row r="19362" spans="8:8" x14ac:dyDescent="0.25">
      <c r="H19362" s="200"/>
    </row>
    <row r="19363" spans="8:8" x14ac:dyDescent="0.25">
      <c r="H19363" s="200"/>
    </row>
    <row r="19364" spans="8:8" x14ac:dyDescent="0.25">
      <c r="H19364" s="200"/>
    </row>
    <row r="19365" spans="8:8" x14ac:dyDescent="0.25">
      <c r="H19365" s="200"/>
    </row>
    <row r="19366" spans="8:8" x14ac:dyDescent="0.25">
      <c r="H19366" s="200"/>
    </row>
    <row r="19367" spans="8:8" x14ac:dyDescent="0.25">
      <c r="H19367" s="200"/>
    </row>
    <row r="19368" spans="8:8" x14ac:dyDescent="0.25">
      <c r="H19368" s="200"/>
    </row>
    <row r="19369" spans="8:8" x14ac:dyDescent="0.25">
      <c r="H19369" s="200"/>
    </row>
    <row r="19370" spans="8:8" x14ac:dyDescent="0.25">
      <c r="H19370" s="200"/>
    </row>
    <row r="19371" spans="8:8" x14ac:dyDescent="0.25">
      <c r="H19371" s="200"/>
    </row>
    <row r="19372" spans="8:8" x14ac:dyDescent="0.25">
      <c r="H19372" s="200"/>
    </row>
    <row r="19373" spans="8:8" x14ac:dyDescent="0.25">
      <c r="H19373" s="200"/>
    </row>
    <row r="19374" spans="8:8" x14ac:dyDescent="0.25">
      <c r="H19374" s="200"/>
    </row>
    <row r="19375" spans="8:8" x14ac:dyDescent="0.25">
      <c r="H19375" s="200"/>
    </row>
    <row r="19376" spans="8:8" x14ac:dyDescent="0.25">
      <c r="H19376" s="200"/>
    </row>
    <row r="19377" spans="8:8" x14ac:dyDescent="0.25">
      <c r="H19377" s="200"/>
    </row>
    <row r="19378" spans="8:8" x14ac:dyDescent="0.25">
      <c r="H19378" s="200"/>
    </row>
    <row r="19379" spans="8:8" x14ac:dyDescent="0.25">
      <c r="H19379" s="200"/>
    </row>
    <row r="19380" spans="8:8" x14ac:dyDescent="0.25">
      <c r="H19380" s="200"/>
    </row>
    <row r="19381" spans="8:8" x14ac:dyDescent="0.25">
      <c r="H19381" s="200"/>
    </row>
    <row r="19382" spans="8:8" x14ac:dyDescent="0.25">
      <c r="H19382" s="200"/>
    </row>
    <row r="19383" spans="8:8" x14ac:dyDescent="0.25">
      <c r="H19383" s="200"/>
    </row>
    <row r="19384" spans="8:8" x14ac:dyDescent="0.25">
      <c r="H19384" s="200"/>
    </row>
    <row r="19385" spans="8:8" x14ac:dyDescent="0.25">
      <c r="H19385" s="200"/>
    </row>
    <row r="19386" spans="8:8" x14ac:dyDescent="0.25">
      <c r="H19386" s="200"/>
    </row>
    <row r="19387" spans="8:8" x14ac:dyDescent="0.25">
      <c r="H19387" s="200"/>
    </row>
    <row r="19388" spans="8:8" x14ac:dyDescent="0.25">
      <c r="H19388" s="200"/>
    </row>
    <row r="19389" spans="8:8" x14ac:dyDescent="0.25">
      <c r="H19389" s="200"/>
    </row>
    <row r="19390" spans="8:8" x14ac:dyDescent="0.25">
      <c r="H19390" s="200"/>
    </row>
    <row r="19391" spans="8:8" x14ac:dyDescent="0.25">
      <c r="H19391" s="200"/>
    </row>
    <row r="19392" spans="8:8" x14ac:dyDescent="0.25">
      <c r="H19392" s="200"/>
    </row>
    <row r="19393" spans="8:8" x14ac:dyDescent="0.25">
      <c r="H19393" s="200"/>
    </row>
    <row r="19394" spans="8:8" x14ac:dyDescent="0.25">
      <c r="H19394" s="200"/>
    </row>
    <row r="19395" spans="8:8" x14ac:dyDescent="0.25">
      <c r="H19395" s="200"/>
    </row>
    <row r="19396" spans="8:8" x14ac:dyDescent="0.25">
      <c r="H19396" s="200"/>
    </row>
    <row r="19397" spans="8:8" x14ac:dyDescent="0.25">
      <c r="H19397" s="200"/>
    </row>
    <row r="19398" spans="8:8" x14ac:dyDescent="0.25">
      <c r="H19398" s="200"/>
    </row>
    <row r="19399" spans="8:8" x14ac:dyDescent="0.25">
      <c r="H19399" s="200"/>
    </row>
    <row r="19400" spans="8:8" x14ac:dyDescent="0.25">
      <c r="H19400" s="200"/>
    </row>
    <row r="19401" spans="8:8" x14ac:dyDescent="0.25">
      <c r="H19401" s="200"/>
    </row>
    <row r="19402" spans="8:8" x14ac:dyDescent="0.25">
      <c r="H19402" s="200"/>
    </row>
    <row r="19403" spans="8:8" x14ac:dyDescent="0.25">
      <c r="H19403" s="200"/>
    </row>
    <row r="19404" spans="8:8" x14ac:dyDescent="0.25">
      <c r="H19404" s="200"/>
    </row>
    <row r="19405" spans="8:8" x14ac:dyDescent="0.25">
      <c r="H19405" s="200"/>
    </row>
    <row r="19406" spans="8:8" x14ac:dyDescent="0.25">
      <c r="H19406" s="200"/>
    </row>
    <row r="19407" spans="8:8" x14ac:dyDescent="0.25">
      <c r="H19407" s="200"/>
    </row>
    <row r="19408" spans="8:8" x14ac:dyDescent="0.25">
      <c r="H19408" s="200"/>
    </row>
    <row r="19409" spans="8:8" x14ac:dyDescent="0.25">
      <c r="H19409" s="200"/>
    </row>
    <row r="19410" spans="8:8" x14ac:dyDescent="0.25">
      <c r="H19410" s="200"/>
    </row>
    <row r="19411" spans="8:8" x14ac:dyDescent="0.25">
      <c r="H19411" s="200"/>
    </row>
    <row r="19412" spans="8:8" x14ac:dyDescent="0.25">
      <c r="H19412" s="200"/>
    </row>
    <row r="19413" spans="8:8" x14ac:dyDescent="0.25">
      <c r="H19413" s="200"/>
    </row>
    <row r="19414" spans="8:8" x14ac:dyDescent="0.25">
      <c r="H19414" s="200"/>
    </row>
    <row r="19415" spans="8:8" x14ac:dyDescent="0.25">
      <c r="H19415" s="200"/>
    </row>
    <row r="19416" spans="8:8" x14ac:dyDescent="0.25">
      <c r="H19416" s="200"/>
    </row>
    <row r="19417" spans="8:8" x14ac:dyDescent="0.25">
      <c r="H19417" s="200"/>
    </row>
    <row r="19418" spans="8:8" x14ac:dyDescent="0.25">
      <c r="H19418" s="200"/>
    </row>
    <row r="19419" spans="8:8" x14ac:dyDescent="0.25">
      <c r="H19419" s="200"/>
    </row>
    <row r="19420" spans="8:8" x14ac:dyDescent="0.25">
      <c r="H19420" s="200"/>
    </row>
    <row r="19421" spans="8:8" x14ac:dyDescent="0.25">
      <c r="H19421" s="200"/>
    </row>
    <row r="19422" spans="8:8" x14ac:dyDescent="0.25">
      <c r="H19422" s="200"/>
    </row>
    <row r="19423" spans="8:8" x14ac:dyDescent="0.25">
      <c r="H19423" s="200"/>
    </row>
    <row r="19424" spans="8:8" x14ac:dyDescent="0.25">
      <c r="H19424" s="200"/>
    </row>
    <row r="19425" spans="8:8" x14ac:dyDescent="0.25">
      <c r="H19425" s="200"/>
    </row>
    <row r="19426" spans="8:8" x14ac:dyDescent="0.25">
      <c r="H19426" s="200"/>
    </row>
    <row r="19427" spans="8:8" x14ac:dyDescent="0.25">
      <c r="H19427" s="200"/>
    </row>
    <row r="19428" spans="8:8" x14ac:dyDescent="0.25">
      <c r="H19428" s="200"/>
    </row>
    <row r="19429" spans="8:8" x14ac:dyDescent="0.25">
      <c r="H19429" s="200"/>
    </row>
    <row r="19430" spans="8:8" x14ac:dyDescent="0.25">
      <c r="H19430" s="200"/>
    </row>
    <row r="19431" spans="8:8" x14ac:dyDescent="0.25">
      <c r="H19431" s="200"/>
    </row>
    <row r="19432" spans="8:8" x14ac:dyDescent="0.25">
      <c r="H19432" s="200"/>
    </row>
    <row r="19433" spans="8:8" x14ac:dyDescent="0.25">
      <c r="H19433" s="200"/>
    </row>
    <row r="19434" spans="8:8" x14ac:dyDescent="0.25">
      <c r="H19434" s="200"/>
    </row>
    <row r="19435" spans="8:8" x14ac:dyDescent="0.25">
      <c r="H19435" s="200"/>
    </row>
    <row r="19436" spans="8:8" x14ac:dyDescent="0.25">
      <c r="H19436" s="200"/>
    </row>
    <row r="19437" spans="8:8" x14ac:dyDescent="0.25">
      <c r="H19437" s="200"/>
    </row>
    <row r="19438" spans="8:8" x14ac:dyDescent="0.25">
      <c r="H19438" s="200"/>
    </row>
    <row r="19439" spans="8:8" x14ac:dyDescent="0.25">
      <c r="H19439" s="200"/>
    </row>
    <row r="19440" spans="8:8" x14ac:dyDescent="0.25">
      <c r="H19440" s="200"/>
    </row>
    <row r="19441" spans="8:8" x14ac:dyDescent="0.25">
      <c r="H19441" s="200"/>
    </row>
    <row r="19442" spans="8:8" x14ac:dyDescent="0.25">
      <c r="H19442" s="200"/>
    </row>
    <row r="19443" spans="8:8" x14ac:dyDescent="0.25">
      <c r="H19443" s="200"/>
    </row>
    <row r="19444" spans="8:8" x14ac:dyDescent="0.25">
      <c r="H19444" s="200"/>
    </row>
    <row r="19445" spans="8:8" x14ac:dyDescent="0.25">
      <c r="H19445" s="200"/>
    </row>
    <row r="19446" spans="8:8" x14ac:dyDescent="0.25">
      <c r="H19446" s="200"/>
    </row>
    <row r="19447" spans="8:8" x14ac:dyDescent="0.25">
      <c r="H19447" s="200"/>
    </row>
    <row r="19448" spans="8:8" x14ac:dyDescent="0.25">
      <c r="H19448" s="200"/>
    </row>
    <row r="19449" spans="8:8" x14ac:dyDescent="0.25">
      <c r="H19449" s="200"/>
    </row>
    <row r="19450" spans="8:8" x14ac:dyDescent="0.25">
      <c r="H19450" s="200"/>
    </row>
    <row r="19451" spans="8:8" x14ac:dyDescent="0.25">
      <c r="H19451" s="200"/>
    </row>
    <row r="19452" spans="8:8" x14ac:dyDescent="0.25">
      <c r="H19452" s="200"/>
    </row>
    <row r="19453" spans="8:8" x14ac:dyDescent="0.25">
      <c r="H19453" s="200"/>
    </row>
    <row r="19454" spans="8:8" x14ac:dyDescent="0.25">
      <c r="H19454" s="200"/>
    </row>
    <row r="19455" spans="8:8" x14ac:dyDescent="0.25">
      <c r="H19455" s="200"/>
    </row>
    <row r="19456" spans="8:8" x14ac:dyDescent="0.25">
      <c r="H19456" s="200"/>
    </row>
    <row r="19457" spans="8:8" x14ac:dyDescent="0.25">
      <c r="H19457" s="200"/>
    </row>
    <row r="19458" spans="8:8" x14ac:dyDescent="0.25">
      <c r="H19458" s="200"/>
    </row>
    <row r="19459" spans="8:8" x14ac:dyDescent="0.25">
      <c r="H19459" s="200"/>
    </row>
    <row r="19460" spans="8:8" x14ac:dyDescent="0.25">
      <c r="H19460" s="200"/>
    </row>
    <row r="19461" spans="8:8" x14ac:dyDescent="0.25">
      <c r="H19461" s="200"/>
    </row>
    <row r="19462" spans="8:8" x14ac:dyDescent="0.25">
      <c r="H19462" s="200"/>
    </row>
    <row r="19463" spans="8:8" x14ac:dyDescent="0.25">
      <c r="H19463" s="200"/>
    </row>
    <row r="19464" spans="8:8" x14ac:dyDescent="0.25">
      <c r="H19464" s="200"/>
    </row>
    <row r="19465" spans="8:8" x14ac:dyDescent="0.25">
      <c r="H19465" s="200"/>
    </row>
    <row r="19466" spans="8:8" x14ac:dyDescent="0.25">
      <c r="H19466" s="200"/>
    </row>
    <row r="19467" spans="8:8" x14ac:dyDescent="0.25">
      <c r="H19467" s="200"/>
    </row>
    <row r="19468" spans="8:8" x14ac:dyDescent="0.25">
      <c r="H19468" s="200"/>
    </row>
    <row r="19469" spans="8:8" x14ac:dyDescent="0.25">
      <c r="H19469" s="200"/>
    </row>
    <row r="19470" spans="8:8" x14ac:dyDescent="0.25">
      <c r="H19470" s="200"/>
    </row>
    <row r="19471" spans="8:8" x14ac:dyDescent="0.25">
      <c r="H19471" s="200"/>
    </row>
    <row r="19472" spans="8:8" x14ac:dyDescent="0.25">
      <c r="H19472" s="200"/>
    </row>
    <row r="19473" spans="8:8" x14ac:dyDescent="0.25">
      <c r="H19473" s="200"/>
    </row>
    <row r="19474" spans="8:8" x14ac:dyDescent="0.25">
      <c r="H19474" s="200"/>
    </row>
    <row r="19475" spans="8:8" x14ac:dyDescent="0.25">
      <c r="H19475" s="200"/>
    </row>
    <row r="19476" spans="8:8" x14ac:dyDescent="0.25">
      <c r="H19476" s="200"/>
    </row>
    <row r="19477" spans="8:8" x14ac:dyDescent="0.25">
      <c r="H19477" s="200"/>
    </row>
    <row r="19478" spans="8:8" x14ac:dyDescent="0.25">
      <c r="H19478" s="200"/>
    </row>
    <row r="19479" spans="8:8" x14ac:dyDescent="0.25">
      <c r="H19479" s="200"/>
    </row>
    <row r="19480" spans="8:8" x14ac:dyDescent="0.25">
      <c r="H19480" s="200"/>
    </row>
    <row r="19481" spans="8:8" x14ac:dyDescent="0.25">
      <c r="H19481" s="200"/>
    </row>
    <row r="19482" spans="8:8" x14ac:dyDescent="0.25">
      <c r="H19482" s="200"/>
    </row>
    <row r="19483" spans="8:8" x14ac:dyDescent="0.25">
      <c r="H19483" s="200"/>
    </row>
    <row r="19484" spans="8:8" x14ac:dyDescent="0.25">
      <c r="H19484" s="200"/>
    </row>
    <row r="19485" spans="8:8" x14ac:dyDescent="0.25">
      <c r="H19485" s="200"/>
    </row>
    <row r="19486" spans="8:8" x14ac:dyDescent="0.25">
      <c r="H19486" s="200"/>
    </row>
    <row r="19487" spans="8:8" x14ac:dyDescent="0.25">
      <c r="H19487" s="200"/>
    </row>
    <row r="19488" spans="8:8" x14ac:dyDescent="0.25">
      <c r="H19488" s="200"/>
    </row>
    <row r="19489" spans="8:8" x14ac:dyDescent="0.25">
      <c r="H19489" s="200"/>
    </row>
    <row r="19490" spans="8:8" x14ac:dyDescent="0.25">
      <c r="H19490" s="200"/>
    </row>
    <row r="19491" spans="8:8" x14ac:dyDescent="0.25">
      <c r="H19491" s="200"/>
    </row>
    <row r="19492" spans="8:8" x14ac:dyDescent="0.25">
      <c r="H19492" s="200"/>
    </row>
    <row r="19493" spans="8:8" x14ac:dyDescent="0.25">
      <c r="H19493" s="200"/>
    </row>
    <row r="19494" spans="8:8" x14ac:dyDescent="0.25">
      <c r="H19494" s="200"/>
    </row>
    <row r="19495" spans="8:8" x14ac:dyDescent="0.25">
      <c r="H19495" s="200"/>
    </row>
    <row r="19496" spans="8:8" x14ac:dyDescent="0.25">
      <c r="H19496" s="200"/>
    </row>
    <row r="19497" spans="8:8" x14ac:dyDescent="0.25">
      <c r="H19497" s="200"/>
    </row>
    <row r="19498" spans="8:8" x14ac:dyDescent="0.25">
      <c r="H19498" s="200"/>
    </row>
    <row r="19499" spans="8:8" x14ac:dyDescent="0.25">
      <c r="H19499" s="200"/>
    </row>
    <row r="19500" spans="8:8" x14ac:dyDescent="0.25">
      <c r="H19500" s="200"/>
    </row>
    <row r="19501" spans="8:8" x14ac:dyDescent="0.25">
      <c r="H19501" s="200"/>
    </row>
    <row r="19502" spans="8:8" x14ac:dyDescent="0.25">
      <c r="H19502" s="200"/>
    </row>
    <row r="19503" spans="8:8" x14ac:dyDescent="0.25">
      <c r="H19503" s="200"/>
    </row>
    <row r="19504" spans="8:8" x14ac:dyDescent="0.25">
      <c r="H19504" s="200"/>
    </row>
    <row r="19505" spans="8:8" x14ac:dyDescent="0.25">
      <c r="H19505" s="200"/>
    </row>
    <row r="19506" spans="8:8" x14ac:dyDescent="0.25">
      <c r="H19506" s="200"/>
    </row>
    <row r="19507" spans="8:8" x14ac:dyDescent="0.25">
      <c r="H19507" s="200"/>
    </row>
    <row r="19508" spans="8:8" x14ac:dyDescent="0.25">
      <c r="H19508" s="200"/>
    </row>
    <row r="19509" spans="8:8" x14ac:dyDescent="0.25">
      <c r="H19509" s="200"/>
    </row>
    <row r="19510" spans="8:8" x14ac:dyDescent="0.25">
      <c r="H19510" s="200"/>
    </row>
    <row r="19511" spans="8:8" x14ac:dyDescent="0.25">
      <c r="H19511" s="200"/>
    </row>
    <row r="19512" spans="8:8" x14ac:dyDescent="0.25">
      <c r="H19512" s="200"/>
    </row>
    <row r="19513" spans="8:8" x14ac:dyDescent="0.25">
      <c r="H19513" s="200"/>
    </row>
    <row r="19514" spans="8:8" x14ac:dyDescent="0.25">
      <c r="H19514" s="200"/>
    </row>
    <row r="19515" spans="8:8" x14ac:dyDescent="0.25">
      <c r="H19515" s="200"/>
    </row>
    <row r="19516" spans="8:8" x14ac:dyDescent="0.25">
      <c r="H19516" s="200"/>
    </row>
    <row r="19517" spans="8:8" x14ac:dyDescent="0.25">
      <c r="H19517" s="200"/>
    </row>
    <row r="19518" spans="8:8" x14ac:dyDescent="0.25">
      <c r="H19518" s="200"/>
    </row>
    <row r="19519" spans="8:8" x14ac:dyDescent="0.25">
      <c r="H19519" s="200"/>
    </row>
    <row r="19520" spans="8:8" x14ac:dyDescent="0.25">
      <c r="H19520" s="200"/>
    </row>
    <row r="19521" spans="8:8" x14ac:dyDescent="0.25">
      <c r="H19521" s="200"/>
    </row>
    <row r="19522" spans="8:8" x14ac:dyDescent="0.25">
      <c r="H19522" s="200"/>
    </row>
    <row r="19523" spans="8:8" x14ac:dyDescent="0.25">
      <c r="H19523" s="200"/>
    </row>
    <row r="19524" spans="8:8" x14ac:dyDescent="0.25">
      <c r="H19524" s="200"/>
    </row>
    <row r="19525" spans="8:8" x14ac:dyDescent="0.25">
      <c r="H19525" s="200"/>
    </row>
    <row r="19526" spans="8:8" x14ac:dyDescent="0.25">
      <c r="H19526" s="200"/>
    </row>
    <row r="19527" spans="8:8" x14ac:dyDescent="0.25">
      <c r="H19527" s="200"/>
    </row>
    <row r="19528" spans="8:8" x14ac:dyDescent="0.25">
      <c r="H19528" s="200"/>
    </row>
    <row r="19529" spans="8:8" x14ac:dyDescent="0.25">
      <c r="H19529" s="200"/>
    </row>
    <row r="19530" spans="8:8" x14ac:dyDescent="0.25">
      <c r="H19530" s="200"/>
    </row>
    <row r="19531" spans="8:8" x14ac:dyDescent="0.25">
      <c r="H19531" s="200"/>
    </row>
    <row r="19532" spans="8:8" x14ac:dyDescent="0.25">
      <c r="H19532" s="200"/>
    </row>
    <row r="19533" spans="8:8" x14ac:dyDescent="0.25">
      <c r="H19533" s="200"/>
    </row>
    <row r="19534" spans="8:8" x14ac:dyDescent="0.25">
      <c r="H19534" s="200"/>
    </row>
    <row r="19535" spans="8:8" x14ac:dyDescent="0.25">
      <c r="H19535" s="200"/>
    </row>
    <row r="19536" spans="8:8" x14ac:dyDescent="0.25">
      <c r="H19536" s="200"/>
    </row>
    <row r="19537" spans="8:8" x14ac:dyDescent="0.25">
      <c r="H19537" s="200"/>
    </row>
    <row r="19538" spans="8:8" x14ac:dyDescent="0.25">
      <c r="H19538" s="200"/>
    </row>
    <row r="19539" spans="8:8" x14ac:dyDescent="0.25">
      <c r="H19539" s="200"/>
    </row>
    <row r="19540" spans="8:8" x14ac:dyDescent="0.25">
      <c r="H19540" s="200"/>
    </row>
    <row r="19541" spans="8:8" x14ac:dyDescent="0.25">
      <c r="H19541" s="200"/>
    </row>
    <row r="19542" spans="8:8" x14ac:dyDescent="0.25">
      <c r="H19542" s="200"/>
    </row>
    <row r="19543" spans="8:8" x14ac:dyDescent="0.25">
      <c r="H19543" s="200"/>
    </row>
    <row r="19544" spans="8:8" x14ac:dyDescent="0.25">
      <c r="H19544" s="200"/>
    </row>
    <row r="19545" spans="8:8" x14ac:dyDescent="0.25">
      <c r="H19545" s="200"/>
    </row>
    <row r="19546" spans="8:8" x14ac:dyDescent="0.25">
      <c r="H19546" s="200"/>
    </row>
    <row r="19547" spans="8:8" x14ac:dyDescent="0.25">
      <c r="H19547" s="200"/>
    </row>
    <row r="19548" spans="8:8" x14ac:dyDescent="0.25">
      <c r="H19548" s="200"/>
    </row>
    <row r="19549" spans="8:8" x14ac:dyDescent="0.25">
      <c r="H19549" s="200"/>
    </row>
    <row r="19550" spans="8:8" x14ac:dyDescent="0.25">
      <c r="H19550" s="200"/>
    </row>
    <row r="19551" spans="8:8" x14ac:dyDescent="0.25">
      <c r="H19551" s="200"/>
    </row>
    <row r="19552" spans="8:8" x14ac:dyDescent="0.25">
      <c r="H19552" s="200"/>
    </row>
    <row r="19553" spans="8:8" x14ac:dyDescent="0.25">
      <c r="H19553" s="200"/>
    </row>
    <row r="19554" spans="8:8" x14ac:dyDescent="0.25">
      <c r="H19554" s="200"/>
    </row>
    <row r="19555" spans="8:8" x14ac:dyDescent="0.25">
      <c r="H19555" s="200"/>
    </row>
    <row r="19556" spans="8:8" x14ac:dyDescent="0.25">
      <c r="H19556" s="200"/>
    </row>
    <row r="19557" spans="8:8" x14ac:dyDescent="0.25">
      <c r="H19557" s="200"/>
    </row>
    <row r="19558" spans="8:8" x14ac:dyDescent="0.25">
      <c r="H19558" s="200"/>
    </row>
    <row r="19559" spans="8:8" x14ac:dyDescent="0.25">
      <c r="H19559" s="200"/>
    </row>
    <row r="19560" spans="8:8" x14ac:dyDescent="0.25">
      <c r="H19560" s="200"/>
    </row>
    <row r="19561" spans="8:8" x14ac:dyDescent="0.25">
      <c r="H19561" s="200"/>
    </row>
    <row r="19562" spans="8:8" x14ac:dyDescent="0.25">
      <c r="H19562" s="200"/>
    </row>
    <row r="19563" spans="8:8" x14ac:dyDescent="0.25">
      <c r="H19563" s="200"/>
    </row>
    <row r="19564" spans="8:8" x14ac:dyDescent="0.25">
      <c r="H19564" s="200"/>
    </row>
    <row r="19565" spans="8:8" x14ac:dyDescent="0.25">
      <c r="H19565" s="200"/>
    </row>
    <row r="19566" spans="8:8" x14ac:dyDescent="0.25">
      <c r="H19566" s="200"/>
    </row>
    <row r="19567" spans="8:8" x14ac:dyDescent="0.25">
      <c r="H19567" s="200"/>
    </row>
    <row r="19568" spans="8:8" x14ac:dyDescent="0.25">
      <c r="H19568" s="200"/>
    </row>
    <row r="19569" spans="8:8" x14ac:dyDescent="0.25">
      <c r="H19569" s="200"/>
    </row>
    <row r="19570" spans="8:8" x14ac:dyDescent="0.25">
      <c r="H19570" s="200"/>
    </row>
    <row r="19571" spans="8:8" x14ac:dyDescent="0.25">
      <c r="H19571" s="200"/>
    </row>
    <row r="19572" spans="8:8" x14ac:dyDescent="0.25">
      <c r="H19572" s="200"/>
    </row>
    <row r="19573" spans="8:8" x14ac:dyDescent="0.25">
      <c r="H19573" s="200"/>
    </row>
    <row r="19574" spans="8:8" x14ac:dyDescent="0.25">
      <c r="H19574" s="200"/>
    </row>
    <row r="19575" spans="8:8" x14ac:dyDescent="0.25">
      <c r="H19575" s="200"/>
    </row>
    <row r="19576" spans="8:8" x14ac:dyDescent="0.25">
      <c r="H19576" s="200"/>
    </row>
    <row r="19577" spans="8:8" x14ac:dyDescent="0.25">
      <c r="H19577" s="200"/>
    </row>
    <row r="19578" spans="8:8" x14ac:dyDescent="0.25">
      <c r="H19578" s="200"/>
    </row>
    <row r="19579" spans="8:8" x14ac:dyDescent="0.25">
      <c r="H19579" s="200"/>
    </row>
    <row r="19580" spans="8:8" x14ac:dyDescent="0.25">
      <c r="H19580" s="200"/>
    </row>
    <row r="19581" spans="8:8" x14ac:dyDescent="0.25">
      <c r="H19581" s="200"/>
    </row>
    <row r="19582" spans="8:8" x14ac:dyDescent="0.25">
      <c r="H19582" s="200"/>
    </row>
    <row r="19583" spans="8:8" x14ac:dyDescent="0.25">
      <c r="H19583" s="200"/>
    </row>
    <row r="19584" spans="8:8" x14ac:dyDescent="0.25">
      <c r="H19584" s="200"/>
    </row>
    <row r="19585" spans="8:8" x14ac:dyDescent="0.25">
      <c r="H19585" s="200"/>
    </row>
    <row r="19586" spans="8:8" x14ac:dyDescent="0.25">
      <c r="H19586" s="200"/>
    </row>
    <row r="19587" spans="8:8" x14ac:dyDescent="0.25">
      <c r="H19587" s="200"/>
    </row>
    <row r="19588" spans="8:8" x14ac:dyDescent="0.25">
      <c r="H19588" s="200"/>
    </row>
    <row r="19589" spans="8:8" x14ac:dyDescent="0.25">
      <c r="H19589" s="200"/>
    </row>
    <row r="19590" spans="8:8" x14ac:dyDescent="0.25">
      <c r="H19590" s="200"/>
    </row>
    <row r="19591" spans="8:8" x14ac:dyDescent="0.25">
      <c r="H19591" s="200"/>
    </row>
    <row r="19592" spans="8:8" x14ac:dyDescent="0.25">
      <c r="H19592" s="200"/>
    </row>
    <row r="19593" spans="8:8" x14ac:dyDescent="0.25">
      <c r="H19593" s="200"/>
    </row>
    <row r="19594" spans="8:8" x14ac:dyDescent="0.25">
      <c r="H19594" s="200"/>
    </row>
    <row r="19595" spans="8:8" x14ac:dyDescent="0.25">
      <c r="H19595" s="200"/>
    </row>
    <row r="19596" spans="8:8" x14ac:dyDescent="0.25">
      <c r="H19596" s="200"/>
    </row>
    <row r="19597" spans="8:8" x14ac:dyDescent="0.25">
      <c r="H19597" s="200"/>
    </row>
    <row r="19598" spans="8:8" x14ac:dyDescent="0.25">
      <c r="H19598" s="200"/>
    </row>
    <row r="19599" spans="8:8" x14ac:dyDescent="0.25">
      <c r="H19599" s="200"/>
    </row>
    <row r="19600" spans="8:8" x14ac:dyDescent="0.25">
      <c r="H19600" s="200"/>
    </row>
    <row r="19601" spans="8:8" x14ac:dyDescent="0.25">
      <c r="H19601" s="200"/>
    </row>
    <row r="19602" spans="8:8" x14ac:dyDescent="0.25">
      <c r="H19602" s="200"/>
    </row>
    <row r="19603" spans="8:8" x14ac:dyDescent="0.25">
      <c r="H19603" s="200"/>
    </row>
    <row r="19604" spans="8:8" x14ac:dyDescent="0.25">
      <c r="H19604" s="200"/>
    </row>
    <row r="19605" spans="8:8" x14ac:dyDescent="0.25">
      <c r="H19605" s="200"/>
    </row>
    <row r="19606" spans="8:8" x14ac:dyDescent="0.25">
      <c r="H19606" s="200"/>
    </row>
    <row r="19607" spans="8:8" x14ac:dyDescent="0.25">
      <c r="H19607" s="200"/>
    </row>
    <row r="19608" spans="8:8" x14ac:dyDescent="0.25">
      <c r="H19608" s="200"/>
    </row>
    <row r="19609" spans="8:8" x14ac:dyDescent="0.25">
      <c r="H19609" s="200"/>
    </row>
    <row r="19610" spans="8:8" x14ac:dyDescent="0.25">
      <c r="H19610" s="200"/>
    </row>
    <row r="19611" spans="8:8" x14ac:dyDescent="0.25">
      <c r="H19611" s="200"/>
    </row>
    <row r="19612" spans="8:8" x14ac:dyDescent="0.25">
      <c r="H19612" s="200"/>
    </row>
    <row r="19613" spans="8:8" x14ac:dyDescent="0.25">
      <c r="H19613" s="200"/>
    </row>
    <row r="19614" spans="8:8" x14ac:dyDescent="0.25">
      <c r="H19614" s="200"/>
    </row>
    <row r="19615" spans="8:8" x14ac:dyDescent="0.25">
      <c r="H19615" s="200"/>
    </row>
    <row r="19616" spans="8:8" x14ac:dyDescent="0.25">
      <c r="H19616" s="200"/>
    </row>
    <row r="19617" spans="8:8" x14ac:dyDescent="0.25">
      <c r="H19617" s="200"/>
    </row>
    <row r="19618" spans="8:8" x14ac:dyDescent="0.25">
      <c r="H19618" s="200"/>
    </row>
    <row r="19619" spans="8:8" x14ac:dyDescent="0.25">
      <c r="H19619" s="200"/>
    </row>
    <row r="19620" spans="8:8" x14ac:dyDescent="0.25">
      <c r="H19620" s="200"/>
    </row>
    <row r="19621" spans="8:8" x14ac:dyDescent="0.25">
      <c r="H19621" s="200"/>
    </row>
    <row r="19622" spans="8:8" x14ac:dyDescent="0.25">
      <c r="H19622" s="200"/>
    </row>
    <row r="19623" spans="8:8" x14ac:dyDescent="0.25">
      <c r="H19623" s="200"/>
    </row>
    <row r="19624" spans="8:8" x14ac:dyDescent="0.25">
      <c r="H19624" s="200"/>
    </row>
    <row r="19625" spans="8:8" x14ac:dyDescent="0.25">
      <c r="H19625" s="200"/>
    </row>
    <row r="19626" spans="8:8" x14ac:dyDescent="0.25">
      <c r="H19626" s="200"/>
    </row>
    <row r="19627" spans="8:8" x14ac:dyDescent="0.25">
      <c r="H19627" s="200"/>
    </row>
    <row r="19628" spans="8:8" x14ac:dyDescent="0.25">
      <c r="H19628" s="200"/>
    </row>
    <row r="19629" spans="8:8" x14ac:dyDescent="0.25">
      <c r="H19629" s="200"/>
    </row>
    <row r="19630" spans="8:8" x14ac:dyDescent="0.25">
      <c r="H19630" s="200"/>
    </row>
    <row r="19631" spans="8:8" x14ac:dyDescent="0.25">
      <c r="H19631" s="200"/>
    </row>
    <row r="19632" spans="8:8" x14ac:dyDescent="0.25">
      <c r="H19632" s="200"/>
    </row>
    <row r="19633" spans="8:8" x14ac:dyDescent="0.25">
      <c r="H19633" s="200"/>
    </row>
    <row r="19634" spans="8:8" x14ac:dyDescent="0.25">
      <c r="H19634" s="200"/>
    </row>
    <row r="19635" spans="8:8" x14ac:dyDescent="0.25">
      <c r="H19635" s="200"/>
    </row>
    <row r="19636" spans="8:8" x14ac:dyDescent="0.25">
      <c r="H19636" s="200"/>
    </row>
    <row r="19637" spans="8:8" x14ac:dyDescent="0.25">
      <c r="H19637" s="200"/>
    </row>
    <row r="19638" spans="8:8" x14ac:dyDescent="0.25">
      <c r="H19638" s="200"/>
    </row>
    <row r="19639" spans="8:8" x14ac:dyDescent="0.25">
      <c r="H19639" s="200"/>
    </row>
    <row r="19640" spans="8:8" x14ac:dyDescent="0.25">
      <c r="H19640" s="200"/>
    </row>
    <row r="19641" spans="8:8" x14ac:dyDescent="0.25">
      <c r="H19641" s="200"/>
    </row>
    <row r="19642" spans="8:8" x14ac:dyDescent="0.25">
      <c r="H19642" s="200"/>
    </row>
    <row r="19643" spans="8:8" x14ac:dyDescent="0.25">
      <c r="H19643" s="200"/>
    </row>
    <row r="19644" spans="8:8" x14ac:dyDescent="0.25">
      <c r="H19644" s="200"/>
    </row>
    <row r="19645" spans="8:8" x14ac:dyDescent="0.25">
      <c r="H19645" s="200"/>
    </row>
    <row r="19646" spans="8:8" x14ac:dyDescent="0.25">
      <c r="H19646" s="200"/>
    </row>
    <row r="19647" spans="8:8" x14ac:dyDescent="0.25">
      <c r="H19647" s="200"/>
    </row>
    <row r="19648" spans="8:8" x14ac:dyDescent="0.25">
      <c r="H19648" s="200"/>
    </row>
    <row r="19649" spans="8:8" x14ac:dyDescent="0.25">
      <c r="H19649" s="200"/>
    </row>
    <row r="19650" spans="8:8" x14ac:dyDescent="0.25">
      <c r="H19650" s="200"/>
    </row>
    <row r="19651" spans="8:8" x14ac:dyDescent="0.25">
      <c r="H19651" s="200"/>
    </row>
    <row r="19652" spans="8:8" x14ac:dyDescent="0.25">
      <c r="H19652" s="200"/>
    </row>
    <row r="19653" spans="8:8" x14ac:dyDescent="0.25">
      <c r="H19653" s="200"/>
    </row>
    <row r="19654" spans="8:8" x14ac:dyDescent="0.25">
      <c r="H19654" s="200"/>
    </row>
    <row r="19655" spans="8:8" x14ac:dyDescent="0.25">
      <c r="H19655" s="200"/>
    </row>
    <row r="19656" spans="8:8" x14ac:dyDescent="0.25">
      <c r="H19656" s="200"/>
    </row>
    <row r="19657" spans="8:8" x14ac:dyDescent="0.25">
      <c r="H19657" s="200"/>
    </row>
    <row r="19658" spans="8:8" x14ac:dyDescent="0.25">
      <c r="H19658" s="200"/>
    </row>
    <row r="19659" spans="8:8" x14ac:dyDescent="0.25">
      <c r="H19659" s="200"/>
    </row>
    <row r="19660" spans="8:8" x14ac:dyDescent="0.25">
      <c r="H19660" s="200"/>
    </row>
    <row r="19661" spans="8:8" x14ac:dyDescent="0.25">
      <c r="H19661" s="200"/>
    </row>
    <row r="19662" spans="8:8" x14ac:dyDescent="0.25">
      <c r="H19662" s="200"/>
    </row>
    <row r="19663" spans="8:8" x14ac:dyDescent="0.25">
      <c r="H19663" s="200"/>
    </row>
    <row r="19664" spans="8:8" x14ac:dyDescent="0.25">
      <c r="H19664" s="200"/>
    </row>
    <row r="19665" spans="8:8" x14ac:dyDescent="0.25">
      <c r="H19665" s="200"/>
    </row>
    <row r="19666" spans="8:8" x14ac:dyDescent="0.25">
      <c r="H19666" s="200"/>
    </row>
    <row r="19667" spans="8:8" x14ac:dyDescent="0.25">
      <c r="H19667" s="200"/>
    </row>
    <row r="19668" spans="8:8" x14ac:dyDescent="0.25">
      <c r="H19668" s="200"/>
    </row>
    <row r="19669" spans="8:8" x14ac:dyDescent="0.25">
      <c r="H19669" s="200"/>
    </row>
    <row r="19670" spans="8:8" x14ac:dyDescent="0.25">
      <c r="H19670" s="200"/>
    </row>
    <row r="19671" spans="8:8" x14ac:dyDescent="0.25">
      <c r="H19671" s="200"/>
    </row>
    <row r="19672" spans="8:8" x14ac:dyDescent="0.25">
      <c r="H19672" s="200"/>
    </row>
    <row r="19673" spans="8:8" x14ac:dyDescent="0.25">
      <c r="H19673" s="200"/>
    </row>
    <row r="19674" spans="8:8" x14ac:dyDescent="0.25">
      <c r="H19674" s="200"/>
    </row>
    <row r="19675" spans="8:8" x14ac:dyDescent="0.25">
      <c r="H19675" s="200"/>
    </row>
    <row r="19676" spans="8:8" x14ac:dyDescent="0.25">
      <c r="H19676" s="200"/>
    </row>
    <row r="19677" spans="8:8" x14ac:dyDescent="0.25">
      <c r="H19677" s="200"/>
    </row>
    <row r="19678" spans="8:8" x14ac:dyDescent="0.25">
      <c r="H19678" s="200"/>
    </row>
    <row r="19679" spans="8:8" x14ac:dyDescent="0.25">
      <c r="H19679" s="200"/>
    </row>
    <row r="19680" spans="8:8" x14ac:dyDescent="0.25">
      <c r="H19680" s="200"/>
    </row>
    <row r="19681" spans="8:8" x14ac:dyDescent="0.25">
      <c r="H19681" s="200"/>
    </row>
    <row r="19682" spans="8:8" x14ac:dyDescent="0.25">
      <c r="H19682" s="200"/>
    </row>
    <row r="19683" spans="8:8" x14ac:dyDescent="0.25">
      <c r="H19683" s="200"/>
    </row>
    <row r="19684" spans="8:8" x14ac:dyDescent="0.25">
      <c r="H19684" s="200"/>
    </row>
    <row r="19685" spans="8:8" x14ac:dyDescent="0.25">
      <c r="H19685" s="200"/>
    </row>
    <row r="19686" spans="8:8" x14ac:dyDescent="0.25">
      <c r="H19686" s="200"/>
    </row>
    <row r="19687" spans="8:8" x14ac:dyDescent="0.25">
      <c r="H19687" s="200"/>
    </row>
    <row r="19688" spans="8:8" x14ac:dyDescent="0.25">
      <c r="H19688" s="200"/>
    </row>
    <row r="19689" spans="8:8" x14ac:dyDescent="0.25">
      <c r="H19689" s="200"/>
    </row>
    <row r="19690" spans="8:8" x14ac:dyDescent="0.25">
      <c r="H19690" s="200"/>
    </row>
    <row r="19691" spans="8:8" x14ac:dyDescent="0.25">
      <c r="H19691" s="200"/>
    </row>
    <row r="19692" spans="8:8" x14ac:dyDescent="0.25">
      <c r="H19692" s="200"/>
    </row>
    <row r="19693" spans="8:8" x14ac:dyDescent="0.25">
      <c r="H19693" s="200"/>
    </row>
    <row r="19694" spans="8:8" x14ac:dyDescent="0.25">
      <c r="H19694" s="200"/>
    </row>
    <row r="19695" spans="8:8" x14ac:dyDescent="0.25">
      <c r="H19695" s="200"/>
    </row>
    <row r="19696" spans="8:8" x14ac:dyDescent="0.25">
      <c r="H19696" s="200"/>
    </row>
    <row r="19697" spans="8:8" x14ac:dyDescent="0.25">
      <c r="H19697" s="200"/>
    </row>
    <row r="19698" spans="8:8" x14ac:dyDescent="0.25">
      <c r="H19698" s="200"/>
    </row>
    <row r="19699" spans="8:8" x14ac:dyDescent="0.25">
      <c r="H19699" s="200"/>
    </row>
    <row r="19700" spans="8:8" x14ac:dyDescent="0.25">
      <c r="H19700" s="200"/>
    </row>
    <row r="19701" spans="8:8" x14ac:dyDescent="0.25">
      <c r="H19701" s="200"/>
    </row>
    <row r="19702" spans="8:8" x14ac:dyDescent="0.25">
      <c r="H19702" s="200"/>
    </row>
    <row r="19703" spans="8:8" x14ac:dyDescent="0.25">
      <c r="H19703" s="200"/>
    </row>
    <row r="19704" spans="8:8" x14ac:dyDescent="0.25">
      <c r="H19704" s="200"/>
    </row>
    <row r="19705" spans="8:8" x14ac:dyDescent="0.25">
      <c r="H19705" s="200"/>
    </row>
    <row r="19706" spans="8:8" x14ac:dyDescent="0.25">
      <c r="H19706" s="200"/>
    </row>
    <row r="19707" spans="8:8" x14ac:dyDescent="0.25">
      <c r="H19707" s="200"/>
    </row>
    <row r="19708" spans="8:8" x14ac:dyDescent="0.25">
      <c r="H19708" s="200"/>
    </row>
    <row r="19709" spans="8:8" x14ac:dyDescent="0.25">
      <c r="H19709" s="200"/>
    </row>
    <row r="19710" spans="8:8" x14ac:dyDescent="0.25">
      <c r="H19710" s="200"/>
    </row>
    <row r="19711" spans="8:8" x14ac:dyDescent="0.25">
      <c r="H19711" s="200"/>
    </row>
    <row r="19712" spans="8:8" x14ac:dyDescent="0.25">
      <c r="H19712" s="200"/>
    </row>
    <row r="19713" spans="8:8" x14ac:dyDescent="0.25">
      <c r="H19713" s="200"/>
    </row>
    <row r="19714" spans="8:8" x14ac:dyDescent="0.25">
      <c r="H19714" s="200"/>
    </row>
    <row r="19715" spans="8:8" x14ac:dyDescent="0.25">
      <c r="H19715" s="200"/>
    </row>
    <row r="19716" spans="8:8" x14ac:dyDescent="0.25">
      <c r="H19716" s="200"/>
    </row>
    <row r="19717" spans="8:8" x14ac:dyDescent="0.25">
      <c r="H19717" s="200"/>
    </row>
    <row r="19718" spans="8:8" x14ac:dyDescent="0.25">
      <c r="H19718" s="200"/>
    </row>
    <row r="19719" spans="8:8" x14ac:dyDescent="0.25">
      <c r="H19719" s="200"/>
    </row>
    <row r="19720" spans="8:8" x14ac:dyDescent="0.25">
      <c r="H19720" s="200"/>
    </row>
    <row r="19721" spans="8:8" x14ac:dyDescent="0.25">
      <c r="H19721" s="200"/>
    </row>
    <row r="19722" spans="8:8" x14ac:dyDescent="0.25">
      <c r="H19722" s="200"/>
    </row>
    <row r="19723" spans="8:8" x14ac:dyDescent="0.25">
      <c r="H19723" s="200"/>
    </row>
    <row r="19724" spans="8:8" x14ac:dyDescent="0.25">
      <c r="H19724" s="200"/>
    </row>
    <row r="19725" spans="8:8" x14ac:dyDescent="0.25">
      <c r="H19725" s="200"/>
    </row>
    <row r="19726" spans="8:8" x14ac:dyDescent="0.25">
      <c r="H19726" s="200"/>
    </row>
    <row r="19727" spans="8:8" x14ac:dyDescent="0.25">
      <c r="H19727" s="200"/>
    </row>
    <row r="19728" spans="8:8" x14ac:dyDescent="0.25">
      <c r="H19728" s="200"/>
    </row>
    <row r="19729" spans="8:8" x14ac:dyDescent="0.25">
      <c r="H19729" s="200"/>
    </row>
    <row r="19730" spans="8:8" x14ac:dyDescent="0.25">
      <c r="H19730" s="200"/>
    </row>
    <row r="19731" spans="8:8" x14ac:dyDescent="0.25">
      <c r="H19731" s="200"/>
    </row>
    <row r="19732" spans="8:8" x14ac:dyDescent="0.25">
      <c r="H19732" s="200"/>
    </row>
    <row r="19733" spans="8:8" x14ac:dyDescent="0.25">
      <c r="H19733" s="200"/>
    </row>
    <row r="19734" spans="8:8" x14ac:dyDescent="0.25">
      <c r="H19734" s="200"/>
    </row>
    <row r="19735" spans="8:8" x14ac:dyDescent="0.25">
      <c r="H19735" s="200"/>
    </row>
    <row r="19736" spans="8:8" x14ac:dyDescent="0.25">
      <c r="H19736" s="200"/>
    </row>
    <row r="19737" spans="8:8" x14ac:dyDescent="0.25">
      <c r="H19737" s="200"/>
    </row>
    <row r="19738" spans="8:8" x14ac:dyDescent="0.25">
      <c r="H19738" s="200"/>
    </row>
    <row r="19739" spans="8:8" x14ac:dyDescent="0.25">
      <c r="H19739" s="200"/>
    </row>
    <row r="19740" spans="8:8" x14ac:dyDescent="0.25">
      <c r="H19740" s="200"/>
    </row>
    <row r="19741" spans="8:8" x14ac:dyDescent="0.25">
      <c r="H19741" s="200"/>
    </row>
    <row r="19742" spans="8:8" x14ac:dyDescent="0.25">
      <c r="H19742" s="200"/>
    </row>
    <row r="19743" spans="8:8" x14ac:dyDescent="0.25">
      <c r="H19743" s="200"/>
    </row>
    <row r="19744" spans="8:8" x14ac:dyDescent="0.25">
      <c r="H19744" s="200"/>
    </row>
    <row r="19745" spans="8:8" x14ac:dyDescent="0.25">
      <c r="H19745" s="200"/>
    </row>
    <row r="19746" spans="8:8" x14ac:dyDescent="0.25">
      <c r="H19746" s="200"/>
    </row>
    <row r="19747" spans="8:8" x14ac:dyDescent="0.25">
      <c r="H19747" s="200"/>
    </row>
    <row r="19748" spans="8:8" x14ac:dyDescent="0.25">
      <c r="H19748" s="200"/>
    </row>
    <row r="19749" spans="8:8" x14ac:dyDescent="0.25">
      <c r="H19749" s="200"/>
    </row>
    <row r="19750" spans="8:8" x14ac:dyDescent="0.25">
      <c r="H19750" s="200"/>
    </row>
    <row r="19751" spans="8:8" x14ac:dyDescent="0.25">
      <c r="H19751" s="200"/>
    </row>
    <row r="19752" spans="8:8" x14ac:dyDescent="0.25">
      <c r="H19752" s="200"/>
    </row>
    <row r="19753" spans="8:8" x14ac:dyDescent="0.25">
      <c r="H19753" s="200"/>
    </row>
    <row r="19754" spans="8:8" x14ac:dyDescent="0.25">
      <c r="H19754" s="200"/>
    </row>
    <row r="19755" spans="8:8" x14ac:dyDescent="0.25">
      <c r="H19755" s="200"/>
    </row>
    <row r="19756" spans="8:8" x14ac:dyDescent="0.25">
      <c r="H19756" s="200"/>
    </row>
    <row r="19757" spans="8:8" x14ac:dyDescent="0.25">
      <c r="H19757" s="200"/>
    </row>
    <row r="19758" spans="8:8" x14ac:dyDescent="0.25">
      <c r="H19758" s="200"/>
    </row>
    <row r="19759" spans="8:8" x14ac:dyDescent="0.25">
      <c r="H19759" s="200"/>
    </row>
    <row r="19760" spans="8:8" x14ac:dyDescent="0.25">
      <c r="H19760" s="200"/>
    </row>
    <row r="19761" spans="8:8" x14ac:dyDescent="0.25">
      <c r="H19761" s="200"/>
    </row>
    <row r="19762" spans="8:8" x14ac:dyDescent="0.25">
      <c r="H19762" s="200"/>
    </row>
    <row r="19763" spans="8:8" x14ac:dyDescent="0.25">
      <c r="H19763" s="200"/>
    </row>
    <row r="19764" spans="8:8" x14ac:dyDescent="0.25">
      <c r="H19764" s="200"/>
    </row>
    <row r="19765" spans="8:8" x14ac:dyDescent="0.25">
      <c r="H19765" s="200"/>
    </row>
    <row r="19766" spans="8:8" x14ac:dyDescent="0.25">
      <c r="H19766" s="200"/>
    </row>
    <row r="19767" spans="8:8" x14ac:dyDescent="0.25">
      <c r="H19767" s="200"/>
    </row>
    <row r="19768" spans="8:8" x14ac:dyDescent="0.25">
      <c r="H19768" s="200"/>
    </row>
    <row r="19769" spans="8:8" x14ac:dyDescent="0.25">
      <c r="H19769" s="200"/>
    </row>
    <row r="19770" spans="8:8" x14ac:dyDescent="0.25">
      <c r="H19770" s="200"/>
    </row>
    <row r="19771" spans="8:8" x14ac:dyDescent="0.25">
      <c r="H19771" s="200"/>
    </row>
    <row r="19772" spans="8:8" x14ac:dyDescent="0.25">
      <c r="H19772" s="200"/>
    </row>
    <row r="19773" spans="8:8" x14ac:dyDescent="0.25">
      <c r="H19773" s="200"/>
    </row>
    <row r="19774" spans="8:8" x14ac:dyDescent="0.25">
      <c r="H19774" s="200"/>
    </row>
    <row r="19775" spans="8:8" x14ac:dyDescent="0.25">
      <c r="H19775" s="200"/>
    </row>
    <row r="19776" spans="8:8" x14ac:dyDescent="0.25">
      <c r="H19776" s="200"/>
    </row>
    <row r="19777" spans="8:8" x14ac:dyDescent="0.25">
      <c r="H19777" s="200"/>
    </row>
    <row r="19778" spans="8:8" x14ac:dyDescent="0.25">
      <c r="H19778" s="200"/>
    </row>
    <row r="19779" spans="8:8" x14ac:dyDescent="0.25">
      <c r="H19779" s="200"/>
    </row>
    <row r="19780" spans="8:8" x14ac:dyDescent="0.25">
      <c r="H19780" s="200"/>
    </row>
    <row r="19781" spans="8:8" x14ac:dyDescent="0.25">
      <c r="H19781" s="200"/>
    </row>
    <row r="19782" spans="8:8" x14ac:dyDescent="0.25">
      <c r="H19782" s="200"/>
    </row>
    <row r="19783" spans="8:8" x14ac:dyDescent="0.25">
      <c r="H19783" s="200"/>
    </row>
    <row r="19784" spans="8:8" x14ac:dyDescent="0.25">
      <c r="H19784" s="200"/>
    </row>
    <row r="19785" spans="8:8" x14ac:dyDescent="0.25">
      <c r="H19785" s="200"/>
    </row>
    <row r="19786" spans="8:8" x14ac:dyDescent="0.25">
      <c r="H19786" s="200"/>
    </row>
    <row r="19787" spans="8:8" x14ac:dyDescent="0.25">
      <c r="H19787" s="200"/>
    </row>
    <row r="19788" spans="8:8" x14ac:dyDescent="0.25">
      <c r="H19788" s="200"/>
    </row>
    <row r="19789" spans="8:8" x14ac:dyDescent="0.25">
      <c r="H19789" s="200"/>
    </row>
    <row r="19790" spans="8:8" x14ac:dyDescent="0.25">
      <c r="H19790" s="200"/>
    </row>
    <row r="19791" spans="8:8" x14ac:dyDescent="0.25">
      <c r="H19791" s="200"/>
    </row>
    <row r="19792" spans="8:8" x14ac:dyDescent="0.25">
      <c r="H19792" s="200"/>
    </row>
    <row r="19793" spans="8:8" x14ac:dyDescent="0.25">
      <c r="H19793" s="200"/>
    </row>
    <row r="19794" spans="8:8" x14ac:dyDescent="0.25">
      <c r="H19794" s="200"/>
    </row>
    <row r="19795" spans="8:8" x14ac:dyDescent="0.25">
      <c r="H19795" s="200"/>
    </row>
    <row r="19796" spans="8:8" x14ac:dyDescent="0.25">
      <c r="H19796" s="200"/>
    </row>
    <row r="19797" spans="8:8" x14ac:dyDescent="0.25">
      <c r="H19797" s="200"/>
    </row>
    <row r="19798" spans="8:8" x14ac:dyDescent="0.25">
      <c r="H19798" s="200"/>
    </row>
    <row r="19799" spans="8:8" x14ac:dyDescent="0.25">
      <c r="H19799" s="200"/>
    </row>
    <row r="19800" spans="8:8" x14ac:dyDescent="0.25">
      <c r="H19800" s="200"/>
    </row>
    <row r="19801" spans="8:8" x14ac:dyDescent="0.25">
      <c r="H19801" s="200"/>
    </row>
    <row r="19802" spans="8:8" x14ac:dyDescent="0.25">
      <c r="H19802" s="200"/>
    </row>
    <row r="19803" spans="8:8" x14ac:dyDescent="0.25">
      <c r="H19803" s="200"/>
    </row>
    <row r="19804" spans="8:8" x14ac:dyDescent="0.25">
      <c r="H19804" s="200"/>
    </row>
    <row r="19805" spans="8:8" x14ac:dyDescent="0.25">
      <c r="H19805" s="200"/>
    </row>
    <row r="19806" spans="8:8" x14ac:dyDescent="0.25">
      <c r="H19806" s="200"/>
    </row>
    <row r="19807" spans="8:8" x14ac:dyDescent="0.25">
      <c r="H19807" s="200"/>
    </row>
    <row r="19808" spans="8:8" x14ac:dyDescent="0.25">
      <c r="H19808" s="200"/>
    </row>
    <row r="19809" spans="8:8" x14ac:dyDescent="0.25">
      <c r="H19809" s="200"/>
    </row>
    <row r="19810" spans="8:8" x14ac:dyDescent="0.25">
      <c r="H19810" s="200"/>
    </row>
    <row r="19811" spans="8:8" x14ac:dyDescent="0.25">
      <c r="H19811" s="200"/>
    </row>
    <row r="19812" spans="8:8" x14ac:dyDescent="0.25">
      <c r="H19812" s="200"/>
    </row>
    <row r="19813" spans="8:8" x14ac:dyDescent="0.25">
      <c r="H19813" s="200"/>
    </row>
    <row r="19814" spans="8:8" x14ac:dyDescent="0.25">
      <c r="H19814" s="200"/>
    </row>
    <row r="19815" spans="8:8" x14ac:dyDescent="0.25">
      <c r="H19815" s="200"/>
    </row>
    <row r="19816" spans="8:8" x14ac:dyDescent="0.25">
      <c r="H19816" s="200"/>
    </row>
    <row r="19817" spans="8:8" x14ac:dyDescent="0.25">
      <c r="H19817" s="200"/>
    </row>
    <row r="19818" spans="8:8" x14ac:dyDescent="0.25">
      <c r="H19818" s="200"/>
    </row>
    <row r="19819" spans="8:8" x14ac:dyDescent="0.25">
      <c r="H19819" s="200"/>
    </row>
    <row r="19820" spans="8:8" x14ac:dyDescent="0.25">
      <c r="H19820" s="200"/>
    </row>
    <row r="19821" spans="8:8" x14ac:dyDescent="0.25">
      <c r="H19821" s="200"/>
    </row>
    <row r="19822" spans="8:8" x14ac:dyDescent="0.25">
      <c r="H19822" s="200"/>
    </row>
    <row r="19823" spans="8:8" x14ac:dyDescent="0.25">
      <c r="H19823" s="200"/>
    </row>
    <row r="19824" spans="8:8" x14ac:dyDescent="0.25">
      <c r="H19824" s="200"/>
    </row>
    <row r="19825" spans="8:8" x14ac:dyDescent="0.25">
      <c r="H19825" s="200"/>
    </row>
    <row r="19826" spans="8:8" x14ac:dyDescent="0.25">
      <c r="H19826" s="200"/>
    </row>
    <row r="19827" spans="8:8" x14ac:dyDescent="0.25">
      <c r="H19827" s="200"/>
    </row>
    <row r="19828" spans="8:8" x14ac:dyDescent="0.25">
      <c r="H19828" s="200"/>
    </row>
    <row r="19829" spans="8:8" x14ac:dyDescent="0.25">
      <c r="H19829" s="200"/>
    </row>
    <row r="19830" spans="8:8" x14ac:dyDescent="0.25">
      <c r="H19830" s="200"/>
    </row>
    <row r="19831" spans="8:8" x14ac:dyDescent="0.25">
      <c r="H19831" s="200"/>
    </row>
    <row r="19832" spans="8:8" x14ac:dyDescent="0.25">
      <c r="H19832" s="200"/>
    </row>
    <row r="19833" spans="8:8" x14ac:dyDescent="0.25">
      <c r="H19833" s="200"/>
    </row>
    <row r="19834" spans="8:8" x14ac:dyDescent="0.25">
      <c r="H19834" s="200"/>
    </row>
    <row r="19835" spans="8:8" x14ac:dyDescent="0.25">
      <c r="H19835" s="200"/>
    </row>
    <row r="19836" spans="8:8" x14ac:dyDescent="0.25">
      <c r="H19836" s="200"/>
    </row>
    <row r="19837" spans="8:8" x14ac:dyDescent="0.25">
      <c r="H19837" s="200"/>
    </row>
    <row r="19838" spans="8:8" x14ac:dyDescent="0.25">
      <c r="H19838" s="200"/>
    </row>
    <row r="19839" spans="8:8" x14ac:dyDescent="0.25">
      <c r="H19839" s="200"/>
    </row>
    <row r="19840" spans="8:8" x14ac:dyDescent="0.25">
      <c r="H19840" s="200"/>
    </row>
    <row r="19841" spans="8:8" x14ac:dyDescent="0.25">
      <c r="H19841" s="200"/>
    </row>
    <row r="19842" spans="8:8" x14ac:dyDescent="0.25">
      <c r="H19842" s="200"/>
    </row>
    <row r="19843" spans="8:8" x14ac:dyDescent="0.25">
      <c r="H19843" s="200"/>
    </row>
    <row r="19844" spans="8:8" x14ac:dyDescent="0.25">
      <c r="H19844" s="200"/>
    </row>
    <row r="19845" spans="8:8" x14ac:dyDescent="0.25">
      <c r="H19845" s="200"/>
    </row>
    <row r="19846" spans="8:8" x14ac:dyDescent="0.25">
      <c r="H19846" s="200"/>
    </row>
    <row r="19847" spans="8:8" x14ac:dyDescent="0.25">
      <c r="H19847" s="200"/>
    </row>
    <row r="19848" spans="8:8" x14ac:dyDescent="0.25">
      <c r="H19848" s="200"/>
    </row>
    <row r="19849" spans="8:8" x14ac:dyDescent="0.25">
      <c r="H19849" s="200"/>
    </row>
    <row r="19850" spans="8:8" x14ac:dyDescent="0.25">
      <c r="H19850" s="200"/>
    </row>
    <row r="19851" spans="8:8" x14ac:dyDescent="0.25">
      <c r="H19851" s="200"/>
    </row>
    <row r="19852" spans="8:8" x14ac:dyDescent="0.25">
      <c r="H19852" s="200"/>
    </row>
    <row r="19853" spans="8:8" x14ac:dyDescent="0.25">
      <c r="H19853" s="200"/>
    </row>
    <row r="19854" spans="8:8" x14ac:dyDescent="0.25">
      <c r="H19854" s="200"/>
    </row>
    <row r="19855" spans="8:8" x14ac:dyDescent="0.25">
      <c r="H19855" s="200"/>
    </row>
    <row r="19856" spans="8:8" x14ac:dyDescent="0.25">
      <c r="H19856" s="200"/>
    </row>
    <row r="19857" spans="8:8" x14ac:dyDescent="0.25">
      <c r="H19857" s="200"/>
    </row>
    <row r="19858" spans="8:8" x14ac:dyDescent="0.25">
      <c r="H19858" s="200"/>
    </row>
    <row r="19859" spans="8:8" x14ac:dyDescent="0.25">
      <c r="H19859" s="200"/>
    </row>
    <row r="19860" spans="8:8" x14ac:dyDescent="0.25">
      <c r="H19860" s="200"/>
    </row>
    <row r="19861" spans="8:8" x14ac:dyDescent="0.25">
      <c r="H19861" s="200"/>
    </row>
    <row r="19862" spans="8:8" x14ac:dyDescent="0.25">
      <c r="H19862" s="200"/>
    </row>
    <row r="19863" spans="8:8" x14ac:dyDescent="0.25">
      <c r="H19863" s="200"/>
    </row>
    <row r="19864" spans="8:8" x14ac:dyDescent="0.25">
      <c r="H19864" s="200"/>
    </row>
    <row r="19865" spans="8:8" x14ac:dyDescent="0.25">
      <c r="H19865" s="200"/>
    </row>
    <row r="19866" spans="8:8" x14ac:dyDescent="0.25">
      <c r="H19866" s="200"/>
    </row>
    <row r="19867" spans="8:8" x14ac:dyDescent="0.25">
      <c r="H19867" s="200"/>
    </row>
    <row r="19868" spans="8:8" x14ac:dyDescent="0.25">
      <c r="H19868" s="200"/>
    </row>
    <row r="19869" spans="8:8" x14ac:dyDescent="0.25">
      <c r="H19869" s="200"/>
    </row>
    <row r="19870" spans="8:8" x14ac:dyDescent="0.25">
      <c r="H19870" s="200"/>
    </row>
    <row r="19871" spans="8:8" x14ac:dyDescent="0.25">
      <c r="H19871" s="200"/>
    </row>
    <row r="19872" spans="8:8" x14ac:dyDescent="0.25">
      <c r="H19872" s="200"/>
    </row>
    <row r="19873" spans="8:8" x14ac:dyDescent="0.25">
      <c r="H19873" s="200"/>
    </row>
    <row r="19874" spans="8:8" x14ac:dyDescent="0.25">
      <c r="H19874" s="200"/>
    </row>
    <row r="19875" spans="8:8" x14ac:dyDescent="0.25">
      <c r="H19875" s="200"/>
    </row>
    <row r="19876" spans="8:8" x14ac:dyDescent="0.25">
      <c r="H19876" s="200"/>
    </row>
    <row r="19877" spans="8:8" x14ac:dyDescent="0.25">
      <c r="H19877" s="200"/>
    </row>
    <row r="19878" spans="8:8" x14ac:dyDescent="0.25">
      <c r="H19878" s="200"/>
    </row>
    <row r="19879" spans="8:8" x14ac:dyDescent="0.25">
      <c r="H19879" s="200"/>
    </row>
    <row r="19880" spans="8:8" x14ac:dyDescent="0.25">
      <c r="H19880" s="200"/>
    </row>
    <row r="19881" spans="8:8" x14ac:dyDescent="0.25">
      <c r="H19881" s="200"/>
    </row>
    <row r="19882" spans="8:8" x14ac:dyDescent="0.25">
      <c r="H19882" s="200"/>
    </row>
    <row r="19883" spans="8:8" x14ac:dyDescent="0.25">
      <c r="H19883" s="200"/>
    </row>
    <row r="19884" spans="8:8" x14ac:dyDescent="0.25">
      <c r="H19884" s="200"/>
    </row>
    <row r="19885" spans="8:8" x14ac:dyDescent="0.25">
      <c r="H19885" s="200"/>
    </row>
    <row r="19886" spans="8:8" x14ac:dyDescent="0.25">
      <c r="H19886" s="200"/>
    </row>
    <row r="19887" spans="8:8" x14ac:dyDescent="0.25">
      <c r="H19887" s="200"/>
    </row>
    <row r="19888" spans="8:8" x14ac:dyDescent="0.25">
      <c r="H19888" s="200"/>
    </row>
    <row r="19889" spans="8:8" x14ac:dyDescent="0.25">
      <c r="H19889" s="200"/>
    </row>
    <row r="19890" spans="8:8" x14ac:dyDescent="0.25">
      <c r="H19890" s="200"/>
    </row>
    <row r="19891" spans="8:8" x14ac:dyDescent="0.25">
      <c r="H19891" s="200"/>
    </row>
    <row r="19892" spans="8:8" x14ac:dyDescent="0.25">
      <c r="H19892" s="200"/>
    </row>
    <row r="19893" spans="8:8" x14ac:dyDescent="0.25">
      <c r="H19893" s="200"/>
    </row>
    <row r="19894" spans="8:8" x14ac:dyDescent="0.25">
      <c r="H19894" s="200"/>
    </row>
    <row r="19895" spans="8:8" x14ac:dyDescent="0.25">
      <c r="H19895" s="200"/>
    </row>
    <row r="19896" spans="8:8" x14ac:dyDescent="0.25">
      <c r="H19896" s="200"/>
    </row>
    <row r="19897" spans="8:8" x14ac:dyDescent="0.25">
      <c r="H19897" s="200"/>
    </row>
    <row r="19898" spans="8:8" x14ac:dyDescent="0.25">
      <c r="H19898" s="200"/>
    </row>
    <row r="19899" spans="8:8" x14ac:dyDescent="0.25">
      <c r="H19899" s="200"/>
    </row>
    <row r="19900" spans="8:8" x14ac:dyDescent="0.25">
      <c r="H19900" s="200"/>
    </row>
    <row r="19901" spans="8:8" x14ac:dyDescent="0.25">
      <c r="H19901" s="200"/>
    </row>
    <row r="19902" spans="8:8" x14ac:dyDescent="0.25">
      <c r="H19902" s="200"/>
    </row>
    <row r="19903" spans="8:8" x14ac:dyDescent="0.25">
      <c r="H19903" s="200"/>
    </row>
    <row r="19904" spans="8:8" x14ac:dyDescent="0.25">
      <c r="H19904" s="200"/>
    </row>
    <row r="19905" spans="8:8" x14ac:dyDescent="0.25">
      <c r="H19905" s="200"/>
    </row>
    <row r="19906" spans="8:8" x14ac:dyDescent="0.25">
      <c r="H19906" s="200"/>
    </row>
    <row r="19907" spans="8:8" x14ac:dyDescent="0.25">
      <c r="H19907" s="200"/>
    </row>
    <row r="19908" spans="8:8" x14ac:dyDescent="0.25">
      <c r="H19908" s="200"/>
    </row>
    <row r="19909" spans="8:8" x14ac:dyDescent="0.25">
      <c r="H19909" s="200"/>
    </row>
    <row r="19910" spans="8:8" x14ac:dyDescent="0.25">
      <c r="H19910" s="200"/>
    </row>
    <row r="19911" spans="8:8" x14ac:dyDescent="0.25">
      <c r="H19911" s="200"/>
    </row>
    <row r="19912" spans="8:8" x14ac:dyDescent="0.25">
      <c r="H19912" s="200"/>
    </row>
    <row r="19913" spans="8:8" x14ac:dyDescent="0.25">
      <c r="H19913" s="200"/>
    </row>
    <row r="19914" spans="8:8" x14ac:dyDescent="0.25">
      <c r="H19914" s="200"/>
    </row>
    <row r="19915" spans="8:8" x14ac:dyDescent="0.25">
      <c r="H19915" s="200"/>
    </row>
    <row r="19916" spans="8:8" x14ac:dyDescent="0.25">
      <c r="H19916" s="200"/>
    </row>
    <row r="19917" spans="8:8" x14ac:dyDescent="0.25">
      <c r="H19917" s="200"/>
    </row>
    <row r="19918" spans="8:8" x14ac:dyDescent="0.25">
      <c r="H19918" s="200"/>
    </row>
    <row r="19919" spans="8:8" x14ac:dyDescent="0.25">
      <c r="H19919" s="200"/>
    </row>
    <row r="19920" spans="8:8" x14ac:dyDescent="0.25">
      <c r="H19920" s="200"/>
    </row>
    <row r="19921" spans="8:8" x14ac:dyDescent="0.25">
      <c r="H19921" s="200"/>
    </row>
    <row r="19922" spans="8:8" x14ac:dyDescent="0.25">
      <c r="H19922" s="200"/>
    </row>
    <row r="19923" spans="8:8" x14ac:dyDescent="0.25">
      <c r="H19923" s="200"/>
    </row>
    <row r="19924" spans="8:8" x14ac:dyDescent="0.25">
      <c r="H19924" s="200"/>
    </row>
    <row r="19925" spans="8:8" x14ac:dyDescent="0.25">
      <c r="H19925" s="200"/>
    </row>
    <row r="19926" spans="8:8" x14ac:dyDescent="0.25">
      <c r="H19926" s="200"/>
    </row>
    <row r="19927" spans="8:8" x14ac:dyDescent="0.25">
      <c r="H19927" s="200"/>
    </row>
    <row r="19928" spans="8:8" x14ac:dyDescent="0.25">
      <c r="H19928" s="200"/>
    </row>
    <row r="19929" spans="8:8" x14ac:dyDescent="0.25">
      <c r="H19929" s="200"/>
    </row>
    <row r="19930" spans="8:8" x14ac:dyDescent="0.25">
      <c r="H19930" s="200"/>
    </row>
    <row r="19931" spans="8:8" x14ac:dyDescent="0.25">
      <c r="H19931" s="200"/>
    </row>
    <row r="19932" spans="8:8" x14ac:dyDescent="0.25">
      <c r="H19932" s="200"/>
    </row>
    <row r="19933" spans="8:8" x14ac:dyDescent="0.25">
      <c r="H19933" s="200"/>
    </row>
    <row r="19934" spans="8:8" x14ac:dyDescent="0.25">
      <c r="H19934" s="200"/>
    </row>
    <row r="19935" spans="8:8" x14ac:dyDescent="0.25">
      <c r="H19935" s="200"/>
    </row>
    <row r="19936" spans="8:8" x14ac:dyDescent="0.25">
      <c r="H19936" s="200"/>
    </row>
    <row r="19937" spans="8:8" x14ac:dyDescent="0.25">
      <c r="H19937" s="200"/>
    </row>
    <row r="19938" spans="8:8" x14ac:dyDescent="0.25">
      <c r="H19938" s="200"/>
    </row>
    <row r="19939" spans="8:8" x14ac:dyDescent="0.25">
      <c r="H19939" s="200"/>
    </row>
    <row r="19940" spans="8:8" x14ac:dyDescent="0.25">
      <c r="H19940" s="200"/>
    </row>
    <row r="19941" spans="8:8" x14ac:dyDescent="0.25">
      <c r="H19941" s="200"/>
    </row>
    <row r="19942" spans="8:8" x14ac:dyDescent="0.25">
      <c r="H19942" s="200"/>
    </row>
    <row r="19943" spans="8:8" x14ac:dyDescent="0.25">
      <c r="H19943" s="200"/>
    </row>
    <row r="19944" spans="8:8" x14ac:dyDescent="0.25">
      <c r="H19944" s="200"/>
    </row>
    <row r="19945" spans="8:8" x14ac:dyDescent="0.25">
      <c r="H19945" s="200"/>
    </row>
    <row r="19946" spans="8:8" x14ac:dyDescent="0.25">
      <c r="H19946" s="200"/>
    </row>
    <row r="19947" spans="8:8" x14ac:dyDescent="0.25">
      <c r="H19947" s="200"/>
    </row>
    <row r="19948" spans="8:8" x14ac:dyDescent="0.25">
      <c r="H19948" s="200"/>
    </row>
    <row r="19949" spans="8:8" x14ac:dyDescent="0.25">
      <c r="H19949" s="200"/>
    </row>
    <row r="19950" spans="8:8" x14ac:dyDescent="0.25">
      <c r="H19950" s="200"/>
    </row>
    <row r="19951" spans="8:8" x14ac:dyDescent="0.25">
      <c r="H19951" s="200"/>
    </row>
    <row r="19952" spans="8:8" x14ac:dyDescent="0.25">
      <c r="H19952" s="200"/>
    </row>
    <row r="19953" spans="8:8" x14ac:dyDescent="0.25">
      <c r="H19953" s="200"/>
    </row>
    <row r="19954" spans="8:8" x14ac:dyDescent="0.25">
      <c r="H19954" s="200"/>
    </row>
    <row r="19955" spans="8:8" x14ac:dyDescent="0.25">
      <c r="H19955" s="200"/>
    </row>
    <row r="19956" spans="8:8" x14ac:dyDescent="0.25">
      <c r="H19956" s="200"/>
    </row>
    <row r="19957" spans="8:8" x14ac:dyDescent="0.25">
      <c r="H19957" s="200"/>
    </row>
    <row r="19958" spans="8:8" x14ac:dyDescent="0.25">
      <c r="H19958" s="200"/>
    </row>
    <row r="19959" spans="8:8" x14ac:dyDescent="0.25">
      <c r="H19959" s="200"/>
    </row>
    <row r="19960" spans="8:8" x14ac:dyDescent="0.25">
      <c r="H19960" s="200"/>
    </row>
    <row r="19961" spans="8:8" x14ac:dyDescent="0.25">
      <c r="H19961" s="200"/>
    </row>
    <row r="19962" spans="8:8" x14ac:dyDescent="0.25">
      <c r="H19962" s="200"/>
    </row>
    <row r="19963" spans="8:8" x14ac:dyDescent="0.25">
      <c r="H19963" s="200"/>
    </row>
    <row r="19964" spans="8:8" x14ac:dyDescent="0.25">
      <c r="H19964" s="200"/>
    </row>
    <row r="19965" spans="8:8" x14ac:dyDescent="0.25">
      <c r="H19965" s="200"/>
    </row>
    <row r="19966" spans="8:8" x14ac:dyDescent="0.25">
      <c r="H19966" s="200"/>
    </row>
    <row r="19967" spans="8:8" x14ac:dyDescent="0.25">
      <c r="H19967" s="200"/>
    </row>
    <row r="19968" spans="8:8" x14ac:dyDescent="0.25">
      <c r="H19968" s="200"/>
    </row>
    <row r="19969" spans="8:8" x14ac:dyDescent="0.25">
      <c r="H19969" s="200"/>
    </row>
    <row r="19970" spans="8:8" x14ac:dyDescent="0.25">
      <c r="H19970" s="200"/>
    </row>
    <row r="19971" spans="8:8" x14ac:dyDescent="0.25">
      <c r="H19971" s="200"/>
    </row>
    <row r="19972" spans="8:8" x14ac:dyDescent="0.25">
      <c r="H19972" s="200"/>
    </row>
    <row r="19973" spans="8:8" x14ac:dyDescent="0.25">
      <c r="H19973" s="200"/>
    </row>
    <row r="19974" spans="8:8" x14ac:dyDescent="0.25">
      <c r="H19974" s="200"/>
    </row>
    <row r="19975" spans="8:8" x14ac:dyDescent="0.25">
      <c r="H19975" s="200"/>
    </row>
    <row r="19976" spans="8:8" x14ac:dyDescent="0.25">
      <c r="H19976" s="200"/>
    </row>
    <row r="19977" spans="8:8" x14ac:dyDescent="0.25">
      <c r="H19977" s="200"/>
    </row>
    <row r="19978" spans="8:8" x14ac:dyDescent="0.25">
      <c r="H19978" s="200"/>
    </row>
    <row r="19979" spans="8:8" x14ac:dyDescent="0.25">
      <c r="H19979" s="200"/>
    </row>
    <row r="19980" spans="8:8" x14ac:dyDescent="0.25">
      <c r="H19980" s="200"/>
    </row>
    <row r="19981" spans="8:8" x14ac:dyDescent="0.25">
      <c r="H19981" s="200"/>
    </row>
    <row r="19982" spans="8:8" x14ac:dyDescent="0.25">
      <c r="H19982" s="200"/>
    </row>
    <row r="19983" spans="8:8" x14ac:dyDescent="0.25">
      <c r="H19983" s="200"/>
    </row>
    <row r="19984" spans="8:8" x14ac:dyDescent="0.25">
      <c r="H19984" s="200"/>
    </row>
    <row r="19985" spans="8:8" x14ac:dyDescent="0.25">
      <c r="H19985" s="200"/>
    </row>
    <row r="19986" spans="8:8" x14ac:dyDescent="0.25">
      <c r="H19986" s="200"/>
    </row>
    <row r="19987" spans="8:8" x14ac:dyDescent="0.25">
      <c r="H19987" s="200"/>
    </row>
    <row r="19988" spans="8:8" x14ac:dyDescent="0.25">
      <c r="H19988" s="200"/>
    </row>
    <row r="19989" spans="8:8" x14ac:dyDescent="0.25">
      <c r="H19989" s="200"/>
    </row>
    <row r="19990" spans="8:8" x14ac:dyDescent="0.25">
      <c r="H19990" s="200"/>
    </row>
    <row r="19991" spans="8:8" x14ac:dyDescent="0.25">
      <c r="H19991" s="200"/>
    </row>
    <row r="19992" spans="8:8" x14ac:dyDescent="0.25">
      <c r="H19992" s="200"/>
    </row>
    <row r="19993" spans="8:8" x14ac:dyDescent="0.25">
      <c r="H19993" s="200"/>
    </row>
    <row r="19994" spans="8:8" x14ac:dyDescent="0.25">
      <c r="H19994" s="200"/>
    </row>
    <row r="19995" spans="8:8" x14ac:dyDescent="0.25">
      <c r="H19995" s="200"/>
    </row>
    <row r="19996" spans="8:8" x14ac:dyDescent="0.25">
      <c r="H19996" s="200"/>
    </row>
    <row r="19997" spans="8:8" x14ac:dyDescent="0.25">
      <c r="H19997" s="200"/>
    </row>
    <row r="19998" spans="8:8" x14ac:dyDescent="0.25">
      <c r="H19998" s="200"/>
    </row>
    <row r="19999" spans="8:8" x14ac:dyDescent="0.25">
      <c r="H19999" s="200"/>
    </row>
    <row r="20000" spans="8:8" x14ac:dyDescent="0.25">
      <c r="H20000" s="200"/>
    </row>
    <row r="20001" spans="8:8" x14ac:dyDescent="0.25">
      <c r="H20001" s="200"/>
    </row>
    <row r="20002" spans="8:8" x14ac:dyDescent="0.25">
      <c r="H20002" s="200"/>
    </row>
    <row r="20003" spans="8:8" x14ac:dyDescent="0.25">
      <c r="H20003" s="200"/>
    </row>
    <row r="20004" spans="8:8" x14ac:dyDescent="0.25">
      <c r="H20004" s="200"/>
    </row>
    <row r="20005" spans="8:8" x14ac:dyDescent="0.25">
      <c r="H20005" s="200"/>
    </row>
    <row r="20006" spans="8:8" x14ac:dyDescent="0.25">
      <c r="H20006" s="200"/>
    </row>
    <row r="20007" spans="8:8" x14ac:dyDescent="0.25">
      <c r="H20007" s="200"/>
    </row>
    <row r="20008" spans="8:8" x14ac:dyDescent="0.25">
      <c r="H20008" s="200"/>
    </row>
    <row r="20009" spans="8:8" x14ac:dyDescent="0.25">
      <c r="H20009" s="200"/>
    </row>
    <row r="20010" spans="8:8" x14ac:dyDescent="0.25">
      <c r="H20010" s="200"/>
    </row>
    <row r="20011" spans="8:8" x14ac:dyDescent="0.25">
      <c r="H20011" s="200"/>
    </row>
    <row r="20012" spans="8:8" x14ac:dyDescent="0.25">
      <c r="H20012" s="200"/>
    </row>
    <row r="20013" spans="8:8" x14ac:dyDescent="0.25">
      <c r="H20013" s="200"/>
    </row>
    <row r="20014" spans="8:8" x14ac:dyDescent="0.25">
      <c r="H20014" s="200"/>
    </row>
    <row r="20015" spans="8:8" x14ac:dyDescent="0.25">
      <c r="H20015" s="200"/>
    </row>
    <row r="20016" spans="8:8" x14ac:dyDescent="0.25">
      <c r="H20016" s="200"/>
    </row>
    <row r="20017" spans="8:8" x14ac:dyDescent="0.25">
      <c r="H20017" s="200"/>
    </row>
    <row r="20018" spans="8:8" x14ac:dyDescent="0.25">
      <c r="H20018" s="200"/>
    </row>
    <row r="20019" spans="8:8" x14ac:dyDescent="0.25">
      <c r="H20019" s="200"/>
    </row>
    <row r="20020" spans="8:8" x14ac:dyDescent="0.25">
      <c r="H20020" s="200"/>
    </row>
    <row r="20021" spans="8:8" x14ac:dyDescent="0.25">
      <c r="H20021" s="200"/>
    </row>
    <row r="20022" spans="8:8" x14ac:dyDescent="0.25">
      <c r="H20022" s="200"/>
    </row>
    <row r="20023" spans="8:8" x14ac:dyDescent="0.25">
      <c r="H20023" s="200"/>
    </row>
    <row r="20024" spans="8:8" x14ac:dyDescent="0.25">
      <c r="H20024" s="200"/>
    </row>
    <row r="20025" spans="8:8" x14ac:dyDescent="0.25">
      <c r="H20025" s="200"/>
    </row>
    <row r="20026" spans="8:8" x14ac:dyDescent="0.25">
      <c r="H20026" s="200"/>
    </row>
    <row r="20027" spans="8:8" x14ac:dyDescent="0.25">
      <c r="H20027" s="200"/>
    </row>
    <row r="20028" spans="8:8" x14ac:dyDescent="0.25">
      <c r="H20028" s="200"/>
    </row>
    <row r="20029" spans="8:8" x14ac:dyDescent="0.25">
      <c r="H20029" s="200"/>
    </row>
    <row r="20030" spans="8:8" x14ac:dyDescent="0.25">
      <c r="H20030" s="200"/>
    </row>
    <row r="20031" spans="8:8" x14ac:dyDescent="0.25">
      <c r="H20031" s="200"/>
    </row>
    <row r="20032" spans="8:8" x14ac:dyDescent="0.25">
      <c r="H20032" s="200"/>
    </row>
    <row r="20033" spans="8:8" x14ac:dyDescent="0.25">
      <c r="H20033" s="200"/>
    </row>
    <row r="20034" spans="8:8" x14ac:dyDescent="0.25">
      <c r="H20034" s="200"/>
    </row>
    <row r="20035" spans="8:8" x14ac:dyDescent="0.25">
      <c r="H20035" s="200"/>
    </row>
    <row r="20036" spans="8:8" x14ac:dyDescent="0.25">
      <c r="H20036" s="200"/>
    </row>
    <row r="20037" spans="8:8" x14ac:dyDescent="0.25">
      <c r="H20037" s="200"/>
    </row>
    <row r="20038" spans="8:8" x14ac:dyDescent="0.25">
      <c r="H20038" s="200"/>
    </row>
    <row r="20039" spans="8:8" x14ac:dyDescent="0.25">
      <c r="H20039" s="200"/>
    </row>
    <row r="20040" spans="8:8" x14ac:dyDescent="0.25">
      <c r="H20040" s="200"/>
    </row>
    <row r="20041" spans="8:8" x14ac:dyDescent="0.25">
      <c r="H20041" s="200"/>
    </row>
    <row r="20042" spans="8:8" x14ac:dyDescent="0.25">
      <c r="H20042" s="200"/>
    </row>
    <row r="20043" spans="8:8" x14ac:dyDescent="0.25">
      <c r="H20043" s="200"/>
    </row>
    <row r="20044" spans="8:8" x14ac:dyDescent="0.25">
      <c r="H20044" s="200"/>
    </row>
    <row r="20045" spans="8:8" x14ac:dyDescent="0.25">
      <c r="H20045" s="200"/>
    </row>
    <row r="20046" spans="8:8" x14ac:dyDescent="0.25">
      <c r="H20046" s="200"/>
    </row>
    <row r="20047" spans="8:8" x14ac:dyDescent="0.25">
      <c r="H20047" s="200"/>
    </row>
    <row r="20048" spans="8:8" x14ac:dyDescent="0.25">
      <c r="H20048" s="200"/>
    </row>
    <row r="20049" spans="8:8" x14ac:dyDescent="0.25">
      <c r="H20049" s="200"/>
    </row>
    <row r="20050" spans="8:8" x14ac:dyDescent="0.25">
      <c r="H20050" s="200"/>
    </row>
    <row r="20051" spans="8:8" x14ac:dyDescent="0.25">
      <c r="H20051" s="200"/>
    </row>
    <row r="20052" spans="8:8" x14ac:dyDescent="0.25">
      <c r="H20052" s="200"/>
    </row>
    <row r="20053" spans="8:8" x14ac:dyDescent="0.25">
      <c r="H20053" s="200"/>
    </row>
    <row r="20054" spans="8:8" x14ac:dyDescent="0.25">
      <c r="H20054" s="200"/>
    </row>
    <row r="20055" spans="8:8" x14ac:dyDescent="0.25">
      <c r="H20055" s="200"/>
    </row>
    <row r="20056" spans="8:8" x14ac:dyDescent="0.25">
      <c r="H20056" s="200"/>
    </row>
    <row r="20057" spans="8:8" x14ac:dyDescent="0.25">
      <c r="H20057" s="200"/>
    </row>
    <row r="20058" spans="8:8" x14ac:dyDescent="0.25">
      <c r="H20058" s="200"/>
    </row>
    <row r="20059" spans="8:8" x14ac:dyDescent="0.25">
      <c r="H20059" s="200"/>
    </row>
    <row r="20060" spans="8:8" x14ac:dyDescent="0.25">
      <c r="H20060" s="200"/>
    </row>
    <row r="20061" spans="8:8" x14ac:dyDescent="0.25">
      <c r="H20061" s="200"/>
    </row>
    <row r="20062" spans="8:8" x14ac:dyDescent="0.25">
      <c r="H20062" s="200"/>
    </row>
    <row r="20063" spans="8:8" x14ac:dyDescent="0.25">
      <c r="H20063" s="200"/>
    </row>
    <row r="20064" spans="8:8" x14ac:dyDescent="0.25">
      <c r="H20064" s="200"/>
    </row>
    <row r="20065" spans="8:8" x14ac:dyDescent="0.25">
      <c r="H20065" s="200"/>
    </row>
    <row r="20066" spans="8:8" x14ac:dyDescent="0.25">
      <c r="H20066" s="200"/>
    </row>
    <row r="20067" spans="8:8" x14ac:dyDescent="0.25">
      <c r="H20067" s="200"/>
    </row>
    <row r="20068" spans="8:8" x14ac:dyDescent="0.25">
      <c r="H20068" s="200"/>
    </row>
    <row r="20069" spans="8:8" x14ac:dyDescent="0.25">
      <c r="H20069" s="200"/>
    </row>
    <row r="20070" spans="8:8" x14ac:dyDescent="0.25">
      <c r="H20070" s="200"/>
    </row>
    <row r="20071" spans="8:8" x14ac:dyDescent="0.25">
      <c r="H20071" s="200"/>
    </row>
    <row r="20072" spans="8:8" x14ac:dyDescent="0.25">
      <c r="H20072" s="200"/>
    </row>
    <row r="20073" spans="8:8" x14ac:dyDescent="0.25">
      <c r="H20073" s="200"/>
    </row>
    <row r="20074" spans="8:8" x14ac:dyDescent="0.25">
      <c r="H20074" s="200"/>
    </row>
    <row r="20075" spans="8:8" x14ac:dyDescent="0.25">
      <c r="H20075" s="200"/>
    </row>
    <row r="20076" spans="8:8" x14ac:dyDescent="0.25">
      <c r="H20076" s="200"/>
    </row>
    <row r="20077" spans="8:8" x14ac:dyDescent="0.25">
      <c r="H20077" s="200"/>
    </row>
    <row r="20078" spans="8:8" x14ac:dyDescent="0.25">
      <c r="H20078" s="200"/>
    </row>
    <row r="20079" spans="8:8" x14ac:dyDescent="0.25">
      <c r="H20079" s="200"/>
    </row>
    <row r="20080" spans="8:8" x14ac:dyDescent="0.25">
      <c r="H20080" s="200"/>
    </row>
    <row r="20081" spans="8:8" x14ac:dyDescent="0.25">
      <c r="H20081" s="200"/>
    </row>
    <row r="20082" spans="8:8" x14ac:dyDescent="0.25">
      <c r="H20082" s="200"/>
    </row>
    <row r="20083" spans="8:8" x14ac:dyDescent="0.25">
      <c r="H20083" s="200"/>
    </row>
    <row r="20084" spans="8:8" x14ac:dyDescent="0.25">
      <c r="H20084" s="200"/>
    </row>
    <row r="20085" spans="8:8" x14ac:dyDescent="0.25">
      <c r="H20085" s="200"/>
    </row>
    <row r="20086" spans="8:8" x14ac:dyDescent="0.25">
      <c r="H20086" s="200"/>
    </row>
    <row r="20087" spans="8:8" x14ac:dyDescent="0.25">
      <c r="H20087" s="200"/>
    </row>
    <row r="20088" spans="8:8" x14ac:dyDescent="0.25">
      <c r="H20088" s="200"/>
    </row>
    <row r="20089" spans="8:8" x14ac:dyDescent="0.25">
      <c r="H20089" s="200"/>
    </row>
    <row r="20090" spans="8:8" x14ac:dyDescent="0.25">
      <c r="H20090" s="200"/>
    </row>
    <row r="20091" spans="8:8" x14ac:dyDescent="0.25">
      <c r="H20091" s="200"/>
    </row>
    <row r="20092" spans="8:8" x14ac:dyDescent="0.25">
      <c r="H20092" s="200"/>
    </row>
    <row r="20093" spans="8:8" x14ac:dyDescent="0.25">
      <c r="H20093" s="200"/>
    </row>
    <row r="20094" spans="8:8" x14ac:dyDescent="0.25">
      <c r="H20094" s="200"/>
    </row>
    <row r="20095" spans="8:8" x14ac:dyDescent="0.25">
      <c r="H20095" s="200"/>
    </row>
    <row r="20096" spans="8:8" x14ac:dyDescent="0.25">
      <c r="H20096" s="200"/>
    </row>
    <row r="20097" spans="8:8" x14ac:dyDescent="0.25">
      <c r="H20097" s="200"/>
    </row>
    <row r="20098" spans="8:8" x14ac:dyDescent="0.25">
      <c r="H20098" s="200"/>
    </row>
    <row r="20099" spans="8:8" x14ac:dyDescent="0.25">
      <c r="H20099" s="200"/>
    </row>
    <row r="20100" spans="8:8" x14ac:dyDescent="0.25">
      <c r="H20100" s="200"/>
    </row>
    <row r="20101" spans="8:8" x14ac:dyDescent="0.25">
      <c r="H20101" s="200"/>
    </row>
    <row r="20102" spans="8:8" x14ac:dyDescent="0.25">
      <c r="H20102" s="200"/>
    </row>
    <row r="20103" spans="8:8" x14ac:dyDescent="0.25">
      <c r="H20103" s="200"/>
    </row>
    <row r="20104" spans="8:8" x14ac:dyDescent="0.25">
      <c r="H20104" s="200"/>
    </row>
    <row r="20105" spans="8:8" x14ac:dyDescent="0.25">
      <c r="H20105" s="200"/>
    </row>
    <row r="20106" spans="8:8" x14ac:dyDescent="0.25">
      <c r="H20106" s="200"/>
    </row>
    <row r="20107" spans="8:8" x14ac:dyDescent="0.25">
      <c r="H20107" s="200"/>
    </row>
    <row r="20108" spans="8:8" x14ac:dyDescent="0.25">
      <c r="H20108" s="200"/>
    </row>
    <row r="20109" spans="8:8" x14ac:dyDescent="0.25">
      <c r="H20109" s="200"/>
    </row>
    <row r="20110" spans="8:8" x14ac:dyDescent="0.25">
      <c r="H20110" s="200"/>
    </row>
    <row r="20111" spans="8:8" x14ac:dyDescent="0.25">
      <c r="H20111" s="200"/>
    </row>
    <row r="20112" spans="8:8" x14ac:dyDescent="0.25">
      <c r="H20112" s="200"/>
    </row>
    <row r="20113" spans="8:8" x14ac:dyDescent="0.25">
      <c r="H20113" s="200"/>
    </row>
    <row r="20114" spans="8:8" x14ac:dyDescent="0.25">
      <c r="H20114" s="200"/>
    </row>
    <row r="20115" spans="8:8" x14ac:dyDescent="0.25">
      <c r="H20115" s="200"/>
    </row>
    <row r="20116" spans="8:8" x14ac:dyDescent="0.25">
      <c r="H20116" s="200"/>
    </row>
    <row r="20117" spans="8:8" x14ac:dyDescent="0.25">
      <c r="H20117" s="200"/>
    </row>
    <row r="20118" spans="8:8" x14ac:dyDescent="0.25">
      <c r="H20118" s="200"/>
    </row>
    <row r="20119" spans="8:8" x14ac:dyDescent="0.25">
      <c r="H20119" s="200"/>
    </row>
    <row r="20120" spans="8:8" x14ac:dyDescent="0.25">
      <c r="H20120" s="200"/>
    </row>
    <row r="20121" spans="8:8" x14ac:dyDescent="0.25">
      <c r="H20121" s="200"/>
    </row>
    <row r="20122" spans="8:8" x14ac:dyDescent="0.25">
      <c r="H20122" s="200"/>
    </row>
    <row r="20123" spans="8:8" x14ac:dyDescent="0.25">
      <c r="H20123" s="200"/>
    </row>
    <row r="20124" spans="8:8" x14ac:dyDescent="0.25">
      <c r="H20124" s="200"/>
    </row>
    <row r="20125" spans="8:8" x14ac:dyDescent="0.25">
      <c r="H20125" s="200"/>
    </row>
    <row r="20126" spans="8:8" x14ac:dyDescent="0.25">
      <c r="H20126" s="200"/>
    </row>
    <row r="20127" spans="8:8" x14ac:dyDescent="0.25">
      <c r="H20127" s="200"/>
    </row>
    <row r="20128" spans="8:8" x14ac:dyDescent="0.25">
      <c r="H20128" s="200"/>
    </row>
    <row r="20129" spans="8:8" x14ac:dyDescent="0.25">
      <c r="H20129" s="200"/>
    </row>
    <row r="20130" spans="8:8" x14ac:dyDescent="0.25">
      <c r="H20130" s="200"/>
    </row>
    <row r="20131" spans="8:8" x14ac:dyDescent="0.25">
      <c r="H20131" s="200"/>
    </row>
    <row r="20132" spans="8:8" x14ac:dyDescent="0.25">
      <c r="H20132" s="200"/>
    </row>
    <row r="20133" spans="8:8" x14ac:dyDescent="0.25">
      <c r="H20133" s="200"/>
    </row>
    <row r="20134" spans="8:8" x14ac:dyDescent="0.25">
      <c r="H20134" s="200"/>
    </row>
    <row r="20135" spans="8:8" x14ac:dyDescent="0.25">
      <c r="H20135" s="200"/>
    </row>
    <row r="20136" spans="8:8" x14ac:dyDescent="0.25">
      <c r="H20136" s="200"/>
    </row>
    <row r="20137" spans="8:8" x14ac:dyDescent="0.25">
      <c r="H20137" s="200"/>
    </row>
    <row r="20138" spans="8:8" x14ac:dyDescent="0.25">
      <c r="H20138" s="200"/>
    </row>
    <row r="20139" spans="8:8" x14ac:dyDescent="0.25">
      <c r="H20139" s="200"/>
    </row>
    <row r="20140" spans="8:8" x14ac:dyDescent="0.25">
      <c r="H20140" s="200"/>
    </row>
    <row r="20141" spans="8:8" x14ac:dyDescent="0.25">
      <c r="H20141" s="200"/>
    </row>
    <row r="20142" spans="8:8" x14ac:dyDescent="0.25">
      <c r="H20142" s="200"/>
    </row>
    <row r="20143" spans="8:8" x14ac:dyDescent="0.25">
      <c r="H20143" s="200"/>
    </row>
    <row r="20144" spans="8:8" x14ac:dyDescent="0.25">
      <c r="H20144" s="200"/>
    </row>
    <row r="20145" spans="8:8" x14ac:dyDescent="0.25">
      <c r="H20145" s="200"/>
    </row>
    <row r="20146" spans="8:8" x14ac:dyDescent="0.25">
      <c r="H20146" s="200"/>
    </row>
    <row r="20147" spans="8:8" x14ac:dyDescent="0.25">
      <c r="H20147" s="200"/>
    </row>
    <row r="20148" spans="8:8" x14ac:dyDescent="0.25">
      <c r="H20148" s="200"/>
    </row>
    <row r="20149" spans="8:8" x14ac:dyDescent="0.25">
      <c r="H20149" s="200"/>
    </row>
    <row r="20150" spans="8:8" x14ac:dyDescent="0.25">
      <c r="H20150" s="200"/>
    </row>
    <row r="20151" spans="8:8" x14ac:dyDescent="0.25">
      <c r="H20151" s="200"/>
    </row>
    <row r="20152" spans="8:8" x14ac:dyDescent="0.25">
      <c r="H20152" s="200"/>
    </row>
    <row r="20153" spans="8:8" x14ac:dyDescent="0.25">
      <c r="H20153" s="200"/>
    </row>
    <row r="20154" spans="8:8" x14ac:dyDescent="0.25">
      <c r="H20154" s="200"/>
    </row>
    <row r="20155" spans="8:8" x14ac:dyDescent="0.25">
      <c r="H20155" s="200"/>
    </row>
    <row r="20156" spans="8:8" x14ac:dyDescent="0.25">
      <c r="H20156" s="200"/>
    </row>
    <row r="20157" spans="8:8" x14ac:dyDescent="0.25">
      <c r="H20157" s="200"/>
    </row>
    <row r="20158" spans="8:8" x14ac:dyDescent="0.25">
      <c r="H20158" s="200"/>
    </row>
    <row r="20159" spans="8:8" x14ac:dyDescent="0.25">
      <c r="H20159" s="200"/>
    </row>
    <row r="20160" spans="8:8" x14ac:dyDescent="0.25">
      <c r="H20160" s="200"/>
    </row>
    <row r="20161" spans="8:8" x14ac:dyDescent="0.25">
      <c r="H20161" s="200"/>
    </row>
    <row r="20162" spans="8:8" x14ac:dyDescent="0.25">
      <c r="H20162" s="200"/>
    </row>
    <row r="20163" spans="8:8" x14ac:dyDescent="0.25">
      <c r="H20163" s="200"/>
    </row>
    <row r="20164" spans="8:8" x14ac:dyDescent="0.25">
      <c r="H20164" s="200"/>
    </row>
    <row r="20165" spans="8:8" x14ac:dyDescent="0.25">
      <c r="H20165" s="200"/>
    </row>
    <row r="20166" spans="8:8" x14ac:dyDescent="0.25">
      <c r="H20166" s="200"/>
    </row>
    <row r="20167" spans="8:8" x14ac:dyDescent="0.25">
      <c r="H20167" s="200"/>
    </row>
    <row r="20168" spans="8:8" x14ac:dyDescent="0.25">
      <c r="H20168" s="200"/>
    </row>
    <row r="20169" spans="8:8" x14ac:dyDescent="0.25">
      <c r="H20169" s="200"/>
    </row>
    <row r="20170" spans="8:8" x14ac:dyDescent="0.25">
      <c r="H20170" s="200"/>
    </row>
    <row r="20171" spans="8:8" x14ac:dyDescent="0.25">
      <c r="H20171" s="200"/>
    </row>
    <row r="20172" spans="8:8" x14ac:dyDescent="0.25">
      <c r="H20172" s="200"/>
    </row>
    <row r="20173" spans="8:8" x14ac:dyDescent="0.25">
      <c r="H20173" s="200"/>
    </row>
    <row r="20174" spans="8:8" x14ac:dyDescent="0.25">
      <c r="H20174" s="200"/>
    </row>
    <row r="20175" spans="8:8" x14ac:dyDescent="0.25">
      <c r="H20175" s="200"/>
    </row>
    <row r="20176" spans="8:8" x14ac:dyDescent="0.25">
      <c r="H20176" s="200"/>
    </row>
    <row r="20177" spans="8:8" x14ac:dyDescent="0.25">
      <c r="H20177" s="200"/>
    </row>
    <row r="20178" spans="8:8" x14ac:dyDescent="0.25">
      <c r="H20178" s="200"/>
    </row>
    <row r="20179" spans="8:8" x14ac:dyDescent="0.25">
      <c r="H20179" s="200"/>
    </row>
    <row r="20180" spans="8:8" x14ac:dyDescent="0.25">
      <c r="H20180" s="200"/>
    </row>
    <row r="20181" spans="8:8" x14ac:dyDescent="0.25">
      <c r="H20181" s="200"/>
    </row>
    <row r="20182" spans="8:8" x14ac:dyDescent="0.25">
      <c r="H20182" s="200"/>
    </row>
    <row r="20183" spans="8:8" x14ac:dyDescent="0.25">
      <c r="H20183" s="200"/>
    </row>
    <row r="20184" spans="8:8" x14ac:dyDescent="0.25">
      <c r="H20184" s="200"/>
    </row>
    <row r="20185" spans="8:8" x14ac:dyDescent="0.25">
      <c r="H20185" s="200"/>
    </row>
    <row r="20186" spans="8:8" x14ac:dyDescent="0.25">
      <c r="H20186" s="200"/>
    </row>
    <row r="20187" spans="8:8" x14ac:dyDescent="0.25">
      <c r="H20187" s="200"/>
    </row>
    <row r="20188" spans="8:8" x14ac:dyDescent="0.25">
      <c r="H20188" s="200"/>
    </row>
    <row r="20189" spans="8:8" x14ac:dyDescent="0.25">
      <c r="H20189" s="200"/>
    </row>
    <row r="20190" spans="8:8" x14ac:dyDescent="0.25">
      <c r="H20190" s="200"/>
    </row>
    <row r="20191" spans="8:8" x14ac:dyDescent="0.25">
      <c r="H20191" s="200"/>
    </row>
    <row r="20192" spans="8:8" x14ac:dyDescent="0.25">
      <c r="H20192" s="200"/>
    </row>
    <row r="20193" spans="8:8" x14ac:dyDescent="0.25">
      <c r="H20193" s="200"/>
    </row>
    <row r="20194" spans="8:8" x14ac:dyDescent="0.25">
      <c r="H20194" s="200"/>
    </row>
    <row r="20195" spans="8:8" x14ac:dyDescent="0.25">
      <c r="H20195" s="200"/>
    </row>
    <row r="20196" spans="8:8" x14ac:dyDescent="0.25">
      <c r="H20196" s="200"/>
    </row>
    <row r="20197" spans="8:8" x14ac:dyDescent="0.25">
      <c r="H20197" s="200"/>
    </row>
    <row r="20198" spans="8:8" x14ac:dyDescent="0.25">
      <c r="H20198" s="200"/>
    </row>
    <row r="20199" spans="8:8" x14ac:dyDescent="0.25">
      <c r="H20199" s="200"/>
    </row>
    <row r="20200" spans="8:8" x14ac:dyDescent="0.25">
      <c r="H20200" s="200"/>
    </row>
    <row r="20201" spans="8:8" x14ac:dyDescent="0.25">
      <c r="H20201" s="200"/>
    </row>
    <row r="20202" spans="8:8" x14ac:dyDescent="0.25">
      <c r="H20202" s="200"/>
    </row>
    <row r="20203" spans="8:8" x14ac:dyDescent="0.25">
      <c r="H20203" s="200"/>
    </row>
    <row r="20204" spans="8:8" x14ac:dyDescent="0.25">
      <c r="H20204" s="200"/>
    </row>
    <row r="20205" spans="8:8" x14ac:dyDescent="0.25">
      <c r="H20205" s="200"/>
    </row>
    <row r="20206" spans="8:8" x14ac:dyDescent="0.25">
      <c r="H20206" s="200"/>
    </row>
    <row r="20207" spans="8:8" x14ac:dyDescent="0.25">
      <c r="H20207" s="200"/>
    </row>
    <row r="20208" spans="8:8" x14ac:dyDescent="0.25">
      <c r="H20208" s="200"/>
    </row>
    <row r="20209" spans="8:8" x14ac:dyDescent="0.25">
      <c r="H20209" s="200"/>
    </row>
    <row r="20210" spans="8:8" x14ac:dyDescent="0.25">
      <c r="H20210" s="200"/>
    </row>
    <row r="20211" spans="8:8" x14ac:dyDescent="0.25">
      <c r="H20211" s="200"/>
    </row>
    <row r="20212" spans="8:8" x14ac:dyDescent="0.25">
      <c r="H20212" s="200"/>
    </row>
    <row r="20213" spans="8:8" x14ac:dyDescent="0.25">
      <c r="H20213" s="200"/>
    </row>
    <row r="20214" spans="8:8" x14ac:dyDescent="0.25">
      <c r="H20214" s="200"/>
    </row>
    <row r="20215" spans="8:8" x14ac:dyDescent="0.25">
      <c r="H20215" s="200"/>
    </row>
    <row r="20216" spans="8:8" x14ac:dyDescent="0.25">
      <c r="H20216" s="200"/>
    </row>
    <row r="20217" spans="8:8" x14ac:dyDescent="0.25">
      <c r="H20217" s="200"/>
    </row>
    <row r="20218" spans="8:8" x14ac:dyDescent="0.25">
      <c r="H20218" s="200"/>
    </row>
    <row r="20219" spans="8:8" x14ac:dyDescent="0.25">
      <c r="H20219" s="200"/>
    </row>
    <row r="20220" spans="8:8" x14ac:dyDescent="0.25">
      <c r="H20220" s="200"/>
    </row>
    <row r="20221" spans="8:8" x14ac:dyDescent="0.25">
      <c r="H20221" s="200"/>
    </row>
    <row r="20222" spans="8:8" x14ac:dyDescent="0.25">
      <c r="H20222" s="200"/>
    </row>
    <row r="20223" spans="8:8" x14ac:dyDescent="0.25">
      <c r="H20223" s="200"/>
    </row>
    <row r="20224" spans="8:8" x14ac:dyDescent="0.25">
      <c r="H20224" s="200"/>
    </row>
    <row r="20225" spans="8:8" x14ac:dyDescent="0.25">
      <c r="H20225" s="200"/>
    </row>
    <row r="20226" spans="8:8" x14ac:dyDescent="0.25">
      <c r="H20226" s="200"/>
    </row>
    <row r="20227" spans="8:8" x14ac:dyDescent="0.25">
      <c r="H20227" s="200"/>
    </row>
    <row r="20228" spans="8:8" x14ac:dyDescent="0.25">
      <c r="H20228" s="200"/>
    </row>
    <row r="20229" spans="8:8" x14ac:dyDescent="0.25">
      <c r="H20229" s="200"/>
    </row>
    <row r="20230" spans="8:8" x14ac:dyDescent="0.25">
      <c r="H20230" s="200"/>
    </row>
    <row r="20231" spans="8:8" x14ac:dyDescent="0.25">
      <c r="H20231" s="200"/>
    </row>
    <row r="20232" spans="8:8" x14ac:dyDescent="0.25">
      <c r="H20232" s="200"/>
    </row>
    <row r="20233" spans="8:8" x14ac:dyDescent="0.25">
      <c r="H20233" s="200"/>
    </row>
    <row r="20234" spans="8:8" x14ac:dyDescent="0.25">
      <c r="H20234" s="200"/>
    </row>
    <row r="20235" spans="8:8" x14ac:dyDescent="0.25">
      <c r="H20235" s="200"/>
    </row>
    <row r="20236" spans="8:8" x14ac:dyDescent="0.25">
      <c r="H20236" s="200"/>
    </row>
    <row r="20237" spans="8:8" x14ac:dyDescent="0.25">
      <c r="H20237" s="200"/>
    </row>
    <row r="20238" spans="8:8" x14ac:dyDescent="0.25">
      <c r="H20238" s="200"/>
    </row>
    <row r="20239" spans="8:8" x14ac:dyDescent="0.25">
      <c r="H20239" s="200"/>
    </row>
    <row r="20240" spans="8:8" x14ac:dyDescent="0.25">
      <c r="H20240" s="200"/>
    </row>
    <row r="20241" spans="8:8" x14ac:dyDescent="0.25">
      <c r="H20241" s="200"/>
    </row>
    <row r="20242" spans="8:8" x14ac:dyDescent="0.25">
      <c r="H20242" s="200"/>
    </row>
    <row r="20243" spans="8:8" x14ac:dyDescent="0.25">
      <c r="H20243" s="200"/>
    </row>
    <row r="20244" spans="8:8" x14ac:dyDescent="0.25">
      <c r="H20244" s="200"/>
    </row>
    <row r="20245" spans="8:8" x14ac:dyDescent="0.25">
      <c r="H20245" s="200"/>
    </row>
    <row r="20246" spans="8:8" x14ac:dyDescent="0.25">
      <c r="H20246" s="200"/>
    </row>
    <row r="20247" spans="8:8" x14ac:dyDescent="0.25">
      <c r="H20247" s="200"/>
    </row>
    <row r="20248" spans="8:8" x14ac:dyDescent="0.25">
      <c r="H20248" s="200"/>
    </row>
    <row r="20249" spans="8:8" x14ac:dyDescent="0.25">
      <c r="H20249" s="200"/>
    </row>
    <row r="20250" spans="8:8" x14ac:dyDescent="0.25">
      <c r="H20250" s="200"/>
    </row>
    <row r="20251" spans="8:8" x14ac:dyDescent="0.25">
      <c r="H20251" s="200"/>
    </row>
    <row r="20252" spans="8:8" x14ac:dyDescent="0.25">
      <c r="H20252" s="200"/>
    </row>
    <row r="20253" spans="8:8" x14ac:dyDescent="0.25">
      <c r="H20253" s="200"/>
    </row>
    <row r="20254" spans="8:8" x14ac:dyDescent="0.25">
      <c r="H20254" s="200"/>
    </row>
    <row r="20255" spans="8:8" x14ac:dyDescent="0.25">
      <c r="H20255" s="200"/>
    </row>
    <row r="20256" spans="8:8" x14ac:dyDescent="0.25">
      <c r="H20256" s="200"/>
    </row>
    <row r="20257" spans="8:8" x14ac:dyDescent="0.25">
      <c r="H20257" s="200"/>
    </row>
    <row r="20258" spans="8:8" x14ac:dyDescent="0.25">
      <c r="H20258" s="200"/>
    </row>
    <row r="20259" spans="8:8" x14ac:dyDescent="0.25">
      <c r="H20259" s="200"/>
    </row>
    <row r="20260" spans="8:8" x14ac:dyDescent="0.25">
      <c r="H20260" s="200"/>
    </row>
    <row r="20261" spans="8:8" x14ac:dyDescent="0.25">
      <c r="H20261" s="200"/>
    </row>
    <row r="20262" spans="8:8" x14ac:dyDescent="0.25">
      <c r="H20262" s="200"/>
    </row>
    <row r="20263" spans="8:8" x14ac:dyDescent="0.25">
      <c r="H20263" s="200"/>
    </row>
    <row r="20264" spans="8:8" x14ac:dyDescent="0.25">
      <c r="H20264" s="200"/>
    </row>
    <row r="20265" spans="8:8" x14ac:dyDescent="0.25">
      <c r="H20265" s="200"/>
    </row>
    <row r="20266" spans="8:8" x14ac:dyDescent="0.25">
      <c r="H20266" s="200"/>
    </row>
    <row r="20267" spans="8:8" x14ac:dyDescent="0.25">
      <c r="H20267" s="200"/>
    </row>
    <row r="20268" spans="8:8" x14ac:dyDescent="0.25">
      <c r="H20268" s="200"/>
    </row>
    <row r="20269" spans="8:8" x14ac:dyDescent="0.25">
      <c r="H20269" s="200"/>
    </row>
    <row r="20270" spans="8:8" x14ac:dyDescent="0.25">
      <c r="H20270" s="200"/>
    </row>
    <row r="20271" spans="8:8" x14ac:dyDescent="0.25">
      <c r="H20271" s="200"/>
    </row>
    <row r="20272" spans="8:8" x14ac:dyDescent="0.25">
      <c r="H20272" s="200"/>
    </row>
    <row r="20273" spans="8:8" x14ac:dyDescent="0.25">
      <c r="H20273" s="200"/>
    </row>
    <row r="20274" spans="8:8" x14ac:dyDescent="0.25">
      <c r="H20274" s="200"/>
    </row>
    <row r="20275" spans="8:8" x14ac:dyDescent="0.25">
      <c r="H20275" s="200"/>
    </row>
    <row r="20276" spans="8:8" x14ac:dyDescent="0.25">
      <c r="H20276" s="200"/>
    </row>
    <row r="20277" spans="8:8" x14ac:dyDescent="0.25">
      <c r="H20277" s="200"/>
    </row>
    <row r="20278" spans="8:8" x14ac:dyDescent="0.25">
      <c r="H20278" s="200"/>
    </row>
    <row r="20279" spans="8:8" x14ac:dyDescent="0.25">
      <c r="H20279" s="200"/>
    </row>
    <row r="20280" spans="8:8" x14ac:dyDescent="0.25">
      <c r="H20280" s="200"/>
    </row>
    <row r="20281" spans="8:8" x14ac:dyDescent="0.25">
      <c r="H20281" s="200"/>
    </row>
    <row r="20282" spans="8:8" x14ac:dyDescent="0.25">
      <c r="H20282" s="200"/>
    </row>
    <row r="20283" spans="8:8" x14ac:dyDescent="0.25">
      <c r="H20283" s="200"/>
    </row>
    <row r="20284" spans="8:8" x14ac:dyDescent="0.25">
      <c r="H20284" s="200"/>
    </row>
    <row r="20285" spans="8:8" x14ac:dyDescent="0.25">
      <c r="H20285" s="200"/>
    </row>
    <row r="20286" spans="8:8" x14ac:dyDescent="0.25">
      <c r="H20286" s="200"/>
    </row>
    <row r="20287" spans="8:8" x14ac:dyDescent="0.25">
      <c r="H20287" s="200"/>
    </row>
    <row r="20288" spans="8:8" x14ac:dyDescent="0.25">
      <c r="H20288" s="200"/>
    </row>
    <row r="20289" spans="8:8" x14ac:dyDescent="0.25">
      <c r="H20289" s="200"/>
    </row>
    <row r="20290" spans="8:8" x14ac:dyDescent="0.25">
      <c r="H20290" s="200"/>
    </row>
    <row r="20291" spans="8:8" x14ac:dyDescent="0.25">
      <c r="H20291" s="200"/>
    </row>
    <row r="20292" spans="8:8" x14ac:dyDescent="0.25">
      <c r="H20292" s="200"/>
    </row>
    <row r="20293" spans="8:8" x14ac:dyDescent="0.25">
      <c r="H20293" s="200"/>
    </row>
    <row r="20294" spans="8:8" x14ac:dyDescent="0.25">
      <c r="H20294" s="200"/>
    </row>
    <row r="20295" spans="8:8" x14ac:dyDescent="0.25">
      <c r="H20295" s="200"/>
    </row>
    <row r="20296" spans="8:8" x14ac:dyDescent="0.25">
      <c r="H20296" s="200"/>
    </row>
    <row r="20297" spans="8:8" x14ac:dyDescent="0.25">
      <c r="H20297" s="200"/>
    </row>
    <row r="20298" spans="8:8" x14ac:dyDescent="0.25">
      <c r="H20298" s="200"/>
    </row>
    <row r="20299" spans="8:8" x14ac:dyDescent="0.25">
      <c r="H20299" s="200"/>
    </row>
    <row r="20300" spans="8:8" x14ac:dyDescent="0.25">
      <c r="H20300" s="200"/>
    </row>
    <row r="20301" spans="8:8" x14ac:dyDescent="0.25">
      <c r="H20301" s="200"/>
    </row>
    <row r="20302" spans="8:8" x14ac:dyDescent="0.25">
      <c r="H20302" s="200"/>
    </row>
    <row r="20303" spans="8:8" x14ac:dyDescent="0.25">
      <c r="H20303" s="200"/>
    </row>
    <row r="20304" spans="8:8" x14ac:dyDescent="0.25">
      <c r="H20304" s="200"/>
    </row>
    <row r="20305" spans="8:8" x14ac:dyDescent="0.25">
      <c r="H20305" s="200"/>
    </row>
    <row r="20306" spans="8:8" x14ac:dyDescent="0.25">
      <c r="H20306" s="200"/>
    </row>
    <row r="20307" spans="8:8" x14ac:dyDescent="0.25">
      <c r="H20307" s="200"/>
    </row>
    <row r="20308" spans="8:8" x14ac:dyDescent="0.25">
      <c r="H20308" s="200"/>
    </row>
    <row r="20309" spans="8:8" x14ac:dyDescent="0.25">
      <c r="H20309" s="200"/>
    </row>
    <row r="20310" spans="8:8" x14ac:dyDescent="0.25">
      <c r="H20310" s="200"/>
    </row>
    <row r="20311" spans="8:8" x14ac:dyDescent="0.25">
      <c r="H20311" s="200"/>
    </row>
    <row r="20312" spans="8:8" x14ac:dyDescent="0.25">
      <c r="H20312" s="200"/>
    </row>
    <row r="20313" spans="8:8" x14ac:dyDescent="0.25">
      <c r="H20313" s="200"/>
    </row>
    <row r="20314" spans="8:8" x14ac:dyDescent="0.25">
      <c r="H20314" s="200"/>
    </row>
    <row r="20315" spans="8:8" x14ac:dyDescent="0.25">
      <c r="H20315" s="200"/>
    </row>
    <row r="20316" spans="8:8" x14ac:dyDescent="0.25">
      <c r="H20316" s="200"/>
    </row>
    <row r="20317" spans="8:8" x14ac:dyDescent="0.25">
      <c r="H20317" s="200"/>
    </row>
    <row r="20318" spans="8:8" x14ac:dyDescent="0.25">
      <c r="H20318" s="200"/>
    </row>
    <row r="20319" spans="8:8" x14ac:dyDescent="0.25">
      <c r="H20319" s="200"/>
    </row>
    <row r="20320" spans="8:8" x14ac:dyDescent="0.25">
      <c r="H20320" s="200"/>
    </row>
    <row r="20321" spans="8:8" x14ac:dyDescent="0.25">
      <c r="H20321" s="200"/>
    </row>
    <row r="20322" spans="8:8" x14ac:dyDescent="0.25">
      <c r="H20322" s="200"/>
    </row>
    <row r="20323" spans="8:8" x14ac:dyDescent="0.25">
      <c r="H20323" s="200"/>
    </row>
    <row r="20324" spans="8:8" x14ac:dyDescent="0.25">
      <c r="H20324" s="200"/>
    </row>
    <row r="20325" spans="8:8" x14ac:dyDescent="0.25">
      <c r="H20325" s="200"/>
    </row>
    <row r="20326" spans="8:8" x14ac:dyDescent="0.25">
      <c r="H20326" s="200"/>
    </row>
    <row r="20327" spans="8:8" x14ac:dyDescent="0.25">
      <c r="H20327" s="200"/>
    </row>
    <row r="20328" spans="8:8" x14ac:dyDescent="0.25">
      <c r="H20328" s="200"/>
    </row>
    <row r="20329" spans="8:8" x14ac:dyDescent="0.25">
      <c r="H20329" s="200"/>
    </row>
    <row r="20330" spans="8:8" x14ac:dyDescent="0.25">
      <c r="H20330" s="200"/>
    </row>
    <row r="20331" spans="8:8" x14ac:dyDescent="0.25">
      <c r="H20331" s="200"/>
    </row>
    <row r="20332" spans="8:8" x14ac:dyDescent="0.25">
      <c r="H20332" s="200"/>
    </row>
    <row r="20333" spans="8:8" x14ac:dyDescent="0.25">
      <c r="H20333" s="200"/>
    </row>
    <row r="20334" spans="8:8" x14ac:dyDescent="0.25">
      <c r="H20334" s="200"/>
    </row>
    <row r="20335" spans="8:8" x14ac:dyDescent="0.25">
      <c r="H20335" s="200"/>
    </row>
    <row r="20336" spans="8:8" x14ac:dyDescent="0.25">
      <c r="H20336" s="200"/>
    </row>
    <row r="20337" spans="8:8" x14ac:dyDescent="0.25">
      <c r="H20337" s="200"/>
    </row>
    <row r="20338" spans="8:8" x14ac:dyDescent="0.25">
      <c r="H20338" s="200"/>
    </row>
    <row r="20339" spans="8:8" x14ac:dyDescent="0.25">
      <c r="H20339" s="200"/>
    </row>
    <row r="20340" spans="8:8" x14ac:dyDescent="0.25">
      <c r="H20340" s="200"/>
    </row>
    <row r="20341" spans="8:8" x14ac:dyDescent="0.25">
      <c r="H20341" s="200"/>
    </row>
    <row r="20342" spans="8:8" x14ac:dyDescent="0.25">
      <c r="H20342" s="200"/>
    </row>
    <row r="20343" spans="8:8" x14ac:dyDescent="0.25">
      <c r="H20343" s="200"/>
    </row>
    <row r="20344" spans="8:8" x14ac:dyDescent="0.25">
      <c r="H20344" s="200"/>
    </row>
    <row r="20345" spans="8:8" x14ac:dyDescent="0.25">
      <c r="H20345" s="200"/>
    </row>
    <row r="20346" spans="8:8" x14ac:dyDescent="0.25">
      <c r="H20346" s="200"/>
    </row>
    <row r="20347" spans="8:8" x14ac:dyDescent="0.25">
      <c r="H20347" s="200"/>
    </row>
    <row r="20348" spans="8:8" x14ac:dyDescent="0.25">
      <c r="H20348" s="200"/>
    </row>
    <row r="20349" spans="8:8" x14ac:dyDescent="0.25">
      <c r="H20349" s="200"/>
    </row>
    <row r="20350" spans="8:8" x14ac:dyDescent="0.25">
      <c r="H20350" s="200"/>
    </row>
    <row r="20351" spans="8:8" x14ac:dyDescent="0.25">
      <c r="H20351" s="200"/>
    </row>
    <row r="20352" spans="8:8" x14ac:dyDescent="0.25">
      <c r="H20352" s="200"/>
    </row>
    <row r="20353" spans="8:8" x14ac:dyDescent="0.25">
      <c r="H20353" s="200"/>
    </row>
    <row r="20354" spans="8:8" x14ac:dyDescent="0.25">
      <c r="H20354" s="200"/>
    </row>
    <row r="20355" spans="8:8" x14ac:dyDescent="0.25">
      <c r="H20355" s="200"/>
    </row>
    <row r="20356" spans="8:8" x14ac:dyDescent="0.25">
      <c r="H20356" s="200"/>
    </row>
    <row r="20357" spans="8:8" x14ac:dyDescent="0.25">
      <c r="H20357" s="200"/>
    </row>
    <row r="20358" spans="8:8" x14ac:dyDescent="0.25">
      <c r="H20358" s="200"/>
    </row>
    <row r="20359" spans="8:8" x14ac:dyDescent="0.25">
      <c r="H20359" s="200"/>
    </row>
    <row r="20360" spans="8:8" x14ac:dyDescent="0.25">
      <c r="H20360" s="200"/>
    </row>
    <row r="20361" spans="8:8" x14ac:dyDescent="0.25">
      <c r="H20361" s="200"/>
    </row>
    <row r="20362" spans="8:8" x14ac:dyDescent="0.25">
      <c r="H20362" s="200"/>
    </row>
    <row r="20363" spans="8:8" x14ac:dyDescent="0.25">
      <c r="H20363" s="200"/>
    </row>
    <row r="20364" spans="8:8" x14ac:dyDescent="0.25">
      <c r="H20364" s="200"/>
    </row>
    <row r="20365" spans="8:8" x14ac:dyDescent="0.25">
      <c r="H20365" s="200"/>
    </row>
    <row r="20366" spans="8:8" x14ac:dyDescent="0.25">
      <c r="H20366" s="200"/>
    </row>
    <row r="20367" spans="8:8" x14ac:dyDescent="0.25">
      <c r="H20367" s="200"/>
    </row>
    <row r="20368" spans="8:8" x14ac:dyDescent="0.25">
      <c r="H20368" s="200"/>
    </row>
    <row r="20369" spans="8:8" x14ac:dyDescent="0.25">
      <c r="H20369" s="200"/>
    </row>
    <row r="20370" spans="8:8" x14ac:dyDescent="0.25">
      <c r="H20370" s="200"/>
    </row>
    <row r="20371" spans="8:8" x14ac:dyDescent="0.25">
      <c r="H20371" s="200"/>
    </row>
    <row r="20372" spans="8:8" x14ac:dyDescent="0.25">
      <c r="H20372" s="200"/>
    </row>
    <row r="20373" spans="8:8" x14ac:dyDescent="0.25">
      <c r="H20373" s="200"/>
    </row>
    <row r="20374" spans="8:8" x14ac:dyDescent="0.25">
      <c r="H20374" s="200"/>
    </row>
    <row r="20375" spans="8:8" x14ac:dyDescent="0.25">
      <c r="H20375" s="200"/>
    </row>
    <row r="20376" spans="8:8" x14ac:dyDescent="0.25">
      <c r="H20376" s="200"/>
    </row>
    <row r="20377" spans="8:8" x14ac:dyDescent="0.25">
      <c r="H20377" s="200"/>
    </row>
    <row r="20378" spans="8:8" x14ac:dyDescent="0.25">
      <c r="H20378" s="200"/>
    </row>
    <row r="20379" spans="8:8" x14ac:dyDescent="0.25">
      <c r="H20379" s="200"/>
    </row>
    <row r="20380" spans="8:8" x14ac:dyDescent="0.25">
      <c r="H20380" s="200"/>
    </row>
    <row r="20381" spans="8:8" x14ac:dyDescent="0.25">
      <c r="H20381" s="200"/>
    </row>
    <row r="20382" spans="8:8" x14ac:dyDescent="0.25">
      <c r="H20382" s="200"/>
    </row>
    <row r="20383" spans="8:8" x14ac:dyDescent="0.25">
      <c r="H20383" s="200"/>
    </row>
    <row r="20384" spans="8:8" x14ac:dyDescent="0.25">
      <c r="H20384" s="200"/>
    </row>
    <row r="20385" spans="8:8" x14ac:dyDescent="0.25">
      <c r="H20385" s="200"/>
    </row>
    <row r="20386" spans="8:8" x14ac:dyDescent="0.25">
      <c r="H20386" s="200"/>
    </row>
    <row r="20387" spans="8:8" x14ac:dyDescent="0.25">
      <c r="H20387" s="200"/>
    </row>
    <row r="20388" spans="8:8" x14ac:dyDescent="0.25">
      <c r="H20388" s="200"/>
    </row>
    <row r="20389" spans="8:8" x14ac:dyDescent="0.25">
      <c r="H20389" s="200"/>
    </row>
    <row r="20390" spans="8:8" x14ac:dyDescent="0.25">
      <c r="H20390" s="200"/>
    </row>
    <row r="20391" spans="8:8" x14ac:dyDescent="0.25">
      <c r="H20391" s="200"/>
    </row>
    <row r="20392" spans="8:8" x14ac:dyDescent="0.25">
      <c r="H20392" s="200"/>
    </row>
    <row r="20393" spans="8:8" x14ac:dyDescent="0.25">
      <c r="H20393" s="200"/>
    </row>
    <row r="20394" spans="8:8" x14ac:dyDescent="0.25">
      <c r="H20394" s="200"/>
    </row>
    <row r="20395" spans="8:8" x14ac:dyDescent="0.25">
      <c r="H20395" s="200"/>
    </row>
    <row r="20396" spans="8:8" x14ac:dyDescent="0.25">
      <c r="H20396" s="200"/>
    </row>
    <row r="20397" spans="8:8" x14ac:dyDescent="0.25">
      <c r="H20397" s="200"/>
    </row>
    <row r="20398" spans="8:8" x14ac:dyDescent="0.25">
      <c r="H20398" s="200"/>
    </row>
    <row r="20399" spans="8:8" x14ac:dyDescent="0.25">
      <c r="H20399" s="200"/>
    </row>
    <row r="20400" spans="8:8" x14ac:dyDescent="0.25">
      <c r="H20400" s="200"/>
    </row>
    <row r="20401" spans="8:8" x14ac:dyDescent="0.25">
      <c r="H20401" s="200"/>
    </row>
    <row r="20402" spans="8:8" x14ac:dyDescent="0.25">
      <c r="H20402" s="200"/>
    </row>
    <row r="20403" spans="8:8" x14ac:dyDescent="0.25">
      <c r="H20403" s="200"/>
    </row>
    <row r="20404" spans="8:8" x14ac:dyDescent="0.25">
      <c r="H20404" s="200"/>
    </row>
    <row r="20405" spans="8:8" x14ac:dyDescent="0.25">
      <c r="H20405" s="200"/>
    </row>
    <row r="20406" spans="8:8" x14ac:dyDescent="0.25">
      <c r="H20406" s="200"/>
    </row>
    <row r="20407" spans="8:8" x14ac:dyDescent="0.25">
      <c r="H20407" s="200"/>
    </row>
    <row r="20408" spans="8:8" x14ac:dyDescent="0.25">
      <c r="H20408" s="200"/>
    </row>
    <row r="20409" spans="8:8" x14ac:dyDescent="0.25">
      <c r="H20409" s="200"/>
    </row>
    <row r="20410" spans="8:8" x14ac:dyDescent="0.25">
      <c r="H20410" s="200"/>
    </row>
    <row r="20411" spans="8:8" x14ac:dyDescent="0.25">
      <c r="H20411" s="200"/>
    </row>
    <row r="20412" spans="8:8" x14ac:dyDescent="0.25">
      <c r="H20412" s="200"/>
    </row>
    <row r="20413" spans="8:8" x14ac:dyDescent="0.25">
      <c r="H20413" s="200"/>
    </row>
    <row r="20414" spans="8:8" x14ac:dyDescent="0.25">
      <c r="H20414" s="200"/>
    </row>
    <row r="20415" spans="8:8" x14ac:dyDescent="0.25">
      <c r="H20415" s="200"/>
    </row>
    <row r="20416" spans="8:8" x14ac:dyDescent="0.25">
      <c r="H20416" s="200"/>
    </row>
    <row r="20417" spans="8:8" x14ac:dyDescent="0.25">
      <c r="H20417" s="200"/>
    </row>
    <row r="20418" spans="8:8" x14ac:dyDescent="0.25">
      <c r="H20418" s="200"/>
    </row>
    <row r="20419" spans="8:8" x14ac:dyDescent="0.25">
      <c r="H20419" s="200"/>
    </row>
    <row r="20420" spans="8:8" x14ac:dyDescent="0.25">
      <c r="H20420" s="200"/>
    </row>
    <row r="20421" spans="8:8" x14ac:dyDescent="0.25">
      <c r="H20421" s="200"/>
    </row>
    <row r="20422" spans="8:8" x14ac:dyDescent="0.25">
      <c r="H20422" s="200"/>
    </row>
    <row r="20423" spans="8:8" x14ac:dyDescent="0.25">
      <c r="H20423" s="200"/>
    </row>
    <row r="20424" spans="8:8" x14ac:dyDescent="0.25">
      <c r="H20424" s="200"/>
    </row>
    <row r="20425" spans="8:8" x14ac:dyDescent="0.25">
      <c r="H20425" s="200"/>
    </row>
    <row r="20426" spans="8:8" x14ac:dyDescent="0.25">
      <c r="H20426" s="200"/>
    </row>
    <row r="20427" spans="8:8" x14ac:dyDescent="0.25">
      <c r="H20427" s="200"/>
    </row>
    <row r="20428" spans="8:8" x14ac:dyDescent="0.25">
      <c r="H20428" s="200"/>
    </row>
    <row r="20429" spans="8:8" x14ac:dyDescent="0.25">
      <c r="H20429" s="200"/>
    </row>
    <row r="20430" spans="8:8" x14ac:dyDescent="0.25">
      <c r="H20430" s="200"/>
    </row>
    <row r="20431" spans="8:8" x14ac:dyDescent="0.25">
      <c r="H20431" s="200"/>
    </row>
    <row r="20432" spans="8:8" x14ac:dyDescent="0.25">
      <c r="H20432" s="200"/>
    </row>
    <row r="20433" spans="8:8" x14ac:dyDescent="0.25">
      <c r="H20433" s="200"/>
    </row>
    <row r="20434" spans="8:8" x14ac:dyDescent="0.25">
      <c r="H20434" s="200"/>
    </row>
    <row r="20435" spans="8:8" x14ac:dyDescent="0.25">
      <c r="H20435" s="200"/>
    </row>
    <row r="20436" spans="8:8" x14ac:dyDescent="0.25">
      <c r="H20436" s="200"/>
    </row>
    <row r="20437" spans="8:8" x14ac:dyDescent="0.25">
      <c r="H20437" s="200"/>
    </row>
    <row r="20438" spans="8:8" x14ac:dyDescent="0.25">
      <c r="H20438" s="200"/>
    </row>
    <row r="20439" spans="8:8" x14ac:dyDescent="0.25">
      <c r="H20439" s="200"/>
    </row>
    <row r="20440" spans="8:8" x14ac:dyDescent="0.25">
      <c r="H20440" s="200"/>
    </row>
    <row r="20441" spans="8:8" x14ac:dyDescent="0.25">
      <c r="H20441" s="200"/>
    </row>
    <row r="20442" spans="8:8" x14ac:dyDescent="0.25">
      <c r="H20442" s="200"/>
    </row>
    <row r="20443" spans="8:8" x14ac:dyDescent="0.25">
      <c r="H20443" s="200"/>
    </row>
    <row r="20444" spans="8:8" x14ac:dyDescent="0.25">
      <c r="H20444" s="200"/>
    </row>
    <row r="20445" spans="8:8" x14ac:dyDescent="0.25">
      <c r="H20445" s="200"/>
    </row>
    <row r="20446" spans="8:8" x14ac:dyDescent="0.25">
      <c r="H20446" s="200"/>
    </row>
    <row r="20447" spans="8:8" x14ac:dyDescent="0.25">
      <c r="H20447" s="200"/>
    </row>
    <row r="20448" spans="8:8" x14ac:dyDescent="0.25">
      <c r="H20448" s="200"/>
    </row>
    <row r="20449" spans="8:8" x14ac:dyDescent="0.25">
      <c r="H20449" s="200"/>
    </row>
    <row r="20450" spans="8:8" x14ac:dyDescent="0.25">
      <c r="H20450" s="200"/>
    </row>
    <row r="20451" spans="8:8" x14ac:dyDescent="0.25">
      <c r="H20451" s="200"/>
    </row>
    <row r="20452" spans="8:8" x14ac:dyDescent="0.25">
      <c r="H20452" s="200"/>
    </row>
    <row r="20453" spans="8:8" x14ac:dyDescent="0.25">
      <c r="H20453" s="200"/>
    </row>
    <row r="20454" spans="8:8" x14ac:dyDescent="0.25">
      <c r="H20454" s="200"/>
    </row>
    <row r="20455" spans="8:8" x14ac:dyDescent="0.25">
      <c r="H20455" s="200"/>
    </row>
    <row r="20456" spans="8:8" x14ac:dyDescent="0.25">
      <c r="H20456" s="200"/>
    </row>
    <row r="20457" spans="8:8" x14ac:dyDescent="0.25">
      <c r="H20457" s="200"/>
    </row>
    <row r="20458" spans="8:8" x14ac:dyDescent="0.25">
      <c r="H20458" s="200"/>
    </row>
    <row r="20459" spans="8:8" x14ac:dyDescent="0.25">
      <c r="H20459" s="200"/>
    </row>
    <row r="20460" spans="8:8" x14ac:dyDescent="0.25">
      <c r="H20460" s="200"/>
    </row>
    <row r="20461" spans="8:8" x14ac:dyDescent="0.25">
      <c r="H20461" s="200"/>
    </row>
    <row r="20462" spans="8:8" x14ac:dyDescent="0.25">
      <c r="H20462" s="200"/>
    </row>
    <row r="20463" spans="8:8" x14ac:dyDescent="0.25">
      <c r="H20463" s="200"/>
    </row>
    <row r="20464" spans="8:8" x14ac:dyDescent="0.25">
      <c r="H20464" s="200"/>
    </row>
    <row r="20465" spans="8:8" x14ac:dyDescent="0.25">
      <c r="H20465" s="200"/>
    </row>
    <row r="20466" spans="8:8" x14ac:dyDescent="0.25">
      <c r="H20466" s="200"/>
    </row>
    <row r="20467" spans="8:8" x14ac:dyDescent="0.25">
      <c r="H20467" s="200"/>
    </row>
    <row r="20468" spans="8:8" x14ac:dyDescent="0.25">
      <c r="H20468" s="200"/>
    </row>
    <row r="20469" spans="8:8" x14ac:dyDescent="0.25">
      <c r="H20469" s="200"/>
    </row>
    <row r="20470" spans="8:8" x14ac:dyDescent="0.25">
      <c r="H20470" s="200"/>
    </row>
    <row r="20471" spans="8:8" x14ac:dyDescent="0.25">
      <c r="H20471" s="200"/>
    </row>
    <row r="20472" spans="8:8" x14ac:dyDescent="0.25">
      <c r="H20472" s="200"/>
    </row>
    <row r="20473" spans="8:8" x14ac:dyDescent="0.25">
      <c r="H20473" s="200"/>
    </row>
    <row r="20474" spans="8:8" x14ac:dyDescent="0.25">
      <c r="H20474" s="200"/>
    </row>
    <row r="20475" spans="8:8" x14ac:dyDescent="0.25">
      <c r="H20475" s="200"/>
    </row>
    <row r="20476" spans="8:8" x14ac:dyDescent="0.25">
      <c r="H20476" s="200"/>
    </row>
    <row r="20477" spans="8:8" x14ac:dyDescent="0.25">
      <c r="H20477" s="200"/>
    </row>
    <row r="20478" spans="8:8" x14ac:dyDescent="0.25">
      <c r="H20478" s="200"/>
    </row>
    <row r="20479" spans="8:8" x14ac:dyDescent="0.25">
      <c r="H20479" s="200"/>
    </row>
    <row r="20480" spans="8:8" x14ac:dyDescent="0.25">
      <c r="H20480" s="200"/>
    </row>
    <row r="20481" spans="8:8" x14ac:dyDescent="0.25">
      <c r="H20481" s="200"/>
    </row>
    <row r="20482" spans="8:8" x14ac:dyDescent="0.25">
      <c r="H20482" s="200"/>
    </row>
    <row r="20483" spans="8:8" x14ac:dyDescent="0.25">
      <c r="H20483" s="200"/>
    </row>
    <row r="20484" spans="8:8" x14ac:dyDescent="0.25">
      <c r="H20484" s="200"/>
    </row>
    <row r="20485" spans="8:8" x14ac:dyDescent="0.25">
      <c r="H20485" s="200"/>
    </row>
    <row r="20486" spans="8:8" x14ac:dyDescent="0.25">
      <c r="H20486" s="200"/>
    </row>
    <row r="20487" spans="8:8" x14ac:dyDescent="0.25">
      <c r="H20487" s="200"/>
    </row>
    <row r="20488" spans="8:8" x14ac:dyDescent="0.25">
      <c r="H20488" s="200"/>
    </row>
    <row r="20489" spans="8:8" x14ac:dyDescent="0.25">
      <c r="H20489" s="200"/>
    </row>
    <row r="20490" spans="8:8" x14ac:dyDescent="0.25">
      <c r="H20490" s="200"/>
    </row>
    <row r="20491" spans="8:8" x14ac:dyDescent="0.25">
      <c r="H20491" s="200"/>
    </row>
    <row r="20492" spans="8:8" x14ac:dyDescent="0.25">
      <c r="H20492" s="200"/>
    </row>
    <row r="20493" spans="8:8" x14ac:dyDescent="0.25">
      <c r="H20493" s="200"/>
    </row>
    <row r="20494" spans="8:8" x14ac:dyDescent="0.25">
      <c r="H20494" s="200"/>
    </row>
    <row r="20495" spans="8:8" x14ac:dyDescent="0.25">
      <c r="H20495" s="200"/>
    </row>
    <row r="20496" spans="8:8" x14ac:dyDescent="0.25">
      <c r="H20496" s="200"/>
    </row>
    <row r="20497" spans="8:8" x14ac:dyDescent="0.25">
      <c r="H20497" s="200"/>
    </row>
    <row r="20498" spans="8:8" x14ac:dyDescent="0.25">
      <c r="H20498" s="200"/>
    </row>
    <row r="20499" spans="8:8" x14ac:dyDescent="0.25">
      <c r="H20499" s="200"/>
    </row>
    <row r="20500" spans="8:8" x14ac:dyDescent="0.25">
      <c r="H20500" s="200"/>
    </row>
    <row r="20501" spans="8:8" x14ac:dyDescent="0.25">
      <c r="H20501" s="200"/>
    </row>
    <row r="20502" spans="8:8" x14ac:dyDescent="0.25">
      <c r="H20502" s="200"/>
    </row>
    <row r="20503" spans="8:8" x14ac:dyDescent="0.25">
      <c r="H20503" s="200"/>
    </row>
    <row r="20504" spans="8:8" x14ac:dyDescent="0.25">
      <c r="H20504" s="200"/>
    </row>
    <row r="20505" spans="8:8" x14ac:dyDescent="0.25">
      <c r="H20505" s="200"/>
    </row>
    <row r="20506" spans="8:8" x14ac:dyDescent="0.25">
      <c r="H20506" s="200"/>
    </row>
    <row r="20507" spans="8:8" x14ac:dyDescent="0.25">
      <c r="H20507" s="200"/>
    </row>
    <row r="20508" spans="8:8" x14ac:dyDescent="0.25">
      <c r="H20508" s="200"/>
    </row>
    <row r="20509" spans="8:8" x14ac:dyDescent="0.25">
      <c r="H20509" s="200"/>
    </row>
    <row r="20510" spans="8:8" x14ac:dyDescent="0.25">
      <c r="H20510" s="200"/>
    </row>
    <row r="20511" spans="8:8" x14ac:dyDescent="0.25">
      <c r="H20511" s="200"/>
    </row>
    <row r="20512" spans="8:8" x14ac:dyDescent="0.25">
      <c r="H20512" s="200"/>
    </row>
    <row r="20513" spans="8:8" x14ac:dyDescent="0.25">
      <c r="H20513" s="200"/>
    </row>
    <row r="20514" spans="8:8" x14ac:dyDescent="0.25">
      <c r="H20514" s="200"/>
    </row>
    <row r="20515" spans="8:8" x14ac:dyDescent="0.25">
      <c r="H20515" s="200"/>
    </row>
    <row r="20516" spans="8:8" x14ac:dyDescent="0.25">
      <c r="H20516" s="200"/>
    </row>
    <row r="20517" spans="8:8" x14ac:dyDescent="0.25">
      <c r="H20517" s="200"/>
    </row>
    <row r="20518" spans="8:8" x14ac:dyDescent="0.25">
      <c r="H20518" s="200"/>
    </row>
    <row r="20519" spans="8:8" x14ac:dyDescent="0.25">
      <c r="H20519" s="200"/>
    </row>
    <row r="20520" spans="8:8" x14ac:dyDescent="0.25">
      <c r="H20520" s="200"/>
    </row>
    <row r="20521" spans="8:8" x14ac:dyDescent="0.25">
      <c r="H20521" s="200"/>
    </row>
    <row r="20522" spans="8:8" x14ac:dyDescent="0.25">
      <c r="H20522" s="200"/>
    </row>
    <row r="20523" spans="8:8" x14ac:dyDescent="0.25">
      <c r="H20523" s="200"/>
    </row>
    <row r="20524" spans="8:8" x14ac:dyDescent="0.25">
      <c r="H20524" s="200"/>
    </row>
    <row r="20525" spans="8:8" x14ac:dyDescent="0.25">
      <c r="H20525" s="200"/>
    </row>
    <row r="20526" spans="8:8" x14ac:dyDescent="0.25">
      <c r="H20526" s="200"/>
    </row>
    <row r="20527" spans="8:8" x14ac:dyDescent="0.25">
      <c r="H20527" s="200"/>
    </row>
    <row r="20528" spans="8:8" x14ac:dyDescent="0.25">
      <c r="H20528" s="200"/>
    </row>
    <row r="20529" spans="8:8" x14ac:dyDescent="0.25">
      <c r="H20529" s="200"/>
    </row>
    <row r="20530" spans="8:8" x14ac:dyDescent="0.25">
      <c r="H20530" s="200"/>
    </row>
    <row r="20531" spans="8:8" x14ac:dyDescent="0.25">
      <c r="H20531" s="200"/>
    </row>
    <row r="20532" spans="8:8" x14ac:dyDescent="0.25">
      <c r="H20532" s="200"/>
    </row>
    <row r="20533" spans="8:8" x14ac:dyDescent="0.25">
      <c r="H20533" s="200"/>
    </row>
    <row r="20534" spans="8:8" x14ac:dyDescent="0.25">
      <c r="H20534" s="200"/>
    </row>
    <row r="20535" spans="8:8" x14ac:dyDescent="0.25">
      <c r="H20535" s="200"/>
    </row>
    <row r="20536" spans="8:8" x14ac:dyDescent="0.25">
      <c r="H20536" s="200"/>
    </row>
    <row r="20537" spans="8:8" x14ac:dyDescent="0.25">
      <c r="H20537" s="200"/>
    </row>
    <row r="20538" spans="8:8" x14ac:dyDescent="0.25">
      <c r="H20538" s="200"/>
    </row>
    <row r="20539" spans="8:8" x14ac:dyDescent="0.25">
      <c r="H20539" s="200"/>
    </row>
    <row r="20540" spans="8:8" x14ac:dyDescent="0.25">
      <c r="H20540" s="200"/>
    </row>
    <row r="20541" spans="8:8" x14ac:dyDescent="0.25">
      <c r="H20541" s="200"/>
    </row>
    <row r="20542" spans="8:8" x14ac:dyDescent="0.25">
      <c r="H20542" s="200"/>
    </row>
    <row r="20543" spans="8:8" x14ac:dyDescent="0.25">
      <c r="H20543" s="200"/>
    </row>
    <row r="20544" spans="8:8" x14ac:dyDescent="0.25">
      <c r="H20544" s="200"/>
    </row>
    <row r="20545" spans="8:8" x14ac:dyDescent="0.25">
      <c r="H20545" s="200"/>
    </row>
    <row r="20546" spans="8:8" x14ac:dyDescent="0.25">
      <c r="H20546" s="200"/>
    </row>
    <row r="20547" spans="8:8" x14ac:dyDescent="0.25">
      <c r="H20547" s="200"/>
    </row>
    <row r="20548" spans="8:8" x14ac:dyDescent="0.25">
      <c r="H20548" s="200"/>
    </row>
    <row r="20549" spans="8:8" x14ac:dyDescent="0.25">
      <c r="H20549" s="200"/>
    </row>
    <row r="20550" spans="8:8" x14ac:dyDescent="0.25">
      <c r="H20550" s="200"/>
    </row>
    <row r="20551" spans="8:8" x14ac:dyDescent="0.25">
      <c r="H20551" s="200"/>
    </row>
    <row r="20552" spans="8:8" x14ac:dyDescent="0.25">
      <c r="H20552" s="200"/>
    </row>
    <row r="20553" spans="8:8" x14ac:dyDescent="0.25">
      <c r="H20553" s="200"/>
    </row>
    <row r="20554" spans="8:8" x14ac:dyDescent="0.25">
      <c r="H20554" s="200"/>
    </row>
    <row r="20555" spans="8:8" x14ac:dyDescent="0.25">
      <c r="H20555" s="200"/>
    </row>
    <row r="20556" spans="8:8" x14ac:dyDescent="0.25">
      <c r="H20556" s="200"/>
    </row>
    <row r="20557" spans="8:8" x14ac:dyDescent="0.25">
      <c r="H20557" s="200"/>
    </row>
    <row r="20558" spans="8:8" x14ac:dyDescent="0.25">
      <c r="H20558" s="200"/>
    </row>
    <row r="20559" spans="8:8" x14ac:dyDescent="0.25">
      <c r="H20559" s="200"/>
    </row>
    <row r="20560" spans="8:8" x14ac:dyDescent="0.25">
      <c r="H20560" s="200"/>
    </row>
    <row r="20561" spans="8:8" x14ac:dyDescent="0.25">
      <c r="H20561" s="200"/>
    </row>
    <row r="20562" spans="8:8" x14ac:dyDescent="0.25">
      <c r="H20562" s="200"/>
    </row>
    <row r="20563" spans="8:8" x14ac:dyDescent="0.25">
      <c r="H20563" s="200"/>
    </row>
    <row r="20564" spans="8:8" x14ac:dyDescent="0.25">
      <c r="H20564" s="200"/>
    </row>
    <row r="20565" spans="8:8" x14ac:dyDescent="0.25">
      <c r="H20565" s="200"/>
    </row>
    <row r="20566" spans="8:8" x14ac:dyDescent="0.25">
      <c r="H20566" s="200"/>
    </row>
    <row r="20567" spans="8:8" x14ac:dyDescent="0.25">
      <c r="H20567" s="200"/>
    </row>
    <row r="20568" spans="8:8" x14ac:dyDescent="0.25">
      <c r="H20568" s="200"/>
    </row>
    <row r="20569" spans="8:8" x14ac:dyDescent="0.25">
      <c r="H20569" s="200"/>
    </row>
    <row r="20570" spans="8:8" x14ac:dyDescent="0.25">
      <c r="H20570" s="200"/>
    </row>
    <row r="20571" spans="8:8" x14ac:dyDescent="0.25">
      <c r="H20571" s="200"/>
    </row>
    <row r="20572" spans="8:8" x14ac:dyDescent="0.25">
      <c r="H20572" s="200"/>
    </row>
    <row r="20573" spans="8:8" x14ac:dyDescent="0.25">
      <c r="H20573" s="200"/>
    </row>
    <row r="20574" spans="8:8" x14ac:dyDescent="0.25">
      <c r="H20574" s="200"/>
    </row>
    <row r="20575" spans="8:8" x14ac:dyDescent="0.25">
      <c r="H20575" s="200"/>
    </row>
    <row r="20576" spans="8:8" x14ac:dyDescent="0.25">
      <c r="H20576" s="200"/>
    </row>
    <row r="20577" spans="8:8" x14ac:dyDescent="0.25">
      <c r="H20577" s="200"/>
    </row>
    <row r="20578" spans="8:8" x14ac:dyDescent="0.25">
      <c r="H20578" s="200"/>
    </row>
    <row r="20579" spans="8:8" x14ac:dyDescent="0.25">
      <c r="H20579" s="200"/>
    </row>
    <row r="20580" spans="8:8" x14ac:dyDescent="0.25">
      <c r="H20580" s="200"/>
    </row>
    <row r="20581" spans="8:8" x14ac:dyDescent="0.25">
      <c r="H20581" s="200"/>
    </row>
    <row r="20582" spans="8:8" x14ac:dyDescent="0.25">
      <c r="H20582" s="200"/>
    </row>
    <row r="20583" spans="8:8" x14ac:dyDescent="0.25">
      <c r="H20583" s="200"/>
    </row>
    <row r="20584" spans="8:8" x14ac:dyDescent="0.25">
      <c r="H20584" s="200"/>
    </row>
    <row r="20585" spans="8:8" x14ac:dyDescent="0.25">
      <c r="H20585" s="200"/>
    </row>
    <row r="20586" spans="8:8" x14ac:dyDescent="0.25">
      <c r="H20586" s="200"/>
    </row>
    <row r="20587" spans="8:8" x14ac:dyDescent="0.25">
      <c r="H20587" s="200"/>
    </row>
    <row r="20588" spans="8:8" x14ac:dyDescent="0.25">
      <c r="H20588" s="200"/>
    </row>
    <row r="20589" spans="8:8" x14ac:dyDescent="0.25">
      <c r="H20589" s="200"/>
    </row>
    <row r="20590" spans="8:8" x14ac:dyDescent="0.25">
      <c r="H20590" s="200"/>
    </row>
    <row r="20591" spans="8:8" x14ac:dyDescent="0.25">
      <c r="H20591" s="200"/>
    </row>
    <row r="20592" spans="8:8" x14ac:dyDescent="0.25">
      <c r="H20592" s="200"/>
    </row>
    <row r="20593" spans="8:8" x14ac:dyDescent="0.25">
      <c r="H20593" s="200"/>
    </row>
    <row r="20594" spans="8:8" x14ac:dyDescent="0.25">
      <c r="H20594" s="200"/>
    </row>
    <row r="20595" spans="8:8" x14ac:dyDescent="0.25">
      <c r="H20595" s="200"/>
    </row>
    <row r="20596" spans="8:8" x14ac:dyDescent="0.25">
      <c r="H20596" s="200"/>
    </row>
    <row r="20597" spans="8:8" x14ac:dyDescent="0.25">
      <c r="H20597" s="200"/>
    </row>
    <row r="20598" spans="8:8" x14ac:dyDescent="0.25">
      <c r="H20598" s="200"/>
    </row>
    <row r="20599" spans="8:8" x14ac:dyDescent="0.25">
      <c r="H20599" s="200"/>
    </row>
    <row r="20600" spans="8:8" x14ac:dyDescent="0.25">
      <c r="H20600" s="200"/>
    </row>
    <row r="20601" spans="8:8" x14ac:dyDescent="0.25">
      <c r="H20601" s="200"/>
    </row>
    <row r="20602" spans="8:8" x14ac:dyDescent="0.25">
      <c r="H20602" s="200"/>
    </row>
    <row r="20603" spans="8:8" x14ac:dyDescent="0.25">
      <c r="H20603" s="200"/>
    </row>
    <row r="20604" spans="8:8" x14ac:dyDescent="0.25">
      <c r="H20604" s="200"/>
    </row>
    <row r="20605" spans="8:8" x14ac:dyDescent="0.25">
      <c r="H20605" s="200"/>
    </row>
    <row r="20606" spans="8:8" x14ac:dyDescent="0.25">
      <c r="H20606" s="200"/>
    </row>
    <row r="20607" spans="8:8" x14ac:dyDescent="0.25">
      <c r="H20607" s="200"/>
    </row>
    <row r="20608" spans="8:8" x14ac:dyDescent="0.25">
      <c r="H20608" s="200"/>
    </row>
    <row r="20609" spans="8:8" x14ac:dyDescent="0.25">
      <c r="H20609" s="200"/>
    </row>
    <row r="20610" spans="8:8" x14ac:dyDescent="0.25">
      <c r="H20610" s="200"/>
    </row>
    <row r="20611" spans="8:8" x14ac:dyDescent="0.25">
      <c r="H20611" s="200"/>
    </row>
    <row r="20612" spans="8:8" x14ac:dyDescent="0.25">
      <c r="H20612" s="200"/>
    </row>
    <row r="20613" spans="8:8" x14ac:dyDescent="0.25">
      <c r="H20613" s="200"/>
    </row>
    <row r="20614" spans="8:8" x14ac:dyDescent="0.25">
      <c r="H20614" s="200"/>
    </row>
    <row r="20615" spans="8:8" x14ac:dyDescent="0.25">
      <c r="H20615" s="200"/>
    </row>
    <row r="20616" spans="8:8" x14ac:dyDescent="0.25">
      <c r="H20616" s="200"/>
    </row>
    <row r="20617" spans="8:8" x14ac:dyDescent="0.25">
      <c r="H20617" s="200"/>
    </row>
    <row r="20618" spans="8:8" x14ac:dyDescent="0.25">
      <c r="H20618" s="200"/>
    </row>
    <row r="20619" spans="8:8" x14ac:dyDescent="0.25">
      <c r="H20619" s="200"/>
    </row>
    <row r="20620" spans="8:8" x14ac:dyDescent="0.25">
      <c r="H20620" s="200"/>
    </row>
    <row r="20621" spans="8:8" x14ac:dyDescent="0.25">
      <c r="H20621" s="200"/>
    </row>
    <row r="20622" spans="8:8" x14ac:dyDescent="0.25">
      <c r="H20622" s="200"/>
    </row>
    <row r="20623" spans="8:8" x14ac:dyDescent="0.25">
      <c r="H20623" s="200"/>
    </row>
    <row r="20624" spans="8:8" x14ac:dyDescent="0.25">
      <c r="H20624" s="200"/>
    </row>
    <row r="20625" spans="8:8" x14ac:dyDescent="0.25">
      <c r="H20625" s="200"/>
    </row>
    <row r="20626" spans="8:8" x14ac:dyDescent="0.25">
      <c r="H20626" s="200"/>
    </row>
    <row r="20627" spans="8:8" x14ac:dyDescent="0.25">
      <c r="H20627" s="200"/>
    </row>
    <row r="20628" spans="8:8" x14ac:dyDescent="0.25">
      <c r="H20628" s="200"/>
    </row>
    <row r="20629" spans="8:8" x14ac:dyDescent="0.25">
      <c r="H20629" s="200"/>
    </row>
    <row r="20630" spans="8:8" x14ac:dyDescent="0.25">
      <c r="H20630" s="200"/>
    </row>
    <row r="20631" spans="8:8" x14ac:dyDescent="0.25">
      <c r="H20631" s="200"/>
    </row>
    <row r="20632" spans="8:8" x14ac:dyDescent="0.25">
      <c r="H20632" s="200"/>
    </row>
    <row r="20633" spans="8:8" x14ac:dyDescent="0.25">
      <c r="H20633" s="200"/>
    </row>
    <row r="20634" spans="8:8" x14ac:dyDescent="0.25">
      <c r="H20634" s="200"/>
    </row>
    <row r="20635" spans="8:8" x14ac:dyDescent="0.25">
      <c r="H20635" s="200"/>
    </row>
    <row r="20636" spans="8:8" x14ac:dyDescent="0.25">
      <c r="H20636" s="200"/>
    </row>
    <row r="20637" spans="8:8" x14ac:dyDescent="0.25">
      <c r="H20637" s="200"/>
    </row>
    <row r="20638" spans="8:8" x14ac:dyDescent="0.25">
      <c r="H20638" s="200"/>
    </row>
    <row r="20639" spans="8:8" x14ac:dyDescent="0.25">
      <c r="H20639" s="200"/>
    </row>
    <row r="20640" spans="8:8" x14ac:dyDescent="0.25">
      <c r="H20640" s="200"/>
    </row>
    <row r="20641" spans="8:8" x14ac:dyDescent="0.25">
      <c r="H20641" s="200"/>
    </row>
    <row r="20642" spans="8:8" x14ac:dyDescent="0.25">
      <c r="H20642" s="200"/>
    </row>
    <row r="20643" spans="8:8" x14ac:dyDescent="0.25">
      <c r="H20643" s="200"/>
    </row>
    <row r="20644" spans="8:8" x14ac:dyDescent="0.25">
      <c r="H20644" s="200"/>
    </row>
    <row r="20645" spans="8:8" x14ac:dyDescent="0.25">
      <c r="H20645" s="200"/>
    </row>
    <row r="20646" spans="8:8" x14ac:dyDescent="0.25">
      <c r="H20646" s="200"/>
    </row>
    <row r="20647" spans="8:8" x14ac:dyDescent="0.25">
      <c r="H20647" s="200"/>
    </row>
    <row r="20648" spans="8:8" x14ac:dyDescent="0.25">
      <c r="H20648" s="200"/>
    </row>
    <row r="20649" spans="8:8" x14ac:dyDescent="0.25">
      <c r="H20649" s="200"/>
    </row>
    <row r="20650" spans="8:8" x14ac:dyDescent="0.25">
      <c r="H20650" s="200"/>
    </row>
    <row r="20651" spans="8:8" x14ac:dyDescent="0.25">
      <c r="H20651" s="200"/>
    </row>
    <row r="20652" spans="8:8" x14ac:dyDescent="0.25">
      <c r="H20652" s="200"/>
    </row>
    <row r="20653" spans="8:8" x14ac:dyDescent="0.25">
      <c r="H20653" s="200"/>
    </row>
    <row r="20654" spans="8:8" x14ac:dyDescent="0.25">
      <c r="H20654" s="200"/>
    </row>
    <row r="20655" spans="8:8" x14ac:dyDescent="0.25">
      <c r="H20655" s="200"/>
    </row>
    <row r="20656" spans="8:8" x14ac:dyDescent="0.25">
      <c r="H20656" s="200"/>
    </row>
    <row r="20657" spans="8:8" x14ac:dyDescent="0.25">
      <c r="H20657" s="200"/>
    </row>
    <row r="20658" spans="8:8" x14ac:dyDescent="0.25">
      <c r="H20658" s="200"/>
    </row>
    <row r="20659" spans="8:8" x14ac:dyDescent="0.25">
      <c r="H20659" s="200"/>
    </row>
    <row r="20660" spans="8:8" x14ac:dyDescent="0.25">
      <c r="H20660" s="200"/>
    </row>
    <row r="20661" spans="8:8" x14ac:dyDescent="0.25">
      <c r="H20661" s="200"/>
    </row>
    <row r="20662" spans="8:8" x14ac:dyDescent="0.25">
      <c r="H20662" s="200"/>
    </row>
    <row r="20663" spans="8:8" x14ac:dyDescent="0.25">
      <c r="H20663" s="200"/>
    </row>
    <row r="20664" spans="8:8" x14ac:dyDescent="0.25">
      <c r="H20664" s="200"/>
    </row>
    <row r="20665" spans="8:8" x14ac:dyDescent="0.25">
      <c r="H20665" s="200"/>
    </row>
    <row r="20666" spans="8:8" x14ac:dyDescent="0.25">
      <c r="H20666" s="200"/>
    </row>
    <row r="20667" spans="8:8" x14ac:dyDescent="0.25">
      <c r="H20667" s="200"/>
    </row>
    <row r="20668" spans="8:8" x14ac:dyDescent="0.25">
      <c r="H20668" s="200"/>
    </row>
    <row r="20669" spans="8:8" x14ac:dyDescent="0.25">
      <c r="H20669" s="200"/>
    </row>
    <row r="20670" spans="8:8" x14ac:dyDescent="0.25">
      <c r="H20670" s="200"/>
    </row>
    <row r="20671" spans="8:8" x14ac:dyDescent="0.25">
      <c r="H20671" s="200"/>
    </row>
    <row r="20672" spans="8:8" x14ac:dyDescent="0.25">
      <c r="H20672" s="200"/>
    </row>
    <row r="20673" spans="8:8" x14ac:dyDescent="0.25">
      <c r="H20673" s="200"/>
    </row>
    <row r="20674" spans="8:8" x14ac:dyDescent="0.25">
      <c r="H20674" s="200"/>
    </row>
    <row r="20675" spans="8:8" x14ac:dyDescent="0.25">
      <c r="H20675" s="200"/>
    </row>
    <row r="20676" spans="8:8" x14ac:dyDescent="0.25">
      <c r="H20676" s="200"/>
    </row>
    <row r="20677" spans="8:8" x14ac:dyDescent="0.25">
      <c r="H20677" s="200"/>
    </row>
    <row r="20678" spans="8:8" x14ac:dyDescent="0.25">
      <c r="H20678" s="200"/>
    </row>
    <row r="20679" spans="8:8" x14ac:dyDescent="0.25">
      <c r="H20679" s="200"/>
    </row>
    <row r="20680" spans="8:8" x14ac:dyDescent="0.25">
      <c r="H20680" s="200"/>
    </row>
    <row r="20681" spans="8:8" x14ac:dyDescent="0.25">
      <c r="H20681" s="200"/>
    </row>
    <row r="20682" spans="8:8" x14ac:dyDescent="0.25">
      <c r="H20682" s="200"/>
    </row>
    <row r="20683" spans="8:8" x14ac:dyDescent="0.25">
      <c r="H20683" s="200"/>
    </row>
    <row r="20684" spans="8:8" x14ac:dyDescent="0.25">
      <c r="H20684" s="200"/>
    </row>
    <row r="20685" spans="8:8" x14ac:dyDescent="0.25">
      <c r="H20685" s="200"/>
    </row>
    <row r="20686" spans="8:8" x14ac:dyDescent="0.25">
      <c r="H20686" s="200"/>
    </row>
    <row r="20687" spans="8:8" x14ac:dyDescent="0.25">
      <c r="H20687" s="200"/>
    </row>
    <row r="20688" spans="8:8" x14ac:dyDescent="0.25">
      <c r="H20688" s="200"/>
    </row>
    <row r="20689" spans="8:8" x14ac:dyDescent="0.25">
      <c r="H20689" s="200"/>
    </row>
    <row r="20690" spans="8:8" x14ac:dyDescent="0.25">
      <c r="H20690" s="200"/>
    </row>
    <row r="20691" spans="8:8" x14ac:dyDescent="0.25">
      <c r="H20691" s="200"/>
    </row>
    <row r="20692" spans="8:8" x14ac:dyDescent="0.25">
      <c r="H20692" s="200"/>
    </row>
    <row r="20693" spans="8:8" x14ac:dyDescent="0.25">
      <c r="H20693" s="200"/>
    </row>
    <row r="20694" spans="8:8" x14ac:dyDescent="0.25">
      <c r="H20694" s="200"/>
    </row>
    <row r="20695" spans="8:8" x14ac:dyDescent="0.25">
      <c r="H20695" s="200"/>
    </row>
    <row r="20696" spans="8:8" x14ac:dyDescent="0.25">
      <c r="H20696" s="200"/>
    </row>
    <row r="20697" spans="8:8" x14ac:dyDescent="0.25">
      <c r="H20697" s="200"/>
    </row>
    <row r="20698" spans="8:8" x14ac:dyDescent="0.25">
      <c r="H20698" s="200"/>
    </row>
    <row r="20699" spans="8:8" x14ac:dyDescent="0.25">
      <c r="H20699" s="200"/>
    </row>
    <row r="20700" spans="8:8" x14ac:dyDescent="0.25">
      <c r="H20700" s="200"/>
    </row>
    <row r="20701" spans="8:8" x14ac:dyDescent="0.25">
      <c r="H20701" s="200"/>
    </row>
    <row r="20702" spans="8:8" x14ac:dyDescent="0.25">
      <c r="H20702" s="200"/>
    </row>
    <row r="20703" spans="8:8" x14ac:dyDescent="0.25">
      <c r="H20703" s="200"/>
    </row>
    <row r="20704" spans="8:8" x14ac:dyDescent="0.25">
      <c r="H20704" s="200"/>
    </row>
    <row r="20705" spans="8:8" x14ac:dyDescent="0.25">
      <c r="H20705" s="200"/>
    </row>
    <row r="20706" spans="8:8" x14ac:dyDescent="0.25">
      <c r="H20706" s="200"/>
    </row>
    <row r="20707" spans="8:8" x14ac:dyDescent="0.25">
      <c r="H20707" s="200"/>
    </row>
    <row r="20708" spans="8:8" x14ac:dyDescent="0.25">
      <c r="H20708" s="200"/>
    </row>
    <row r="20709" spans="8:8" x14ac:dyDescent="0.25">
      <c r="H20709" s="200"/>
    </row>
    <row r="20710" spans="8:8" x14ac:dyDescent="0.25">
      <c r="H20710" s="200"/>
    </row>
    <row r="20711" spans="8:8" x14ac:dyDescent="0.25">
      <c r="H20711" s="200"/>
    </row>
    <row r="20712" spans="8:8" x14ac:dyDescent="0.25">
      <c r="H20712" s="200"/>
    </row>
    <row r="20713" spans="8:8" x14ac:dyDescent="0.25">
      <c r="H20713" s="200"/>
    </row>
    <row r="20714" spans="8:8" x14ac:dyDescent="0.25">
      <c r="H20714" s="200"/>
    </row>
    <row r="20715" spans="8:8" x14ac:dyDescent="0.25">
      <c r="H20715" s="200"/>
    </row>
    <row r="20716" spans="8:8" x14ac:dyDescent="0.25">
      <c r="H20716" s="200"/>
    </row>
    <row r="20717" spans="8:8" x14ac:dyDescent="0.25">
      <c r="H20717" s="200"/>
    </row>
    <row r="20718" spans="8:8" x14ac:dyDescent="0.25">
      <c r="H20718" s="200"/>
    </row>
    <row r="20719" spans="8:8" x14ac:dyDescent="0.25">
      <c r="H20719" s="200"/>
    </row>
    <row r="20720" spans="8:8" x14ac:dyDescent="0.25">
      <c r="H20720" s="200"/>
    </row>
    <row r="20721" spans="8:8" x14ac:dyDescent="0.25">
      <c r="H20721" s="200"/>
    </row>
    <row r="20722" spans="8:8" x14ac:dyDescent="0.25">
      <c r="H20722" s="200"/>
    </row>
    <row r="20723" spans="8:8" x14ac:dyDescent="0.25">
      <c r="H20723" s="200"/>
    </row>
    <row r="20724" spans="8:8" x14ac:dyDescent="0.25">
      <c r="H20724" s="200"/>
    </row>
    <row r="20725" spans="8:8" x14ac:dyDescent="0.25">
      <c r="H20725" s="200"/>
    </row>
    <row r="20726" spans="8:8" x14ac:dyDescent="0.25">
      <c r="H20726" s="200"/>
    </row>
    <row r="20727" spans="8:8" x14ac:dyDescent="0.25">
      <c r="H20727" s="200"/>
    </row>
    <row r="20728" spans="8:8" x14ac:dyDescent="0.25">
      <c r="H20728" s="200"/>
    </row>
    <row r="20729" spans="8:8" x14ac:dyDescent="0.25">
      <c r="H20729" s="200"/>
    </row>
    <row r="20730" spans="8:8" x14ac:dyDescent="0.25">
      <c r="H20730" s="200"/>
    </row>
    <row r="20731" spans="8:8" x14ac:dyDescent="0.25">
      <c r="H20731" s="200"/>
    </row>
    <row r="20732" spans="8:8" x14ac:dyDescent="0.25">
      <c r="H20732" s="200"/>
    </row>
    <row r="20733" spans="8:8" x14ac:dyDescent="0.25">
      <c r="H20733" s="200"/>
    </row>
    <row r="20734" spans="8:8" x14ac:dyDescent="0.25">
      <c r="H20734" s="200"/>
    </row>
    <row r="20735" spans="8:8" x14ac:dyDescent="0.25">
      <c r="H20735" s="200"/>
    </row>
    <row r="20736" spans="8:8" x14ac:dyDescent="0.25">
      <c r="H20736" s="200"/>
    </row>
    <row r="20737" spans="8:8" x14ac:dyDescent="0.25">
      <c r="H20737" s="200"/>
    </row>
    <row r="20738" spans="8:8" x14ac:dyDescent="0.25">
      <c r="H20738" s="200"/>
    </row>
    <row r="20739" spans="8:8" x14ac:dyDescent="0.25">
      <c r="H20739" s="200"/>
    </row>
    <row r="20740" spans="8:8" x14ac:dyDescent="0.25">
      <c r="H20740" s="200"/>
    </row>
    <row r="20741" spans="8:8" x14ac:dyDescent="0.25">
      <c r="H20741" s="200"/>
    </row>
    <row r="20742" spans="8:8" x14ac:dyDescent="0.25">
      <c r="H20742" s="200"/>
    </row>
    <row r="20743" spans="8:8" x14ac:dyDescent="0.25">
      <c r="H20743" s="200"/>
    </row>
    <row r="20744" spans="8:8" x14ac:dyDescent="0.25">
      <c r="H20744" s="200"/>
    </row>
    <row r="20745" spans="8:8" x14ac:dyDescent="0.25">
      <c r="H20745" s="200"/>
    </row>
    <row r="20746" spans="8:8" x14ac:dyDescent="0.25">
      <c r="H20746" s="200"/>
    </row>
    <row r="20747" spans="8:8" x14ac:dyDescent="0.25">
      <c r="H20747" s="200"/>
    </row>
    <row r="20748" spans="8:8" x14ac:dyDescent="0.25">
      <c r="H20748" s="200"/>
    </row>
    <row r="20749" spans="8:8" x14ac:dyDescent="0.25">
      <c r="H20749" s="200"/>
    </row>
    <row r="20750" spans="8:8" x14ac:dyDescent="0.25">
      <c r="H20750" s="200"/>
    </row>
    <row r="20751" spans="8:8" x14ac:dyDescent="0.25">
      <c r="H20751" s="200"/>
    </row>
    <row r="20752" spans="8:8" x14ac:dyDescent="0.25">
      <c r="H20752" s="200"/>
    </row>
    <row r="20753" spans="8:8" x14ac:dyDescent="0.25">
      <c r="H20753" s="200"/>
    </row>
    <row r="20754" spans="8:8" x14ac:dyDescent="0.25">
      <c r="H20754" s="200"/>
    </row>
    <row r="20755" spans="8:8" x14ac:dyDescent="0.25">
      <c r="H20755" s="200"/>
    </row>
    <row r="20756" spans="8:8" x14ac:dyDescent="0.25">
      <c r="H20756" s="200"/>
    </row>
    <row r="20757" spans="8:8" x14ac:dyDescent="0.25">
      <c r="H20757" s="200"/>
    </row>
    <row r="20758" spans="8:8" x14ac:dyDescent="0.25">
      <c r="H20758" s="200"/>
    </row>
    <row r="20759" spans="8:8" x14ac:dyDescent="0.25">
      <c r="H20759" s="200"/>
    </row>
    <row r="20760" spans="8:8" x14ac:dyDescent="0.25">
      <c r="H20760" s="200"/>
    </row>
    <row r="20761" spans="8:8" x14ac:dyDescent="0.25">
      <c r="H20761" s="200"/>
    </row>
    <row r="20762" spans="8:8" x14ac:dyDescent="0.25">
      <c r="H20762" s="200"/>
    </row>
    <row r="20763" spans="8:8" x14ac:dyDescent="0.25">
      <c r="H20763" s="200"/>
    </row>
    <row r="20764" spans="8:8" x14ac:dyDescent="0.25">
      <c r="H20764" s="200"/>
    </row>
    <row r="20765" spans="8:8" x14ac:dyDescent="0.25">
      <c r="H20765" s="200"/>
    </row>
    <row r="20766" spans="8:8" x14ac:dyDescent="0.25">
      <c r="H20766" s="200"/>
    </row>
    <row r="20767" spans="8:8" x14ac:dyDescent="0.25">
      <c r="H20767" s="200"/>
    </row>
    <row r="20768" spans="8:8" x14ac:dyDescent="0.25">
      <c r="H20768" s="200"/>
    </row>
    <row r="20769" spans="8:8" x14ac:dyDescent="0.25">
      <c r="H20769" s="200"/>
    </row>
    <row r="20770" spans="8:8" x14ac:dyDescent="0.25">
      <c r="H20770" s="200"/>
    </row>
    <row r="20771" spans="8:8" x14ac:dyDescent="0.25">
      <c r="H20771" s="200"/>
    </row>
    <row r="20772" spans="8:8" x14ac:dyDescent="0.25">
      <c r="H20772" s="200"/>
    </row>
    <row r="20773" spans="8:8" x14ac:dyDescent="0.25">
      <c r="H20773" s="200"/>
    </row>
    <row r="20774" spans="8:8" x14ac:dyDescent="0.25">
      <c r="H20774" s="200"/>
    </row>
    <row r="20775" spans="8:8" x14ac:dyDescent="0.25">
      <c r="H20775" s="200"/>
    </row>
    <row r="20776" spans="8:8" x14ac:dyDescent="0.25">
      <c r="H20776" s="200"/>
    </row>
    <row r="20777" spans="8:8" x14ac:dyDescent="0.25">
      <c r="H20777" s="200"/>
    </row>
    <row r="20778" spans="8:8" x14ac:dyDescent="0.25">
      <c r="H20778" s="200"/>
    </row>
    <row r="20779" spans="8:8" x14ac:dyDescent="0.25">
      <c r="H20779" s="200"/>
    </row>
    <row r="20780" spans="8:8" x14ac:dyDescent="0.25">
      <c r="H20780" s="200"/>
    </row>
    <row r="20781" spans="8:8" x14ac:dyDescent="0.25">
      <c r="H20781" s="200"/>
    </row>
    <row r="20782" spans="8:8" x14ac:dyDescent="0.25">
      <c r="H20782" s="200"/>
    </row>
    <row r="20783" spans="8:8" x14ac:dyDescent="0.25">
      <c r="H20783" s="200"/>
    </row>
    <row r="20784" spans="8:8" x14ac:dyDescent="0.25">
      <c r="H20784" s="200"/>
    </row>
    <row r="20785" spans="8:8" x14ac:dyDescent="0.25">
      <c r="H20785" s="200"/>
    </row>
    <row r="20786" spans="8:8" x14ac:dyDescent="0.25">
      <c r="H20786" s="200"/>
    </row>
    <row r="20787" spans="8:8" x14ac:dyDescent="0.25">
      <c r="H20787" s="200"/>
    </row>
    <row r="20788" spans="8:8" x14ac:dyDescent="0.25">
      <c r="H20788" s="200"/>
    </row>
    <row r="20789" spans="8:8" x14ac:dyDescent="0.25">
      <c r="H20789" s="200"/>
    </row>
    <row r="20790" spans="8:8" x14ac:dyDescent="0.25">
      <c r="H20790" s="200"/>
    </row>
    <row r="20791" spans="8:8" x14ac:dyDescent="0.25">
      <c r="H20791" s="200"/>
    </row>
    <row r="20792" spans="8:8" x14ac:dyDescent="0.25">
      <c r="H20792" s="200"/>
    </row>
    <row r="20793" spans="8:8" x14ac:dyDescent="0.25">
      <c r="H20793" s="200"/>
    </row>
    <row r="20794" spans="8:8" x14ac:dyDescent="0.25">
      <c r="H20794" s="200"/>
    </row>
    <row r="20795" spans="8:8" x14ac:dyDescent="0.25">
      <c r="H20795" s="200"/>
    </row>
    <row r="20796" spans="8:8" x14ac:dyDescent="0.25">
      <c r="H20796" s="200"/>
    </row>
    <row r="20797" spans="8:8" x14ac:dyDescent="0.25">
      <c r="H20797" s="200"/>
    </row>
    <row r="20798" spans="8:8" x14ac:dyDescent="0.25">
      <c r="H20798" s="200"/>
    </row>
    <row r="20799" spans="8:8" x14ac:dyDescent="0.25">
      <c r="H20799" s="200"/>
    </row>
    <row r="20800" spans="8:8" x14ac:dyDescent="0.25">
      <c r="H20800" s="200"/>
    </row>
    <row r="20801" spans="8:8" x14ac:dyDescent="0.25">
      <c r="H20801" s="200"/>
    </row>
    <row r="20802" spans="8:8" x14ac:dyDescent="0.25">
      <c r="H20802" s="200"/>
    </row>
    <row r="20803" spans="8:8" x14ac:dyDescent="0.25">
      <c r="H20803" s="200"/>
    </row>
    <row r="20804" spans="8:8" x14ac:dyDescent="0.25">
      <c r="H20804" s="200"/>
    </row>
    <row r="20805" spans="8:8" x14ac:dyDescent="0.25">
      <c r="H20805" s="200"/>
    </row>
    <row r="20806" spans="8:8" x14ac:dyDescent="0.25">
      <c r="H20806" s="200"/>
    </row>
    <row r="20807" spans="8:8" x14ac:dyDescent="0.25">
      <c r="H20807" s="200"/>
    </row>
    <row r="20808" spans="8:8" x14ac:dyDescent="0.25">
      <c r="H20808" s="200"/>
    </row>
    <row r="20809" spans="8:8" x14ac:dyDescent="0.25">
      <c r="H20809" s="200"/>
    </row>
    <row r="20810" spans="8:8" x14ac:dyDescent="0.25">
      <c r="H20810" s="200"/>
    </row>
    <row r="20811" spans="8:8" x14ac:dyDescent="0.25">
      <c r="H20811" s="200"/>
    </row>
    <row r="20812" spans="8:8" x14ac:dyDescent="0.25">
      <c r="H20812" s="200"/>
    </row>
    <row r="20813" spans="8:8" x14ac:dyDescent="0.25">
      <c r="H20813" s="200"/>
    </row>
    <row r="20814" spans="8:8" x14ac:dyDescent="0.25">
      <c r="H20814" s="200"/>
    </row>
    <row r="20815" spans="8:8" x14ac:dyDescent="0.25">
      <c r="H20815" s="200"/>
    </row>
    <row r="20816" spans="8:8" x14ac:dyDescent="0.25">
      <c r="H20816" s="200"/>
    </row>
    <row r="20817" spans="8:8" x14ac:dyDescent="0.25">
      <c r="H20817" s="200"/>
    </row>
    <row r="20818" spans="8:8" x14ac:dyDescent="0.25">
      <c r="H20818" s="200"/>
    </row>
    <row r="20819" spans="8:8" x14ac:dyDescent="0.25">
      <c r="H20819" s="200"/>
    </row>
    <row r="20820" spans="8:8" x14ac:dyDescent="0.25">
      <c r="H20820" s="200"/>
    </row>
    <row r="20821" spans="8:8" x14ac:dyDescent="0.25">
      <c r="H20821" s="200"/>
    </row>
    <row r="20822" spans="8:8" x14ac:dyDescent="0.25">
      <c r="H20822" s="200"/>
    </row>
    <row r="20823" spans="8:8" x14ac:dyDescent="0.25">
      <c r="H20823" s="200"/>
    </row>
    <row r="20824" spans="8:8" x14ac:dyDescent="0.25">
      <c r="H20824" s="200"/>
    </row>
    <row r="20825" spans="8:8" x14ac:dyDescent="0.25">
      <c r="H20825" s="200"/>
    </row>
    <row r="20826" spans="8:8" x14ac:dyDescent="0.25">
      <c r="H20826" s="200"/>
    </row>
    <row r="20827" spans="8:8" x14ac:dyDescent="0.25">
      <c r="H20827" s="200"/>
    </row>
    <row r="20828" spans="8:8" x14ac:dyDescent="0.25">
      <c r="H20828" s="200"/>
    </row>
    <row r="20829" spans="8:8" x14ac:dyDescent="0.25">
      <c r="H20829" s="200"/>
    </row>
    <row r="20830" spans="8:8" x14ac:dyDescent="0.25">
      <c r="H20830" s="200"/>
    </row>
    <row r="20831" spans="8:8" x14ac:dyDescent="0.25">
      <c r="H20831" s="200"/>
    </row>
    <row r="20832" spans="8:8" x14ac:dyDescent="0.25">
      <c r="H20832" s="200"/>
    </row>
    <row r="20833" spans="8:8" x14ac:dyDescent="0.25">
      <c r="H20833" s="200"/>
    </row>
    <row r="20834" spans="8:8" x14ac:dyDescent="0.25">
      <c r="H20834" s="200"/>
    </row>
    <row r="20835" spans="8:8" x14ac:dyDescent="0.25">
      <c r="H20835" s="200"/>
    </row>
    <row r="20836" spans="8:8" x14ac:dyDescent="0.25">
      <c r="H20836" s="200"/>
    </row>
    <row r="20837" spans="8:8" x14ac:dyDescent="0.25">
      <c r="H20837" s="200"/>
    </row>
    <row r="20838" spans="8:8" x14ac:dyDescent="0.25">
      <c r="H20838" s="200"/>
    </row>
    <row r="20839" spans="8:8" x14ac:dyDescent="0.25">
      <c r="H20839" s="200"/>
    </row>
    <row r="20840" spans="8:8" x14ac:dyDescent="0.25">
      <c r="H20840" s="200"/>
    </row>
    <row r="20841" spans="8:8" x14ac:dyDescent="0.25">
      <c r="H20841" s="200"/>
    </row>
    <row r="20842" spans="8:8" x14ac:dyDescent="0.25">
      <c r="H20842" s="200"/>
    </row>
    <row r="20843" spans="8:8" x14ac:dyDescent="0.25">
      <c r="H20843" s="200"/>
    </row>
    <row r="20844" spans="8:8" x14ac:dyDescent="0.25">
      <c r="H20844" s="200"/>
    </row>
    <row r="20845" spans="8:8" x14ac:dyDescent="0.25">
      <c r="H20845" s="200"/>
    </row>
    <row r="20846" spans="8:8" x14ac:dyDescent="0.25">
      <c r="H20846" s="200"/>
    </row>
    <row r="20847" spans="8:8" x14ac:dyDescent="0.25">
      <c r="H20847" s="200"/>
    </row>
    <row r="20848" spans="8:8" x14ac:dyDescent="0.25">
      <c r="H20848" s="200"/>
    </row>
    <row r="20849" spans="8:8" x14ac:dyDescent="0.25">
      <c r="H20849" s="200"/>
    </row>
    <row r="20850" spans="8:8" x14ac:dyDescent="0.25">
      <c r="H20850" s="200"/>
    </row>
    <row r="20851" spans="8:8" x14ac:dyDescent="0.25">
      <c r="H20851" s="200"/>
    </row>
    <row r="20852" spans="8:8" x14ac:dyDescent="0.25">
      <c r="H20852" s="200"/>
    </row>
    <row r="20853" spans="8:8" x14ac:dyDescent="0.25">
      <c r="H20853" s="200"/>
    </row>
    <row r="20854" spans="8:8" x14ac:dyDescent="0.25">
      <c r="H20854" s="200"/>
    </row>
    <row r="20855" spans="8:8" x14ac:dyDescent="0.25">
      <c r="H20855" s="200"/>
    </row>
    <row r="20856" spans="8:8" x14ac:dyDescent="0.25">
      <c r="H20856" s="200"/>
    </row>
    <row r="20857" spans="8:8" x14ac:dyDescent="0.25">
      <c r="H20857" s="200"/>
    </row>
    <row r="20858" spans="8:8" x14ac:dyDescent="0.25">
      <c r="H20858" s="200"/>
    </row>
    <row r="20859" spans="8:8" x14ac:dyDescent="0.25">
      <c r="H20859" s="200"/>
    </row>
    <row r="20860" spans="8:8" x14ac:dyDescent="0.25">
      <c r="H20860" s="200"/>
    </row>
    <row r="20861" spans="8:8" x14ac:dyDescent="0.25">
      <c r="H20861" s="200"/>
    </row>
    <row r="20862" spans="8:8" x14ac:dyDescent="0.25">
      <c r="H20862" s="200"/>
    </row>
    <row r="20863" spans="8:8" x14ac:dyDescent="0.25">
      <c r="H20863" s="200"/>
    </row>
    <row r="20864" spans="8:8" x14ac:dyDescent="0.25">
      <c r="H20864" s="200"/>
    </row>
    <row r="20865" spans="8:8" x14ac:dyDescent="0.25">
      <c r="H20865" s="200"/>
    </row>
    <row r="20866" spans="8:8" x14ac:dyDescent="0.25">
      <c r="H20866" s="200"/>
    </row>
    <row r="20867" spans="8:8" x14ac:dyDescent="0.25">
      <c r="H20867" s="200"/>
    </row>
    <row r="20868" spans="8:8" x14ac:dyDescent="0.25">
      <c r="H20868" s="200"/>
    </row>
    <row r="20869" spans="8:8" x14ac:dyDescent="0.25">
      <c r="H20869" s="200"/>
    </row>
    <row r="20870" spans="8:8" x14ac:dyDescent="0.25">
      <c r="H20870" s="200"/>
    </row>
    <row r="20871" spans="8:8" x14ac:dyDescent="0.25">
      <c r="H20871" s="200"/>
    </row>
    <row r="20872" spans="8:8" x14ac:dyDescent="0.25">
      <c r="H20872" s="200"/>
    </row>
    <row r="20873" spans="8:8" x14ac:dyDescent="0.25">
      <c r="H20873" s="200"/>
    </row>
    <row r="20874" spans="8:8" x14ac:dyDescent="0.25">
      <c r="H20874" s="200"/>
    </row>
    <row r="20875" spans="8:8" x14ac:dyDescent="0.25">
      <c r="H20875" s="200"/>
    </row>
    <row r="20876" spans="8:8" x14ac:dyDescent="0.25">
      <c r="H20876" s="200"/>
    </row>
    <row r="20877" spans="8:8" x14ac:dyDescent="0.25">
      <c r="H20877" s="200"/>
    </row>
    <row r="20878" spans="8:8" x14ac:dyDescent="0.25">
      <c r="H20878" s="200"/>
    </row>
    <row r="20879" spans="8:8" x14ac:dyDescent="0.25">
      <c r="H20879" s="200"/>
    </row>
    <row r="20880" spans="8:8" x14ac:dyDescent="0.25">
      <c r="H20880" s="200"/>
    </row>
    <row r="20881" spans="8:8" x14ac:dyDescent="0.25">
      <c r="H20881" s="200"/>
    </row>
    <row r="20882" spans="8:8" x14ac:dyDescent="0.25">
      <c r="H20882" s="200"/>
    </row>
    <row r="20883" spans="8:8" x14ac:dyDescent="0.25">
      <c r="H20883" s="200"/>
    </row>
    <row r="20884" spans="8:8" x14ac:dyDescent="0.25">
      <c r="H20884" s="200"/>
    </row>
    <row r="20885" spans="8:8" x14ac:dyDescent="0.25">
      <c r="H20885" s="200"/>
    </row>
    <row r="20886" spans="8:8" x14ac:dyDescent="0.25">
      <c r="H20886" s="200"/>
    </row>
    <row r="20887" spans="8:8" x14ac:dyDescent="0.25">
      <c r="H20887" s="200"/>
    </row>
    <row r="20888" spans="8:8" x14ac:dyDescent="0.25">
      <c r="H20888" s="200"/>
    </row>
    <row r="20889" spans="8:8" x14ac:dyDescent="0.25">
      <c r="H20889" s="200"/>
    </row>
    <row r="20890" spans="8:8" x14ac:dyDescent="0.25">
      <c r="H20890" s="200"/>
    </row>
    <row r="20891" spans="8:8" x14ac:dyDescent="0.25">
      <c r="H20891" s="200"/>
    </row>
    <row r="20892" spans="8:8" x14ac:dyDescent="0.25">
      <c r="H20892" s="200"/>
    </row>
    <row r="20893" spans="8:8" x14ac:dyDescent="0.25">
      <c r="H20893" s="200"/>
    </row>
    <row r="20894" spans="8:8" x14ac:dyDescent="0.25">
      <c r="H20894" s="200"/>
    </row>
    <row r="20895" spans="8:8" x14ac:dyDescent="0.25">
      <c r="H20895" s="200"/>
    </row>
    <row r="20896" spans="8:8" x14ac:dyDescent="0.25">
      <c r="H20896" s="200"/>
    </row>
    <row r="20897" spans="8:8" x14ac:dyDescent="0.25">
      <c r="H20897" s="200"/>
    </row>
    <row r="20898" spans="8:8" x14ac:dyDescent="0.25">
      <c r="H20898" s="200"/>
    </row>
    <row r="20899" spans="8:8" x14ac:dyDescent="0.25">
      <c r="H20899" s="200"/>
    </row>
    <row r="20900" spans="8:8" x14ac:dyDescent="0.25">
      <c r="H20900" s="200"/>
    </row>
    <row r="20901" spans="8:8" x14ac:dyDescent="0.25">
      <c r="H20901" s="200"/>
    </row>
    <row r="20902" spans="8:8" x14ac:dyDescent="0.25">
      <c r="H20902" s="200"/>
    </row>
    <row r="20903" spans="8:8" x14ac:dyDescent="0.25">
      <c r="H20903" s="200"/>
    </row>
    <row r="20904" spans="8:8" x14ac:dyDescent="0.25">
      <c r="H20904" s="200"/>
    </row>
    <row r="20905" spans="8:8" x14ac:dyDescent="0.25">
      <c r="H20905" s="200"/>
    </row>
    <row r="20906" spans="8:8" x14ac:dyDescent="0.25">
      <c r="H20906" s="200"/>
    </row>
    <row r="20907" spans="8:8" x14ac:dyDescent="0.25">
      <c r="H20907" s="200"/>
    </row>
    <row r="20908" spans="8:8" x14ac:dyDescent="0.25">
      <c r="H20908" s="200"/>
    </row>
    <row r="20909" spans="8:8" x14ac:dyDescent="0.25">
      <c r="H20909" s="200"/>
    </row>
    <row r="20910" spans="8:8" x14ac:dyDescent="0.25">
      <c r="H20910" s="200"/>
    </row>
    <row r="20911" spans="8:8" x14ac:dyDescent="0.25">
      <c r="H20911" s="200"/>
    </row>
    <row r="20912" spans="8:8" x14ac:dyDescent="0.25">
      <c r="H20912" s="200"/>
    </row>
    <row r="20913" spans="8:8" x14ac:dyDescent="0.25">
      <c r="H20913" s="200"/>
    </row>
    <row r="20914" spans="8:8" x14ac:dyDescent="0.25">
      <c r="H20914" s="200"/>
    </row>
    <row r="20915" spans="8:8" x14ac:dyDescent="0.25">
      <c r="H20915" s="200"/>
    </row>
    <row r="20916" spans="8:8" x14ac:dyDescent="0.25">
      <c r="H20916" s="200"/>
    </row>
    <row r="20917" spans="8:8" x14ac:dyDescent="0.25">
      <c r="H20917" s="200"/>
    </row>
    <row r="20918" spans="8:8" x14ac:dyDescent="0.25">
      <c r="H20918" s="200"/>
    </row>
    <row r="20919" spans="8:8" x14ac:dyDescent="0.25">
      <c r="H20919" s="200"/>
    </row>
    <row r="20920" spans="8:8" x14ac:dyDescent="0.25">
      <c r="H20920" s="200"/>
    </row>
    <row r="20921" spans="8:8" x14ac:dyDescent="0.25">
      <c r="H20921" s="200"/>
    </row>
    <row r="20922" spans="8:8" x14ac:dyDescent="0.25">
      <c r="H20922" s="200"/>
    </row>
    <row r="20923" spans="8:8" x14ac:dyDescent="0.25">
      <c r="H20923" s="200"/>
    </row>
    <row r="20924" spans="8:8" x14ac:dyDescent="0.25">
      <c r="H20924" s="200"/>
    </row>
    <row r="20925" spans="8:8" x14ac:dyDescent="0.25">
      <c r="H20925" s="200"/>
    </row>
    <row r="20926" spans="8:8" x14ac:dyDescent="0.25">
      <c r="H20926" s="200"/>
    </row>
    <row r="20927" spans="8:8" x14ac:dyDescent="0.25">
      <c r="H20927" s="200"/>
    </row>
    <row r="20928" spans="8:8" x14ac:dyDescent="0.25">
      <c r="H20928" s="200"/>
    </row>
    <row r="20929" spans="8:8" x14ac:dyDescent="0.25">
      <c r="H20929" s="200"/>
    </row>
    <row r="20930" spans="8:8" x14ac:dyDescent="0.25">
      <c r="H20930" s="200"/>
    </row>
    <row r="20931" spans="8:8" x14ac:dyDescent="0.25">
      <c r="H20931" s="200"/>
    </row>
    <row r="20932" spans="8:8" x14ac:dyDescent="0.25">
      <c r="H20932" s="200"/>
    </row>
    <row r="20933" spans="8:8" x14ac:dyDescent="0.25">
      <c r="H20933" s="200"/>
    </row>
    <row r="20934" spans="8:8" x14ac:dyDescent="0.25">
      <c r="H20934" s="200"/>
    </row>
    <row r="20935" spans="8:8" x14ac:dyDescent="0.25">
      <c r="H20935" s="200"/>
    </row>
    <row r="20936" spans="8:8" x14ac:dyDescent="0.25">
      <c r="H20936" s="200"/>
    </row>
    <row r="20937" spans="8:8" x14ac:dyDescent="0.25">
      <c r="H20937" s="200"/>
    </row>
    <row r="20938" spans="8:8" x14ac:dyDescent="0.25">
      <c r="H20938" s="200"/>
    </row>
    <row r="20939" spans="8:8" x14ac:dyDescent="0.25">
      <c r="H20939" s="200"/>
    </row>
    <row r="20940" spans="8:8" x14ac:dyDescent="0.25">
      <c r="H20940" s="200"/>
    </row>
    <row r="20941" spans="8:8" x14ac:dyDescent="0.25">
      <c r="H20941" s="200"/>
    </row>
    <row r="20942" spans="8:8" x14ac:dyDescent="0.25">
      <c r="H20942" s="200"/>
    </row>
    <row r="20943" spans="8:8" x14ac:dyDescent="0.25">
      <c r="H20943" s="200"/>
    </row>
    <row r="20944" spans="8:8" x14ac:dyDescent="0.25">
      <c r="H20944" s="200"/>
    </row>
    <row r="20945" spans="8:8" x14ac:dyDescent="0.25">
      <c r="H20945" s="200"/>
    </row>
    <row r="20946" spans="8:8" x14ac:dyDescent="0.25">
      <c r="H20946" s="200"/>
    </row>
    <row r="20947" spans="8:8" x14ac:dyDescent="0.25">
      <c r="H20947" s="200"/>
    </row>
    <row r="20948" spans="8:8" x14ac:dyDescent="0.25">
      <c r="H20948" s="200"/>
    </row>
    <row r="20949" spans="8:8" x14ac:dyDescent="0.25">
      <c r="H20949" s="200"/>
    </row>
    <row r="20950" spans="8:8" x14ac:dyDescent="0.25">
      <c r="H20950" s="200"/>
    </row>
    <row r="20951" spans="8:8" x14ac:dyDescent="0.25">
      <c r="H20951" s="200"/>
    </row>
    <row r="20952" spans="8:8" x14ac:dyDescent="0.25">
      <c r="H20952" s="200"/>
    </row>
    <row r="20953" spans="8:8" x14ac:dyDescent="0.25">
      <c r="H20953" s="200"/>
    </row>
    <row r="20954" spans="8:8" x14ac:dyDescent="0.25">
      <c r="H20954" s="200"/>
    </row>
    <row r="20955" spans="8:8" x14ac:dyDescent="0.25">
      <c r="H20955" s="200"/>
    </row>
    <row r="20956" spans="8:8" x14ac:dyDescent="0.25">
      <c r="H20956" s="200"/>
    </row>
    <row r="20957" spans="8:8" x14ac:dyDescent="0.25">
      <c r="H20957" s="200"/>
    </row>
    <row r="20958" spans="8:8" x14ac:dyDescent="0.25">
      <c r="H20958" s="200"/>
    </row>
    <row r="20959" spans="8:8" x14ac:dyDescent="0.25">
      <c r="H20959" s="200"/>
    </row>
    <row r="20960" spans="8:8" x14ac:dyDescent="0.25">
      <c r="H20960" s="200"/>
    </row>
    <row r="20961" spans="8:8" x14ac:dyDescent="0.25">
      <c r="H20961" s="200"/>
    </row>
    <row r="20962" spans="8:8" x14ac:dyDescent="0.25">
      <c r="H20962" s="200"/>
    </row>
    <row r="20963" spans="8:8" x14ac:dyDescent="0.25">
      <c r="H20963" s="200"/>
    </row>
    <row r="20964" spans="8:8" x14ac:dyDescent="0.25">
      <c r="H20964" s="200"/>
    </row>
    <row r="20965" spans="8:8" x14ac:dyDescent="0.25">
      <c r="H20965" s="200"/>
    </row>
    <row r="20966" spans="8:8" x14ac:dyDescent="0.25">
      <c r="H20966" s="200"/>
    </row>
    <row r="20967" spans="8:8" x14ac:dyDescent="0.25">
      <c r="H20967" s="200"/>
    </row>
    <row r="20968" spans="8:8" x14ac:dyDescent="0.25">
      <c r="H20968" s="200"/>
    </row>
    <row r="20969" spans="8:8" x14ac:dyDescent="0.25">
      <c r="H20969" s="200"/>
    </row>
    <row r="20970" spans="8:8" x14ac:dyDescent="0.25">
      <c r="H20970" s="200"/>
    </row>
    <row r="20971" spans="8:8" x14ac:dyDescent="0.25">
      <c r="H20971" s="200"/>
    </row>
    <row r="20972" spans="8:8" x14ac:dyDescent="0.25">
      <c r="H20972" s="200"/>
    </row>
    <row r="20973" spans="8:8" x14ac:dyDescent="0.25">
      <c r="H20973" s="200"/>
    </row>
    <row r="20974" spans="8:8" x14ac:dyDescent="0.25">
      <c r="H20974" s="200"/>
    </row>
    <row r="20975" spans="8:8" x14ac:dyDescent="0.25">
      <c r="H20975" s="200"/>
    </row>
    <row r="20976" spans="8:8" x14ac:dyDescent="0.25">
      <c r="H20976" s="200"/>
    </row>
    <row r="20977" spans="8:8" x14ac:dyDescent="0.25">
      <c r="H20977" s="200"/>
    </row>
    <row r="20978" spans="8:8" x14ac:dyDescent="0.25">
      <c r="H20978" s="200"/>
    </row>
    <row r="20979" spans="8:8" x14ac:dyDescent="0.25">
      <c r="H20979" s="200"/>
    </row>
    <row r="20980" spans="8:8" x14ac:dyDescent="0.25">
      <c r="H20980" s="200"/>
    </row>
    <row r="20981" spans="8:8" x14ac:dyDescent="0.25">
      <c r="H20981" s="200"/>
    </row>
    <row r="20982" spans="8:8" x14ac:dyDescent="0.25">
      <c r="H20982" s="200"/>
    </row>
    <row r="20983" spans="8:8" x14ac:dyDescent="0.25">
      <c r="H20983" s="200"/>
    </row>
    <row r="20984" spans="8:8" x14ac:dyDescent="0.25">
      <c r="H20984" s="200"/>
    </row>
    <row r="20985" spans="8:8" x14ac:dyDescent="0.25">
      <c r="H20985" s="200"/>
    </row>
    <row r="20986" spans="8:8" x14ac:dyDescent="0.25">
      <c r="H20986" s="200"/>
    </row>
    <row r="20987" spans="8:8" x14ac:dyDescent="0.25">
      <c r="H20987" s="200"/>
    </row>
    <row r="20988" spans="8:8" x14ac:dyDescent="0.25">
      <c r="H20988" s="200"/>
    </row>
    <row r="20989" spans="8:8" x14ac:dyDescent="0.25">
      <c r="H20989" s="200"/>
    </row>
    <row r="20990" spans="8:8" x14ac:dyDescent="0.25">
      <c r="H20990" s="200"/>
    </row>
    <row r="20991" spans="8:8" x14ac:dyDescent="0.25">
      <c r="H20991" s="200"/>
    </row>
    <row r="20992" spans="8:8" x14ac:dyDescent="0.25">
      <c r="H20992" s="200"/>
    </row>
    <row r="20993" spans="8:8" x14ac:dyDescent="0.25">
      <c r="H20993" s="200"/>
    </row>
    <row r="20994" spans="8:8" x14ac:dyDescent="0.25">
      <c r="H20994" s="200"/>
    </row>
    <row r="20995" spans="8:8" x14ac:dyDescent="0.25">
      <c r="H20995" s="200"/>
    </row>
    <row r="20996" spans="8:8" x14ac:dyDescent="0.25">
      <c r="H20996" s="200"/>
    </row>
    <row r="20997" spans="8:8" x14ac:dyDescent="0.25">
      <c r="H20997" s="200"/>
    </row>
    <row r="20998" spans="8:8" x14ac:dyDescent="0.25">
      <c r="H20998" s="200"/>
    </row>
    <row r="20999" spans="8:8" x14ac:dyDescent="0.25">
      <c r="H20999" s="200"/>
    </row>
    <row r="21000" spans="8:8" x14ac:dyDescent="0.25">
      <c r="H21000" s="200"/>
    </row>
    <row r="21001" spans="8:8" x14ac:dyDescent="0.25">
      <c r="H21001" s="200"/>
    </row>
    <row r="21002" spans="8:8" x14ac:dyDescent="0.25">
      <c r="H21002" s="200"/>
    </row>
    <row r="21003" spans="8:8" x14ac:dyDescent="0.25">
      <c r="H21003" s="200"/>
    </row>
    <row r="21004" spans="8:8" x14ac:dyDescent="0.25">
      <c r="H21004" s="200"/>
    </row>
    <row r="21005" spans="8:8" x14ac:dyDescent="0.25">
      <c r="H21005" s="200"/>
    </row>
    <row r="21006" spans="8:8" x14ac:dyDescent="0.25">
      <c r="H21006" s="200"/>
    </row>
    <row r="21007" spans="8:8" x14ac:dyDescent="0.25">
      <c r="H21007" s="200"/>
    </row>
    <row r="21008" spans="8:8" x14ac:dyDescent="0.25">
      <c r="H21008" s="200"/>
    </row>
    <row r="21009" spans="8:8" x14ac:dyDescent="0.25">
      <c r="H21009" s="200"/>
    </row>
    <row r="21010" spans="8:8" x14ac:dyDescent="0.25">
      <c r="H21010" s="200"/>
    </row>
    <row r="21011" spans="8:8" x14ac:dyDescent="0.25">
      <c r="H21011" s="200"/>
    </row>
    <row r="21012" spans="8:8" x14ac:dyDescent="0.25">
      <c r="H21012" s="200"/>
    </row>
    <row r="21013" spans="8:8" x14ac:dyDescent="0.25">
      <c r="H21013" s="200"/>
    </row>
    <row r="21014" spans="8:8" x14ac:dyDescent="0.25">
      <c r="H21014" s="200"/>
    </row>
    <row r="21015" spans="8:8" x14ac:dyDescent="0.25">
      <c r="H21015" s="200"/>
    </row>
    <row r="21016" spans="8:8" x14ac:dyDescent="0.25">
      <c r="H21016" s="200"/>
    </row>
    <row r="21017" spans="8:8" x14ac:dyDescent="0.25">
      <c r="H21017" s="200"/>
    </row>
    <row r="21018" spans="8:8" x14ac:dyDescent="0.25">
      <c r="H21018" s="200"/>
    </row>
    <row r="21019" spans="8:8" x14ac:dyDescent="0.25">
      <c r="H21019" s="200"/>
    </row>
    <row r="21020" spans="8:8" x14ac:dyDescent="0.25">
      <c r="H21020" s="200"/>
    </row>
    <row r="21021" spans="8:8" x14ac:dyDescent="0.25">
      <c r="H21021" s="200"/>
    </row>
    <row r="21022" spans="8:8" x14ac:dyDescent="0.25">
      <c r="H21022" s="200"/>
    </row>
    <row r="21023" spans="8:8" x14ac:dyDescent="0.25">
      <c r="H21023" s="200"/>
    </row>
    <row r="21024" spans="8:8" x14ac:dyDescent="0.25">
      <c r="H21024" s="200"/>
    </row>
    <row r="21025" spans="8:8" x14ac:dyDescent="0.25">
      <c r="H21025" s="200"/>
    </row>
    <row r="21026" spans="8:8" x14ac:dyDescent="0.25">
      <c r="H21026" s="200"/>
    </row>
    <row r="21027" spans="8:8" x14ac:dyDescent="0.25">
      <c r="H21027" s="200"/>
    </row>
    <row r="21028" spans="8:8" x14ac:dyDescent="0.25">
      <c r="H21028" s="200"/>
    </row>
    <row r="21029" spans="8:8" x14ac:dyDescent="0.25">
      <c r="H21029" s="200"/>
    </row>
    <row r="21030" spans="8:8" x14ac:dyDescent="0.25">
      <c r="H21030" s="200"/>
    </row>
    <row r="21031" spans="8:8" x14ac:dyDescent="0.25">
      <c r="H21031" s="200"/>
    </row>
    <row r="21032" spans="8:8" x14ac:dyDescent="0.25">
      <c r="H21032" s="200"/>
    </row>
    <row r="21033" spans="8:8" x14ac:dyDescent="0.25">
      <c r="H21033" s="200"/>
    </row>
    <row r="21034" spans="8:8" x14ac:dyDescent="0.25">
      <c r="H21034" s="200"/>
    </row>
    <row r="21035" spans="8:8" x14ac:dyDescent="0.25">
      <c r="H21035" s="200"/>
    </row>
    <row r="21036" spans="8:8" x14ac:dyDescent="0.25">
      <c r="H21036" s="200"/>
    </row>
    <row r="21037" spans="8:8" x14ac:dyDescent="0.25">
      <c r="H21037" s="200"/>
    </row>
    <row r="21038" spans="8:8" x14ac:dyDescent="0.25">
      <c r="H21038" s="200"/>
    </row>
    <row r="21039" spans="8:8" x14ac:dyDescent="0.25">
      <c r="H21039" s="200"/>
    </row>
    <row r="21040" spans="8:8" x14ac:dyDescent="0.25">
      <c r="H21040" s="200"/>
    </row>
    <row r="21041" spans="8:8" x14ac:dyDescent="0.25">
      <c r="H21041" s="200"/>
    </row>
    <row r="21042" spans="8:8" x14ac:dyDescent="0.25">
      <c r="H21042" s="200"/>
    </row>
    <row r="21043" spans="8:8" x14ac:dyDescent="0.25">
      <c r="H21043" s="200"/>
    </row>
    <row r="21044" spans="8:8" x14ac:dyDescent="0.25">
      <c r="H21044" s="200"/>
    </row>
    <row r="21045" spans="8:8" x14ac:dyDescent="0.25">
      <c r="H21045" s="200"/>
    </row>
    <row r="21046" spans="8:8" x14ac:dyDescent="0.25">
      <c r="H21046" s="200"/>
    </row>
    <row r="21047" spans="8:8" x14ac:dyDescent="0.25">
      <c r="H21047" s="200"/>
    </row>
    <row r="21048" spans="8:8" x14ac:dyDescent="0.25">
      <c r="H21048" s="200"/>
    </row>
    <row r="21049" spans="8:8" x14ac:dyDescent="0.25">
      <c r="H21049" s="200"/>
    </row>
    <row r="21050" spans="8:8" x14ac:dyDescent="0.25">
      <c r="H21050" s="200"/>
    </row>
    <row r="21051" spans="8:8" x14ac:dyDescent="0.25">
      <c r="H21051" s="200"/>
    </row>
    <row r="21052" spans="8:8" x14ac:dyDescent="0.25">
      <c r="H21052" s="200"/>
    </row>
    <row r="21053" spans="8:8" x14ac:dyDescent="0.25">
      <c r="H21053" s="200"/>
    </row>
    <row r="21054" spans="8:8" x14ac:dyDescent="0.25">
      <c r="H21054" s="200"/>
    </row>
    <row r="21055" spans="8:8" x14ac:dyDescent="0.25">
      <c r="H21055" s="200"/>
    </row>
    <row r="21056" spans="8:8" x14ac:dyDescent="0.25">
      <c r="H21056" s="200"/>
    </row>
    <row r="21057" spans="8:8" x14ac:dyDescent="0.25">
      <c r="H21057" s="200"/>
    </row>
    <row r="21058" spans="8:8" x14ac:dyDescent="0.25">
      <c r="H21058" s="200"/>
    </row>
    <row r="21059" spans="8:8" x14ac:dyDescent="0.25">
      <c r="H21059" s="200"/>
    </row>
    <row r="21060" spans="8:8" x14ac:dyDescent="0.25">
      <c r="H21060" s="200"/>
    </row>
    <row r="21061" spans="8:8" x14ac:dyDescent="0.25">
      <c r="H21061" s="200"/>
    </row>
    <row r="21062" spans="8:8" x14ac:dyDescent="0.25">
      <c r="H21062" s="200"/>
    </row>
    <row r="21063" spans="8:8" x14ac:dyDescent="0.25">
      <c r="H21063" s="200"/>
    </row>
    <row r="21064" spans="8:8" x14ac:dyDescent="0.25">
      <c r="H21064" s="200"/>
    </row>
    <row r="21065" spans="8:8" x14ac:dyDescent="0.25">
      <c r="H21065" s="200"/>
    </row>
    <row r="21066" spans="8:8" x14ac:dyDescent="0.25">
      <c r="H21066" s="200"/>
    </row>
    <row r="21067" spans="8:8" x14ac:dyDescent="0.25">
      <c r="H21067" s="200"/>
    </row>
    <row r="21068" spans="8:8" x14ac:dyDescent="0.25">
      <c r="H21068" s="200"/>
    </row>
    <row r="21069" spans="8:8" x14ac:dyDescent="0.25">
      <c r="H21069" s="200"/>
    </row>
    <row r="21070" spans="8:8" x14ac:dyDescent="0.25">
      <c r="H21070" s="200"/>
    </row>
    <row r="21071" spans="8:8" x14ac:dyDescent="0.25">
      <c r="H21071" s="200"/>
    </row>
    <row r="21072" spans="8:8" x14ac:dyDescent="0.25">
      <c r="H21072" s="200"/>
    </row>
    <row r="21073" spans="8:8" x14ac:dyDescent="0.25">
      <c r="H21073" s="200"/>
    </row>
    <row r="21074" spans="8:8" x14ac:dyDescent="0.25">
      <c r="H21074" s="200"/>
    </row>
    <row r="21075" spans="8:8" x14ac:dyDescent="0.25">
      <c r="H21075" s="200"/>
    </row>
    <row r="21076" spans="8:8" x14ac:dyDescent="0.25">
      <c r="H21076" s="200"/>
    </row>
    <row r="21077" spans="8:8" x14ac:dyDescent="0.25">
      <c r="H21077" s="200"/>
    </row>
    <row r="21078" spans="8:8" x14ac:dyDescent="0.25">
      <c r="H21078" s="200"/>
    </row>
    <row r="21079" spans="8:8" x14ac:dyDescent="0.25">
      <c r="H21079" s="200"/>
    </row>
    <row r="21080" spans="8:8" x14ac:dyDescent="0.25">
      <c r="H21080" s="200"/>
    </row>
    <row r="21081" spans="8:8" x14ac:dyDescent="0.25">
      <c r="H21081" s="200"/>
    </row>
    <row r="21082" spans="8:8" x14ac:dyDescent="0.25">
      <c r="H21082" s="200"/>
    </row>
    <row r="21083" spans="8:8" x14ac:dyDescent="0.25">
      <c r="H21083" s="200"/>
    </row>
    <row r="21084" spans="8:8" x14ac:dyDescent="0.25">
      <c r="H21084" s="200"/>
    </row>
    <row r="21085" spans="8:8" x14ac:dyDescent="0.25">
      <c r="H21085" s="200"/>
    </row>
    <row r="21086" spans="8:8" x14ac:dyDescent="0.25">
      <c r="H21086" s="200"/>
    </row>
    <row r="21087" spans="8:8" x14ac:dyDescent="0.25">
      <c r="H21087" s="200"/>
    </row>
    <row r="21088" spans="8:8" x14ac:dyDescent="0.25">
      <c r="H21088" s="200"/>
    </row>
    <row r="21089" spans="8:8" x14ac:dyDescent="0.25">
      <c r="H21089" s="200"/>
    </row>
    <row r="21090" spans="8:8" x14ac:dyDescent="0.25">
      <c r="H21090" s="200"/>
    </row>
    <row r="21091" spans="8:8" x14ac:dyDescent="0.25">
      <c r="H21091" s="200"/>
    </row>
    <row r="21092" spans="8:8" x14ac:dyDescent="0.25">
      <c r="H21092" s="200"/>
    </row>
    <row r="21093" spans="8:8" x14ac:dyDescent="0.25">
      <c r="H21093" s="200"/>
    </row>
    <row r="21094" spans="8:8" x14ac:dyDescent="0.25">
      <c r="H21094" s="200"/>
    </row>
    <row r="21095" spans="8:8" x14ac:dyDescent="0.25">
      <c r="H21095" s="200"/>
    </row>
    <row r="21096" spans="8:8" x14ac:dyDescent="0.25">
      <c r="H21096" s="200"/>
    </row>
    <row r="21097" spans="8:8" x14ac:dyDescent="0.25">
      <c r="H21097" s="200"/>
    </row>
    <row r="21098" spans="8:8" x14ac:dyDescent="0.25">
      <c r="H21098" s="200"/>
    </row>
    <row r="21099" spans="8:8" x14ac:dyDescent="0.25">
      <c r="H21099" s="200"/>
    </row>
    <row r="21100" spans="8:8" x14ac:dyDescent="0.25">
      <c r="H21100" s="200"/>
    </row>
    <row r="21101" spans="8:8" x14ac:dyDescent="0.25">
      <c r="H21101" s="200"/>
    </row>
    <row r="21102" spans="8:8" x14ac:dyDescent="0.25">
      <c r="H21102" s="200"/>
    </row>
    <row r="21103" spans="8:8" x14ac:dyDescent="0.25">
      <c r="H21103" s="200"/>
    </row>
    <row r="21104" spans="8:8" x14ac:dyDescent="0.25">
      <c r="H21104" s="200"/>
    </row>
    <row r="21105" spans="8:8" x14ac:dyDescent="0.25">
      <c r="H21105" s="200"/>
    </row>
    <row r="21106" spans="8:8" x14ac:dyDescent="0.25">
      <c r="H21106" s="200"/>
    </row>
    <row r="21107" spans="8:8" x14ac:dyDescent="0.25">
      <c r="H21107" s="200"/>
    </row>
    <row r="21108" spans="8:8" x14ac:dyDescent="0.25">
      <c r="H21108" s="200"/>
    </row>
    <row r="21109" spans="8:8" x14ac:dyDescent="0.25">
      <c r="H21109" s="200"/>
    </row>
    <row r="21110" spans="8:8" x14ac:dyDescent="0.25">
      <c r="H21110" s="200"/>
    </row>
    <row r="21111" spans="8:8" x14ac:dyDescent="0.25">
      <c r="H21111" s="200"/>
    </row>
    <row r="21112" spans="8:8" x14ac:dyDescent="0.25">
      <c r="H21112" s="200"/>
    </row>
    <row r="21113" spans="8:8" x14ac:dyDescent="0.25">
      <c r="H21113" s="200"/>
    </row>
    <row r="21114" spans="8:8" x14ac:dyDescent="0.25">
      <c r="H21114" s="200"/>
    </row>
    <row r="21115" spans="8:8" x14ac:dyDescent="0.25">
      <c r="H21115" s="200"/>
    </row>
    <row r="21116" spans="8:8" x14ac:dyDescent="0.25">
      <c r="H21116" s="200"/>
    </row>
    <row r="21117" spans="8:8" x14ac:dyDescent="0.25">
      <c r="H21117" s="200"/>
    </row>
    <row r="21118" spans="8:8" x14ac:dyDescent="0.25">
      <c r="H21118" s="200"/>
    </row>
    <row r="21119" spans="8:8" x14ac:dyDescent="0.25">
      <c r="H21119" s="200"/>
    </row>
    <row r="21120" spans="8:8" x14ac:dyDescent="0.25">
      <c r="H21120" s="200"/>
    </row>
    <row r="21121" spans="8:8" x14ac:dyDescent="0.25">
      <c r="H21121" s="200"/>
    </row>
    <row r="21122" spans="8:8" x14ac:dyDescent="0.25">
      <c r="H21122" s="200"/>
    </row>
    <row r="21123" spans="8:8" x14ac:dyDescent="0.25">
      <c r="H21123" s="200"/>
    </row>
    <row r="21124" spans="8:8" x14ac:dyDescent="0.25">
      <c r="H21124" s="200"/>
    </row>
    <row r="21125" spans="8:8" x14ac:dyDescent="0.25">
      <c r="H21125" s="200"/>
    </row>
    <row r="21126" spans="8:8" x14ac:dyDescent="0.25">
      <c r="H21126" s="200"/>
    </row>
    <row r="21127" spans="8:8" x14ac:dyDescent="0.25">
      <c r="H21127" s="200"/>
    </row>
    <row r="21128" spans="8:8" x14ac:dyDescent="0.25">
      <c r="H21128" s="200"/>
    </row>
    <row r="21129" spans="8:8" x14ac:dyDescent="0.25">
      <c r="H21129" s="200"/>
    </row>
    <row r="21130" spans="8:8" x14ac:dyDescent="0.25">
      <c r="H21130" s="200"/>
    </row>
    <row r="21131" spans="8:8" x14ac:dyDescent="0.25">
      <c r="H21131" s="200"/>
    </row>
    <row r="21132" spans="8:8" x14ac:dyDescent="0.25">
      <c r="H21132" s="200"/>
    </row>
    <row r="21133" spans="8:8" x14ac:dyDescent="0.25">
      <c r="H21133" s="200"/>
    </row>
    <row r="21134" spans="8:8" x14ac:dyDescent="0.25">
      <c r="H21134" s="200"/>
    </row>
    <row r="21135" spans="8:8" x14ac:dyDescent="0.25">
      <c r="H21135" s="200"/>
    </row>
    <row r="21136" spans="8:8" x14ac:dyDescent="0.25">
      <c r="H21136" s="200"/>
    </row>
    <row r="21137" spans="8:8" x14ac:dyDescent="0.25">
      <c r="H21137" s="200"/>
    </row>
    <row r="21138" spans="8:8" x14ac:dyDescent="0.25">
      <c r="H21138" s="200"/>
    </row>
    <row r="21139" spans="8:8" x14ac:dyDescent="0.25">
      <c r="H21139" s="200"/>
    </row>
    <row r="21140" spans="8:8" x14ac:dyDescent="0.25">
      <c r="H21140" s="200"/>
    </row>
    <row r="21141" spans="8:8" x14ac:dyDescent="0.25">
      <c r="H21141" s="200"/>
    </row>
    <row r="21142" spans="8:8" x14ac:dyDescent="0.25">
      <c r="H21142" s="200"/>
    </row>
    <row r="21143" spans="8:8" x14ac:dyDescent="0.25">
      <c r="H21143" s="200"/>
    </row>
    <row r="21144" spans="8:8" x14ac:dyDescent="0.25">
      <c r="H21144" s="200"/>
    </row>
    <row r="21145" spans="8:8" x14ac:dyDescent="0.25">
      <c r="H21145" s="200"/>
    </row>
    <row r="21146" spans="8:8" x14ac:dyDescent="0.25">
      <c r="H21146" s="200"/>
    </row>
    <row r="21147" spans="8:8" x14ac:dyDescent="0.25">
      <c r="H21147" s="200"/>
    </row>
    <row r="21148" spans="8:8" x14ac:dyDescent="0.25">
      <c r="H21148" s="200"/>
    </row>
    <row r="21149" spans="8:8" x14ac:dyDescent="0.25">
      <c r="H21149" s="200"/>
    </row>
    <row r="21150" spans="8:8" x14ac:dyDescent="0.25">
      <c r="H21150" s="200"/>
    </row>
    <row r="21151" spans="8:8" x14ac:dyDescent="0.25">
      <c r="H21151" s="200"/>
    </row>
    <row r="21152" spans="8:8" x14ac:dyDescent="0.25">
      <c r="H21152" s="200"/>
    </row>
    <row r="21153" spans="8:8" x14ac:dyDescent="0.25">
      <c r="H21153" s="200"/>
    </row>
    <row r="21154" spans="8:8" x14ac:dyDescent="0.25">
      <c r="H21154" s="200"/>
    </row>
    <row r="21155" spans="8:8" x14ac:dyDescent="0.25">
      <c r="H21155" s="200"/>
    </row>
    <row r="21156" spans="8:8" x14ac:dyDescent="0.25">
      <c r="H21156" s="200"/>
    </row>
    <row r="21157" spans="8:8" x14ac:dyDescent="0.25">
      <c r="H21157" s="200"/>
    </row>
    <row r="21158" spans="8:8" x14ac:dyDescent="0.25">
      <c r="H21158" s="200"/>
    </row>
    <row r="21159" spans="8:8" x14ac:dyDescent="0.25">
      <c r="H21159" s="200"/>
    </row>
    <row r="21160" spans="8:8" x14ac:dyDescent="0.25">
      <c r="H21160" s="200"/>
    </row>
    <row r="21161" spans="8:8" x14ac:dyDescent="0.25">
      <c r="H21161" s="200"/>
    </row>
    <row r="21162" spans="8:8" x14ac:dyDescent="0.25">
      <c r="H21162" s="200"/>
    </row>
    <row r="21163" spans="8:8" x14ac:dyDescent="0.25">
      <c r="H21163" s="200"/>
    </row>
    <row r="21164" spans="8:8" x14ac:dyDescent="0.25">
      <c r="H21164" s="200"/>
    </row>
    <row r="21165" spans="8:8" x14ac:dyDescent="0.25">
      <c r="H21165" s="200"/>
    </row>
    <row r="21166" spans="8:8" x14ac:dyDescent="0.25">
      <c r="H21166" s="200"/>
    </row>
    <row r="21167" spans="8:8" x14ac:dyDescent="0.25">
      <c r="H21167" s="200"/>
    </row>
    <row r="21168" spans="8:8" x14ac:dyDescent="0.25">
      <c r="H21168" s="200"/>
    </row>
    <row r="21169" spans="8:8" x14ac:dyDescent="0.25">
      <c r="H21169" s="200"/>
    </row>
    <row r="21170" spans="8:8" x14ac:dyDescent="0.25">
      <c r="H21170" s="200"/>
    </row>
    <row r="21171" spans="8:8" x14ac:dyDescent="0.25">
      <c r="H21171" s="200"/>
    </row>
    <row r="21172" spans="8:8" x14ac:dyDescent="0.25">
      <c r="H21172" s="200"/>
    </row>
    <row r="21173" spans="8:8" x14ac:dyDescent="0.25">
      <c r="H21173" s="200"/>
    </row>
    <row r="21174" spans="8:8" x14ac:dyDescent="0.25">
      <c r="H21174" s="200"/>
    </row>
    <row r="21175" spans="8:8" x14ac:dyDescent="0.25">
      <c r="H21175" s="200"/>
    </row>
    <row r="21176" spans="8:8" x14ac:dyDescent="0.25">
      <c r="H21176" s="200"/>
    </row>
    <row r="21177" spans="8:8" x14ac:dyDescent="0.25">
      <c r="H21177" s="200"/>
    </row>
    <row r="21178" spans="8:8" x14ac:dyDescent="0.25">
      <c r="H21178" s="200"/>
    </row>
    <row r="21179" spans="8:8" x14ac:dyDescent="0.25">
      <c r="H21179" s="200"/>
    </row>
    <row r="21180" spans="8:8" x14ac:dyDescent="0.25">
      <c r="H21180" s="200"/>
    </row>
    <row r="21181" spans="8:8" x14ac:dyDescent="0.25">
      <c r="H21181" s="200"/>
    </row>
    <row r="21182" spans="8:8" x14ac:dyDescent="0.25">
      <c r="H21182" s="200"/>
    </row>
    <row r="21183" spans="8:8" x14ac:dyDescent="0.25">
      <c r="H21183" s="200"/>
    </row>
    <row r="21184" spans="8:8" x14ac:dyDescent="0.25">
      <c r="H21184" s="200"/>
    </row>
    <row r="21185" spans="8:8" x14ac:dyDescent="0.25">
      <c r="H21185" s="200"/>
    </row>
    <row r="21186" spans="8:8" x14ac:dyDescent="0.25">
      <c r="H21186" s="200"/>
    </row>
    <row r="21187" spans="8:8" x14ac:dyDescent="0.25">
      <c r="H21187" s="200"/>
    </row>
    <row r="21188" spans="8:8" x14ac:dyDescent="0.25">
      <c r="H21188" s="200"/>
    </row>
    <row r="21189" spans="8:8" x14ac:dyDescent="0.25">
      <c r="H21189" s="200"/>
    </row>
    <row r="21190" spans="8:8" x14ac:dyDescent="0.25">
      <c r="H21190" s="200"/>
    </row>
    <row r="21191" spans="8:8" x14ac:dyDescent="0.25">
      <c r="H21191" s="200"/>
    </row>
    <row r="21192" spans="8:8" x14ac:dyDescent="0.25">
      <c r="H21192" s="200"/>
    </row>
    <row r="21193" spans="8:8" x14ac:dyDescent="0.25">
      <c r="H21193" s="200"/>
    </row>
    <row r="21194" spans="8:8" x14ac:dyDescent="0.25">
      <c r="H21194" s="200"/>
    </row>
    <row r="21195" spans="8:8" x14ac:dyDescent="0.25">
      <c r="H21195" s="200"/>
    </row>
    <row r="21196" spans="8:8" x14ac:dyDescent="0.25">
      <c r="H21196" s="200"/>
    </row>
    <row r="21197" spans="8:8" x14ac:dyDescent="0.25">
      <c r="H21197" s="200"/>
    </row>
    <row r="21198" spans="8:8" x14ac:dyDescent="0.25">
      <c r="H21198" s="200"/>
    </row>
    <row r="21199" spans="8:8" x14ac:dyDescent="0.25">
      <c r="H21199" s="200"/>
    </row>
    <row r="21200" spans="8:8" x14ac:dyDescent="0.25">
      <c r="H21200" s="200"/>
    </row>
    <row r="21201" spans="8:8" x14ac:dyDescent="0.25">
      <c r="H21201" s="200"/>
    </row>
    <row r="21202" spans="8:8" x14ac:dyDescent="0.25">
      <c r="H21202" s="200"/>
    </row>
    <row r="21203" spans="8:8" x14ac:dyDescent="0.25">
      <c r="H21203" s="200"/>
    </row>
    <row r="21204" spans="8:8" x14ac:dyDescent="0.25">
      <c r="H21204" s="200"/>
    </row>
    <row r="21205" spans="8:8" x14ac:dyDescent="0.25">
      <c r="H21205" s="200"/>
    </row>
    <row r="21206" spans="8:8" x14ac:dyDescent="0.25">
      <c r="H21206" s="200"/>
    </row>
    <row r="21207" spans="8:8" x14ac:dyDescent="0.25">
      <c r="H21207" s="200"/>
    </row>
    <row r="21208" spans="8:8" x14ac:dyDescent="0.25">
      <c r="H21208" s="200"/>
    </row>
    <row r="21209" spans="8:8" x14ac:dyDescent="0.25">
      <c r="H21209" s="200"/>
    </row>
    <row r="21210" spans="8:8" x14ac:dyDescent="0.25">
      <c r="H21210" s="200"/>
    </row>
    <row r="21211" spans="8:8" x14ac:dyDescent="0.25">
      <c r="H21211" s="200"/>
    </row>
    <row r="21212" spans="8:8" x14ac:dyDescent="0.25">
      <c r="H21212" s="200"/>
    </row>
    <row r="21213" spans="8:8" x14ac:dyDescent="0.25">
      <c r="H21213" s="200"/>
    </row>
    <row r="21214" spans="8:8" x14ac:dyDescent="0.25">
      <c r="H21214" s="200"/>
    </row>
    <row r="21215" spans="8:8" x14ac:dyDescent="0.25">
      <c r="H21215" s="200"/>
    </row>
    <row r="21216" spans="8:8" x14ac:dyDescent="0.25">
      <c r="H21216" s="200"/>
    </row>
    <row r="21217" spans="8:8" x14ac:dyDescent="0.25">
      <c r="H21217" s="200"/>
    </row>
    <row r="21218" spans="8:8" x14ac:dyDescent="0.25">
      <c r="H21218" s="200"/>
    </row>
    <row r="21219" spans="8:8" x14ac:dyDescent="0.25">
      <c r="H21219" s="200"/>
    </row>
    <row r="21220" spans="8:8" x14ac:dyDescent="0.25">
      <c r="H21220" s="200"/>
    </row>
    <row r="21221" spans="8:8" x14ac:dyDescent="0.25">
      <c r="H21221" s="200"/>
    </row>
    <row r="21222" spans="8:8" x14ac:dyDescent="0.25">
      <c r="H21222" s="200"/>
    </row>
    <row r="21223" spans="8:8" x14ac:dyDescent="0.25">
      <c r="H21223" s="200"/>
    </row>
    <row r="21224" spans="8:8" x14ac:dyDescent="0.25">
      <c r="H21224" s="200"/>
    </row>
    <row r="21225" spans="8:8" x14ac:dyDescent="0.25">
      <c r="H21225" s="200"/>
    </row>
    <row r="21226" spans="8:8" x14ac:dyDescent="0.25">
      <c r="H21226" s="200"/>
    </row>
    <row r="21227" spans="8:8" x14ac:dyDescent="0.25">
      <c r="H21227" s="200"/>
    </row>
    <row r="21228" spans="8:8" x14ac:dyDescent="0.25">
      <c r="H21228" s="200"/>
    </row>
    <row r="21229" spans="8:8" x14ac:dyDescent="0.25">
      <c r="H21229" s="200"/>
    </row>
    <row r="21230" spans="8:8" x14ac:dyDescent="0.25">
      <c r="H21230" s="200"/>
    </row>
    <row r="21231" spans="8:8" x14ac:dyDescent="0.25">
      <c r="H21231" s="200"/>
    </row>
    <row r="21232" spans="8:8" x14ac:dyDescent="0.25">
      <c r="H21232" s="200"/>
    </row>
    <row r="21233" spans="8:8" x14ac:dyDescent="0.25">
      <c r="H21233" s="200"/>
    </row>
    <row r="21234" spans="8:8" x14ac:dyDescent="0.25">
      <c r="H21234" s="200"/>
    </row>
    <row r="21235" spans="8:8" x14ac:dyDescent="0.25">
      <c r="H21235" s="200"/>
    </row>
    <row r="21236" spans="8:8" x14ac:dyDescent="0.25">
      <c r="H21236" s="200"/>
    </row>
    <row r="21237" spans="8:8" x14ac:dyDescent="0.25">
      <c r="H21237" s="200"/>
    </row>
    <row r="21238" spans="8:8" x14ac:dyDescent="0.25">
      <c r="H21238" s="200"/>
    </row>
    <row r="21239" spans="8:8" x14ac:dyDescent="0.25">
      <c r="H21239" s="200"/>
    </row>
    <row r="21240" spans="8:8" x14ac:dyDescent="0.25">
      <c r="H21240" s="200"/>
    </row>
    <row r="21241" spans="8:8" x14ac:dyDescent="0.25">
      <c r="H21241" s="200"/>
    </row>
    <row r="21242" spans="8:8" x14ac:dyDescent="0.25">
      <c r="H21242" s="200"/>
    </row>
    <row r="21243" spans="8:8" x14ac:dyDescent="0.25">
      <c r="H21243" s="200"/>
    </row>
    <row r="21244" spans="8:8" x14ac:dyDescent="0.25">
      <c r="H21244" s="200"/>
    </row>
    <row r="21245" spans="8:8" x14ac:dyDescent="0.25">
      <c r="H21245" s="200"/>
    </row>
    <row r="21246" spans="8:8" x14ac:dyDescent="0.25">
      <c r="H21246" s="200"/>
    </row>
    <row r="21247" spans="8:8" x14ac:dyDescent="0.25">
      <c r="H21247" s="200"/>
    </row>
    <row r="21248" spans="8:8" x14ac:dyDescent="0.25">
      <c r="H21248" s="200"/>
    </row>
    <row r="21249" spans="8:8" x14ac:dyDescent="0.25">
      <c r="H21249" s="200"/>
    </row>
    <row r="21250" spans="8:8" x14ac:dyDescent="0.25">
      <c r="H21250" s="200"/>
    </row>
    <row r="21251" spans="8:8" x14ac:dyDescent="0.25">
      <c r="H21251" s="200"/>
    </row>
    <row r="21252" spans="8:8" x14ac:dyDescent="0.25">
      <c r="H21252" s="200"/>
    </row>
    <row r="21253" spans="8:8" x14ac:dyDescent="0.25">
      <c r="H21253" s="200"/>
    </row>
    <row r="21254" spans="8:8" x14ac:dyDescent="0.25">
      <c r="H21254" s="200"/>
    </row>
    <row r="21255" spans="8:8" x14ac:dyDescent="0.25">
      <c r="H21255" s="200"/>
    </row>
    <row r="21256" spans="8:8" x14ac:dyDescent="0.25">
      <c r="H21256" s="200"/>
    </row>
    <row r="21257" spans="8:8" x14ac:dyDescent="0.25">
      <c r="H21257" s="200"/>
    </row>
    <row r="21258" spans="8:8" x14ac:dyDescent="0.25">
      <c r="H21258" s="200"/>
    </row>
    <row r="21259" spans="8:8" x14ac:dyDescent="0.25">
      <c r="H21259" s="200"/>
    </row>
    <row r="21260" spans="8:8" x14ac:dyDescent="0.25">
      <c r="H21260" s="200"/>
    </row>
    <row r="21261" spans="8:8" x14ac:dyDescent="0.25">
      <c r="H21261" s="200"/>
    </row>
    <row r="21262" spans="8:8" x14ac:dyDescent="0.25">
      <c r="H21262" s="200"/>
    </row>
    <row r="21263" spans="8:8" x14ac:dyDescent="0.25">
      <c r="H21263" s="200"/>
    </row>
    <row r="21264" spans="8:8" x14ac:dyDescent="0.25">
      <c r="H21264" s="200"/>
    </row>
    <row r="21265" spans="8:8" x14ac:dyDescent="0.25">
      <c r="H21265" s="200"/>
    </row>
    <row r="21266" spans="8:8" x14ac:dyDescent="0.25">
      <c r="H21266" s="200"/>
    </row>
    <row r="21267" spans="8:8" x14ac:dyDescent="0.25">
      <c r="H21267" s="200"/>
    </row>
    <row r="21268" spans="8:8" x14ac:dyDescent="0.25">
      <c r="H21268" s="200"/>
    </row>
    <row r="21269" spans="8:8" x14ac:dyDescent="0.25">
      <c r="H21269" s="200"/>
    </row>
    <row r="21270" spans="8:8" x14ac:dyDescent="0.25">
      <c r="H21270" s="200"/>
    </row>
    <row r="21271" spans="8:8" x14ac:dyDescent="0.25">
      <c r="H21271" s="200"/>
    </row>
    <row r="21272" spans="8:8" x14ac:dyDescent="0.25">
      <c r="H21272" s="200"/>
    </row>
    <row r="21273" spans="8:8" x14ac:dyDescent="0.25">
      <c r="H21273" s="200"/>
    </row>
    <row r="21274" spans="8:8" x14ac:dyDescent="0.25">
      <c r="H21274" s="200"/>
    </row>
    <row r="21275" spans="8:8" x14ac:dyDescent="0.25">
      <c r="H21275" s="200"/>
    </row>
    <row r="21276" spans="8:8" x14ac:dyDescent="0.25">
      <c r="H21276" s="200"/>
    </row>
    <row r="21277" spans="8:8" x14ac:dyDescent="0.25">
      <c r="H21277" s="200"/>
    </row>
    <row r="21278" spans="8:8" x14ac:dyDescent="0.25">
      <c r="H21278" s="200"/>
    </row>
    <row r="21279" spans="8:8" x14ac:dyDescent="0.25">
      <c r="H21279" s="200"/>
    </row>
    <row r="21280" spans="8:8" x14ac:dyDescent="0.25">
      <c r="H21280" s="200"/>
    </row>
    <row r="21281" spans="8:8" x14ac:dyDescent="0.25">
      <c r="H21281" s="200"/>
    </row>
    <row r="21282" spans="8:8" x14ac:dyDescent="0.25">
      <c r="H21282" s="200"/>
    </row>
    <row r="21283" spans="8:8" x14ac:dyDescent="0.25">
      <c r="H21283" s="200"/>
    </row>
    <row r="21284" spans="8:8" x14ac:dyDescent="0.25">
      <c r="H21284" s="200"/>
    </row>
    <row r="21285" spans="8:8" x14ac:dyDescent="0.25">
      <c r="H21285" s="200"/>
    </row>
    <row r="21286" spans="8:8" x14ac:dyDescent="0.25">
      <c r="H21286" s="200"/>
    </row>
    <row r="21287" spans="8:8" x14ac:dyDescent="0.25">
      <c r="H21287" s="200"/>
    </row>
    <row r="21288" spans="8:8" x14ac:dyDescent="0.25">
      <c r="H21288" s="200"/>
    </row>
    <row r="21289" spans="8:8" x14ac:dyDescent="0.25">
      <c r="H21289" s="200"/>
    </row>
    <row r="21290" spans="8:8" x14ac:dyDescent="0.25">
      <c r="H21290" s="200"/>
    </row>
    <row r="21291" spans="8:8" x14ac:dyDescent="0.25">
      <c r="H21291" s="200"/>
    </row>
    <row r="21292" spans="8:8" x14ac:dyDescent="0.25">
      <c r="H21292" s="200"/>
    </row>
    <row r="21293" spans="8:8" x14ac:dyDescent="0.25">
      <c r="H21293" s="200"/>
    </row>
    <row r="21294" spans="8:8" x14ac:dyDescent="0.25">
      <c r="H21294" s="200"/>
    </row>
    <row r="21295" spans="8:8" x14ac:dyDescent="0.25">
      <c r="H21295" s="200"/>
    </row>
    <row r="21296" spans="8:8" x14ac:dyDescent="0.25">
      <c r="H21296" s="200"/>
    </row>
    <row r="21297" spans="8:8" x14ac:dyDescent="0.25">
      <c r="H21297" s="200"/>
    </row>
    <row r="21298" spans="8:8" x14ac:dyDescent="0.25">
      <c r="H21298" s="200"/>
    </row>
    <row r="21299" spans="8:8" x14ac:dyDescent="0.25">
      <c r="H21299" s="200"/>
    </row>
    <row r="21300" spans="8:8" x14ac:dyDescent="0.25">
      <c r="H21300" s="200"/>
    </row>
    <row r="21301" spans="8:8" x14ac:dyDescent="0.25">
      <c r="H21301" s="200"/>
    </row>
    <row r="21302" spans="8:8" x14ac:dyDescent="0.25">
      <c r="H21302" s="200"/>
    </row>
    <row r="21303" spans="8:8" x14ac:dyDescent="0.25">
      <c r="H21303" s="200"/>
    </row>
    <row r="21304" spans="8:8" x14ac:dyDescent="0.25">
      <c r="H21304" s="200"/>
    </row>
    <row r="21305" spans="8:8" x14ac:dyDescent="0.25">
      <c r="H21305" s="200"/>
    </row>
    <row r="21306" spans="8:8" x14ac:dyDescent="0.25">
      <c r="H21306" s="200"/>
    </row>
    <row r="21307" spans="8:8" x14ac:dyDescent="0.25">
      <c r="H21307" s="200"/>
    </row>
    <row r="21308" spans="8:8" x14ac:dyDescent="0.25">
      <c r="H21308" s="200"/>
    </row>
    <row r="21309" spans="8:8" x14ac:dyDescent="0.25">
      <c r="H21309" s="200"/>
    </row>
    <row r="21310" spans="8:8" x14ac:dyDescent="0.25">
      <c r="H21310" s="200"/>
    </row>
    <row r="21311" spans="8:8" x14ac:dyDescent="0.25">
      <c r="H21311" s="200"/>
    </row>
    <row r="21312" spans="8:8" x14ac:dyDescent="0.25">
      <c r="H21312" s="200"/>
    </row>
    <row r="21313" spans="8:8" x14ac:dyDescent="0.25">
      <c r="H21313" s="200"/>
    </row>
    <row r="21314" spans="8:8" x14ac:dyDescent="0.25">
      <c r="H21314" s="200"/>
    </row>
    <row r="21315" spans="8:8" x14ac:dyDescent="0.25">
      <c r="H21315" s="200"/>
    </row>
    <row r="21316" spans="8:8" x14ac:dyDescent="0.25">
      <c r="H21316" s="200"/>
    </row>
    <row r="21317" spans="8:8" x14ac:dyDescent="0.25">
      <c r="H21317" s="200"/>
    </row>
    <row r="21318" spans="8:8" x14ac:dyDescent="0.25">
      <c r="H21318" s="200"/>
    </row>
    <row r="21319" spans="8:8" x14ac:dyDescent="0.25">
      <c r="H21319" s="200"/>
    </row>
    <row r="21320" spans="8:8" x14ac:dyDescent="0.25">
      <c r="H21320" s="200"/>
    </row>
    <row r="21321" spans="8:8" x14ac:dyDescent="0.25">
      <c r="H21321" s="200"/>
    </row>
    <row r="21322" spans="8:8" x14ac:dyDescent="0.25">
      <c r="H21322" s="200"/>
    </row>
    <row r="21323" spans="8:8" x14ac:dyDescent="0.25">
      <c r="H21323" s="200"/>
    </row>
    <row r="21324" spans="8:8" x14ac:dyDescent="0.25">
      <c r="H21324" s="200"/>
    </row>
    <row r="21325" spans="8:8" x14ac:dyDescent="0.25">
      <c r="H21325" s="200"/>
    </row>
    <row r="21326" spans="8:8" x14ac:dyDescent="0.25">
      <c r="H21326" s="200"/>
    </row>
    <row r="21327" spans="8:8" x14ac:dyDescent="0.25">
      <c r="H21327" s="200"/>
    </row>
    <row r="21328" spans="8:8" x14ac:dyDescent="0.25">
      <c r="H21328" s="200"/>
    </row>
    <row r="21329" spans="8:8" x14ac:dyDescent="0.25">
      <c r="H21329" s="200"/>
    </row>
    <row r="21330" spans="8:8" x14ac:dyDescent="0.25">
      <c r="H21330" s="200"/>
    </row>
    <row r="21331" spans="8:8" x14ac:dyDescent="0.25">
      <c r="H21331" s="200"/>
    </row>
    <row r="21332" spans="8:8" x14ac:dyDescent="0.25">
      <c r="H21332" s="200"/>
    </row>
    <row r="21333" spans="8:8" x14ac:dyDescent="0.25">
      <c r="H21333" s="200"/>
    </row>
    <row r="21334" spans="8:8" x14ac:dyDescent="0.25">
      <c r="H21334" s="200"/>
    </row>
    <row r="21335" spans="8:8" x14ac:dyDescent="0.25">
      <c r="H21335" s="200"/>
    </row>
    <row r="21336" spans="8:8" x14ac:dyDescent="0.25">
      <c r="H21336" s="200"/>
    </row>
    <row r="21337" spans="8:8" x14ac:dyDescent="0.25">
      <c r="H21337" s="200"/>
    </row>
    <row r="21338" spans="8:8" x14ac:dyDescent="0.25">
      <c r="H21338" s="200"/>
    </row>
    <row r="21339" spans="8:8" x14ac:dyDescent="0.25">
      <c r="H21339" s="200"/>
    </row>
    <row r="21340" spans="8:8" x14ac:dyDescent="0.25">
      <c r="H21340" s="200"/>
    </row>
    <row r="21341" spans="8:8" x14ac:dyDescent="0.25">
      <c r="H21341" s="200"/>
    </row>
    <row r="21342" spans="8:8" x14ac:dyDescent="0.25">
      <c r="H21342" s="200"/>
    </row>
    <row r="21343" spans="8:8" x14ac:dyDescent="0.25">
      <c r="H21343" s="200"/>
    </row>
    <row r="21344" spans="8:8" x14ac:dyDescent="0.25">
      <c r="H21344" s="200"/>
    </row>
    <row r="21345" spans="8:8" x14ac:dyDescent="0.25">
      <c r="H21345" s="200"/>
    </row>
    <row r="21346" spans="8:8" x14ac:dyDescent="0.25">
      <c r="H21346" s="200"/>
    </row>
    <row r="21347" spans="8:8" x14ac:dyDescent="0.25">
      <c r="H21347" s="200"/>
    </row>
    <row r="21348" spans="8:8" x14ac:dyDescent="0.25">
      <c r="H21348" s="200"/>
    </row>
    <row r="21349" spans="8:8" x14ac:dyDescent="0.25">
      <c r="H21349" s="200"/>
    </row>
    <row r="21350" spans="8:8" x14ac:dyDescent="0.25">
      <c r="H21350" s="200"/>
    </row>
    <row r="21351" spans="8:8" x14ac:dyDescent="0.25">
      <c r="H21351" s="200"/>
    </row>
    <row r="21352" spans="8:8" x14ac:dyDescent="0.25">
      <c r="H21352" s="200"/>
    </row>
    <row r="21353" spans="8:8" x14ac:dyDescent="0.25">
      <c r="H21353" s="200"/>
    </row>
    <row r="21354" spans="8:8" x14ac:dyDescent="0.25">
      <c r="H21354" s="200"/>
    </row>
    <row r="21355" spans="8:8" x14ac:dyDescent="0.25">
      <c r="H21355" s="200"/>
    </row>
    <row r="21356" spans="8:8" x14ac:dyDescent="0.25">
      <c r="H21356" s="200"/>
    </row>
    <row r="21357" spans="8:8" x14ac:dyDescent="0.25">
      <c r="H21357" s="200"/>
    </row>
    <row r="21358" spans="8:8" x14ac:dyDescent="0.25">
      <c r="H21358" s="200"/>
    </row>
    <row r="21359" spans="8:8" x14ac:dyDescent="0.25">
      <c r="H21359" s="200"/>
    </row>
    <row r="21360" spans="8:8" x14ac:dyDescent="0.25">
      <c r="H21360" s="200"/>
    </row>
    <row r="21361" spans="8:8" x14ac:dyDescent="0.25">
      <c r="H21361" s="200"/>
    </row>
    <row r="21362" spans="8:8" x14ac:dyDescent="0.25">
      <c r="H21362" s="200"/>
    </row>
    <row r="21363" spans="8:8" x14ac:dyDescent="0.25">
      <c r="H21363" s="200"/>
    </row>
    <row r="21364" spans="8:8" x14ac:dyDescent="0.25">
      <c r="H21364" s="200"/>
    </row>
    <row r="21365" spans="8:8" x14ac:dyDescent="0.25">
      <c r="H21365" s="200"/>
    </row>
    <row r="21366" spans="8:8" x14ac:dyDescent="0.25">
      <c r="H21366" s="200"/>
    </row>
    <row r="21367" spans="8:8" x14ac:dyDescent="0.25">
      <c r="H21367" s="200"/>
    </row>
    <row r="21368" spans="8:8" x14ac:dyDescent="0.25">
      <c r="H21368" s="200"/>
    </row>
    <row r="21369" spans="8:8" x14ac:dyDescent="0.25">
      <c r="H21369" s="200"/>
    </row>
    <row r="21370" spans="8:8" x14ac:dyDescent="0.25">
      <c r="H21370" s="200"/>
    </row>
    <row r="21371" spans="8:8" x14ac:dyDescent="0.25">
      <c r="H21371" s="200"/>
    </row>
    <row r="21372" spans="8:8" x14ac:dyDescent="0.25">
      <c r="H21372" s="200"/>
    </row>
    <row r="21373" spans="8:8" x14ac:dyDescent="0.25">
      <c r="H21373" s="200"/>
    </row>
    <row r="21374" spans="8:8" x14ac:dyDescent="0.25">
      <c r="H21374" s="200"/>
    </row>
    <row r="21375" spans="8:8" x14ac:dyDescent="0.25">
      <c r="H21375" s="200"/>
    </row>
    <row r="21376" spans="8:8" x14ac:dyDescent="0.25">
      <c r="H21376" s="200"/>
    </row>
    <row r="21377" spans="8:8" x14ac:dyDescent="0.25">
      <c r="H21377" s="200"/>
    </row>
    <row r="21378" spans="8:8" x14ac:dyDescent="0.25">
      <c r="H21378" s="200"/>
    </row>
    <row r="21379" spans="8:8" x14ac:dyDescent="0.25">
      <c r="H21379" s="200"/>
    </row>
    <row r="21380" spans="8:8" x14ac:dyDescent="0.25">
      <c r="H21380" s="200"/>
    </row>
    <row r="21381" spans="8:8" x14ac:dyDescent="0.25">
      <c r="H21381" s="200"/>
    </row>
    <row r="21382" spans="8:8" x14ac:dyDescent="0.25">
      <c r="H21382" s="200"/>
    </row>
    <row r="21383" spans="8:8" x14ac:dyDescent="0.25">
      <c r="H21383" s="200"/>
    </row>
    <row r="21384" spans="8:8" x14ac:dyDescent="0.25">
      <c r="H21384" s="200"/>
    </row>
    <row r="21385" spans="8:8" x14ac:dyDescent="0.25">
      <c r="H21385" s="200"/>
    </row>
    <row r="21386" spans="8:8" x14ac:dyDescent="0.25">
      <c r="H21386" s="200"/>
    </row>
    <row r="21387" spans="8:8" x14ac:dyDescent="0.25">
      <c r="H21387" s="200"/>
    </row>
    <row r="21388" spans="8:8" x14ac:dyDescent="0.25">
      <c r="H21388" s="200"/>
    </row>
    <row r="21389" spans="8:8" x14ac:dyDescent="0.25">
      <c r="H21389" s="200"/>
    </row>
    <row r="21390" spans="8:8" x14ac:dyDescent="0.25">
      <c r="H21390" s="200"/>
    </row>
    <row r="21391" spans="8:8" x14ac:dyDescent="0.25">
      <c r="H21391" s="200"/>
    </row>
    <row r="21392" spans="8:8" x14ac:dyDescent="0.25">
      <c r="H21392" s="200"/>
    </row>
    <row r="21393" spans="8:8" x14ac:dyDescent="0.25">
      <c r="H21393" s="200"/>
    </row>
    <row r="21394" spans="8:8" x14ac:dyDescent="0.25">
      <c r="H21394" s="200"/>
    </row>
    <row r="21395" spans="8:8" x14ac:dyDescent="0.25">
      <c r="H21395" s="200"/>
    </row>
    <row r="21396" spans="8:8" x14ac:dyDescent="0.25">
      <c r="H21396" s="200"/>
    </row>
    <row r="21397" spans="8:8" x14ac:dyDescent="0.25">
      <c r="H21397" s="200"/>
    </row>
    <row r="21398" spans="8:8" x14ac:dyDescent="0.25">
      <c r="H21398" s="200"/>
    </row>
    <row r="21399" spans="8:8" x14ac:dyDescent="0.25">
      <c r="H21399" s="200"/>
    </row>
    <row r="21400" spans="8:8" x14ac:dyDescent="0.25">
      <c r="H21400" s="200"/>
    </row>
    <row r="21401" spans="8:8" x14ac:dyDescent="0.25">
      <c r="H21401" s="200"/>
    </row>
    <row r="21402" spans="8:8" x14ac:dyDescent="0.25">
      <c r="H21402" s="200"/>
    </row>
    <row r="21403" spans="8:8" x14ac:dyDescent="0.25">
      <c r="H21403" s="200"/>
    </row>
    <row r="21404" spans="8:8" x14ac:dyDescent="0.25">
      <c r="H21404" s="200"/>
    </row>
    <row r="21405" spans="8:8" x14ac:dyDescent="0.25">
      <c r="H21405" s="200"/>
    </row>
    <row r="21406" spans="8:8" x14ac:dyDescent="0.25">
      <c r="H21406" s="200"/>
    </row>
    <row r="21407" spans="8:8" x14ac:dyDescent="0.25">
      <c r="H21407" s="200"/>
    </row>
    <row r="21408" spans="8:8" x14ac:dyDescent="0.25">
      <c r="H21408" s="200"/>
    </row>
    <row r="21409" spans="8:8" x14ac:dyDescent="0.25">
      <c r="H21409" s="200"/>
    </row>
    <row r="21410" spans="8:8" x14ac:dyDescent="0.25">
      <c r="H21410" s="200"/>
    </row>
    <row r="21411" spans="8:8" x14ac:dyDescent="0.25">
      <c r="H21411" s="200"/>
    </row>
    <row r="21412" spans="8:8" x14ac:dyDescent="0.25">
      <c r="H21412" s="200"/>
    </row>
    <row r="21413" spans="8:8" x14ac:dyDescent="0.25">
      <c r="H21413" s="200"/>
    </row>
    <row r="21414" spans="8:8" x14ac:dyDescent="0.25">
      <c r="H21414" s="200"/>
    </row>
    <row r="21415" spans="8:8" x14ac:dyDescent="0.25">
      <c r="H21415" s="200"/>
    </row>
    <row r="21416" spans="8:8" x14ac:dyDescent="0.25">
      <c r="H21416" s="200"/>
    </row>
    <row r="21417" spans="8:8" x14ac:dyDescent="0.25">
      <c r="H21417" s="200"/>
    </row>
    <row r="21418" spans="8:8" x14ac:dyDescent="0.25">
      <c r="H21418" s="200"/>
    </row>
    <row r="21419" spans="8:8" x14ac:dyDescent="0.25">
      <c r="H21419" s="200"/>
    </row>
    <row r="21420" spans="8:8" x14ac:dyDescent="0.25">
      <c r="H21420" s="200"/>
    </row>
    <row r="21421" spans="8:8" x14ac:dyDescent="0.25">
      <c r="H21421" s="200"/>
    </row>
    <row r="21422" spans="8:8" x14ac:dyDescent="0.25">
      <c r="H21422" s="200"/>
    </row>
    <row r="21423" spans="8:8" x14ac:dyDescent="0.25">
      <c r="H21423" s="200"/>
    </row>
    <row r="21424" spans="8:8" x14ac:dyDescent="0.25">
      <c r="H21424" s="200"/>
    </row>
    <row r="21425" spans="8:8" x14ac:dyDescent="0.25">
      <c r="H21425" s="200"/>
    </row>
    <row r="21426" spans="8:8" x14ac:dyDescent="0.25">
      <c r="H21426" s="200"/>
    </row>
    <row r="21427" spans="8:8" x14ac:dyDescent="0.25">
      <c r="H21427" s="200"/>
    </row>
    <row r="21428" spans="8:8" x14ac:dyDescent="0.25">
      <c r="H21428" s="200"/>
    </row>
    <row r="21429" spans="8:8" x14ac:dyDescent="0.25">
      <c r="H21429" s="200"/>
    </row>
    <row r="21430" spans="8:8" x14ac:dyDescent="0.25">
      <c r="H21430" s="200"/>
    </row>
    <row r="21431" spans="8:8" x14ac:dyDescent="0.25">
      <c r="H21431" s="200"/>
    </row>
    <row r="21432" spans="8:8" x14ac:dyDescent="0.25">
      <c r="H21432" s="200"/>
    </row>
    <row r="21433" spans="8:8" x14ac:dyDescent="0.25">
      <c r="H21433" s="200"/>
    </row>
    <row r="21434" spans="8:8" x14ac:dyDescent="0.25">
      <c r="H21434" s="200"/>
    </row>
    <row r="21435" spans="8:8" x14ac:dyDescent="0.25">
      <c r="H21435" s="200"/>
    </row>
    <row r="21436" spans="8:8" x14ac:dyDescent="0.25">
      <c r="H21436" s="200"/>
    </row>
    <row r="21437" spans="8:8" x14ac:dyDescent="0.25">
      <c r="H21437" s="200"/>
    </row>
    <row r="21438" spans="8:8" x14ac:dyDescent="0.25">
      <c r="H21438" s="200"/>
    </row>
    <row r="21439" spans="8:8" x14ac:dyDescent="0.25">
      <c r="H21439" s="200"/>
    </row>
    <row r="21440" spans="8:8" x14ac:dyDescent="0.25">
      <c r="H21440" s="200"/>
    </row>
    <row r="21441" spans="8:8" x14ac:dyDescent="0.25">
      <c r="H21441" s="200"/>
    </row>
    <row r="21442" spans="8:8" x14ac:dyDescent="0.25">
      <c r="H21442" s="200"/>
    </row>
    <row r="21443" spans="8:8" x14ac:dyDescent="0.25">
      <c r="H21443" s="200"/>
    </row>
    <row r="21444" spans="8:8" x14ac:dyDescent="0.25">
      <c r="H21444" s="200"/>
    </row>
    <row r="21445" spans="8:8" x14ac:dyDescent="0.25">
      <c r="H21445" s="200"/>
    </row>
    <row r="21446" spans="8:8" x14ac:dyDescent="0.25">
      <c r="H21446" s="200"/>
    </row>
    <row r="21447" spans="8:8" x14ac:dyDescent="0.25">
      <c r="H21447" s="200"/>
    </row>
    <row r="21448" spans="8:8" x14ac:dyDescent="0.25">
      <c r="H21448" s="200"/>
    </row>
    <row r="21449" spans="8:8" x14ac:dyDescent="0.25">
      <c r="H21449" s="200"/>
    </row>
    <row r="21450" spans="8:8" x14ac:dyDescent="0.25">
      <c r="H21450" s="200"/>
    </row>
    <row r="21451" spans="8:8" x14ac:dyDescent="0.25">
      <c r="H21451" s="200"/>
    </row>
    <row r="21452" spans="8:8" x14ac:dyDescent="0.25">
      <c r="H21452" s="200"/>
    </row>
    <row r="21453" spans="8:8" x14ac:dyDescent="0.25">
      <c r="H21453" s="200"/>
    </row>
    <row r="21454" spans="8:8" x14ac:dyDescent="0.25">
      <c r="H21454" s="200"/>
    </row>
    <row r="21455" spans="8:8" x14ac:dyDescent="0.25">
      <c r="H21455" s="200"/>
    </row>
    <row r="21456" spans="8:8" x14ac:dyDescent="0.25">
      <c r="H21456" s="200"/>
    </row>
    <row r="21457" spans="8:8" x14ac:dyDescent="0.25">
      <c r="H21457" s="200"/>
    </row>
    <row r="21458" spans="8:8" x14ac:dyDescent="0.25">
      <c r="H21458" s="200"/>
    </row>
    <row r="21459" spans="8:8" x14ac:dyDescent="0.25">
      <c r="H21459" s="200"/>
    </row>
    <row r="21460" spans="8:8" x14ac:dyDescent="0.25">
      <c r="H21460" s="200"/>
    </row>
    <row r="21461" spans="8:8" x14ac:dyDescent="0.25">
      <c r="H21461" s="200"/>
    </row>
    <row r="21462" spans="8:8" x14ac:dyDescent="0.25">
      <c r="H21462" s="200"/>
    </row>
    <row r="21463" spans="8:8" x14ac:dyDescent="0.25">
      <c r="H21463" s="200"/>
    </row>
    <row r="21464" spans="8:8" x14ac:dyDescent="0.25">
      <c r="H21464" s="200"/>
    </row>
    <row r="21465" spans="8:8" x14ac:dyDescent="0.25">
      <c r="H21465" s="200"/>
    </row>
    <row r="21466" spans="8:8" x14ac:dyDescent="0.25">
      <c r="H21466" s="200"/>
    </row>
    <row r="21467" spans="8:8" x14ac:dyDescent="0.25">
      <c r="H21467" s="200"/>
    </row>
    <row r="21468" spans="8:8" x14ac:dyDescent="0.25">
      <c r="H21468" s="200"/>
    </row>
    <row r="21469" spans="8:8" x14ac:dyDescent="0.25">
      <c r="H21469" s="200"/>
    </row>
    <row r="21470" spans="8:8" x14ac:dyDescent="0.25">
      <c r="H21470" s="200"/>
    </row>
    <row r="21471" spans="8:8" x14ac:dyDescent="0.25">
      <c r="H21471" s="200"/>
    </row>
    <row r="21472" spans="8:8" x14ac:dyDescent="0.25">
      <c r="H21472" s="200"/>
    </row>
    <row r="21473" spans="8:8" x14ac:dyDescent="0.25">
      <c r="H21473" s="200"/>
    </row>
    <row r="21474" spans="8:8" x14ac:dyDescent="0.25">
      <c r="H21474" s="200"/>
    </row>
    <row r="21475" spans="8:8" x14ac:dyDescent="0.25">
      <c r="H21475" s="200"/>
    </row>
    <row r="21476" spans="8:8" x14ac:dyDescent="0.25">
      <c r="H21476" s="200"/>
    </row>
    <row r="21477" spans="8:8" x14ac:dyDescent="0.25">
      <c r="H21477" s="200"/>
    </row>
    <row r="21478" spans="8:8" x14ac:dyDescent="0.25">
      <c r="H21478" s="200"/>
    </row>
    <row r="21479" spans="8:8" x14ac:dyDescent="0.25">
      <c r="H21479" s="200"/>
    </row>
    <row r="21480" spans="8:8" x14ac:dyDescent="0.25">
      <c r="H21480" s="200"/>
    </row>
    <row r="21481" spans="8:8" x14ac:dyDescent="0.25">
      <c r="H21481" s="200"/>
    </row>
    <row r="21482" spans="8:8" x14ac:dyDescent="0.25">
      <c r="H21482" s="200"/>
    </row>
    <row r="21483" spans="8:8" x14ac:dyDescent="0.25">
      <c r="H21483" s="200"/>
    </row>
    <row r="21484" spans="8:8" x14ac:dyDescent="0.25">
      <c r="H21484" s="200"/>
    </row>
    <row r="21485" spans="8:8" x14ac:dyDescent="0.25">
      <c r="H21485" s="200"/>
    </row>
    <row r="21486" spans="8:8" x14ac:dyDescent="0.25">
      <c r="H21486" s="200"/>
    </row>
    <row r="21487" spans="8:8" x14ac:dyDescent="0.25">
      <c r="H21487" s="200"/>
    </row>
    <row r="21488" spans="8:8" x14ac:dyDescent="0.25">
      <c r="H21488" s="200"/>
    </row>
    <row r="21489" spans="8:8" x14ac:dyDescent="0.25">
      <c r="H21489" s="200"/>
    </row>
    <row r="21490" spans="8:8" x14ac:dyDescent="0.25">
      <c r="H21490" s="200"/>
    </row>
    <row r="21491" spans="8:8" x14ac:dyDescent="0.25">
      <c r="H21491" s="200"/>
    </row>
    <row r="21492" spans="8:8" x14ac:dyDescent="0.25">
      <c r="H21492" s="200"/>
    </row>
    <row r="21493" spans="8:8" x14ac:dyDescent="0.25">
      <c r="H21493" s="200"/>
    </row>
    <row r="21494" spans="8:8" x14ac:dyDescent="0.25">
      <c r="H21494" s="200"/>
    </row>
    <row r="21495" spans="8:8" x14ac:dyDescent="0.25">
      <c r="H21495" s="200"/>
    </row>
    <row r="21496" spans="8:8" x14ac:dyDescent="0.25">
      <c r="H21496" s="200"/>
    </row>
    <row r="21497" spans="8:8" x14ac:dyDescent="0.25">
      <c r="H21497" s="200"/>
    </row>
    <row r="21498" spans="8:8" x14ac:dyDescent="0.25">
      <c r="H21498" s="200"/>
    </row>
    <row r="21499" spans="8:8" x14ac:dyDescent="0.25">
      <c r="H21499" s="200"/>
    </row>
    <row r="21500" spans="8:8" x14ac:dyDescent="0.25">
      <c r="H21500" s="200"/>
    </row>
    <row r="21501" spans="8:8" x14ac:dyDescent="0.25">
      <c r="H21501" s="200"/>
    </row>
    <row r="21502" spans="8:8" x14ac:dyDescent="0.25">
      <c r="H21502" s="200"/>
    </row>
    <row r="21503" spans="8:8" x14ac:dyDescent="0.25">
      <c r="H21503" s="200"/>
    </row>
    <row r="21504" spans="8:8" x14ac:dyDescent="0.25">
      <c r="H21504" s="200"/>
    </row>
    <row r="21505" spans="8:8" x14ac:dyDescent="0.25">
      <c r="H21505" s="200"/>
    </row>
    <row r="21506" spans="8:8" x14ac:dyDescent="0.25">
      <c r="H21506" s="200"/>
    </row>
    <row r="21507" spans="8:8" x14ac:dyDescent="0.25">
      <c r="H21507" s="200"/>
    </row>
    <row r="21508" spans="8:8" x14ac:dyDescent="0.25">
      <c r="H21508" s="200"/>
    </row>
    <row r="21509" spans="8:8" x14ac:dyDescent="0.25">
      <c r="H21509" s="200"/>
    </row>
    <row r="21510" spans="8:8" x14ac:dyDescent="0.25">
      <c r="H21510" s="200"/>
    </row>
    <row r="21511" spans="8:8" x14ac:dyDescent="0.25">
      <c r="H21511" s="200"/>
    </row>
    <row r="21512" spans="8:8" x14ac:dyDescent="0.25">
      <c r="H21512" s="200"/>
    </row>
    <row r="21513" spans="8:8" x14ac:dyDescent="0.25">
      <c r="H21513" s="200"/>
    </row>
    <row r="21514" spans="8:8" x14ac:dyDescent="0.25">
      <c r="H21514" s="200"/>
    </row>
    <row r="21515" spans="8:8" x14ac:dyDescent="0.25">
      <c r="H21515" s="200"/>
    </row>
    <row r="21516" spans="8:8" x14ac:dyDescent="0.25">
      <c r="H21516" s="200"/>
    </row>
    <row r="21517" spans="8:8" x14ac:dyDescent="0.25">
      <c r="H21517" s="200"/>
    </row>
    <row r="21518" spans="8:8" x14ac:dyDescent="0.25">
      <c r="H21518" s="200"/>
    </row>
    <row r="21519" spans="8:8" x14ac:dyDescent="0.25">
      <c r="H21519" s="200"/>
    </row>
    <row r="21520" spans="8:8" x14ac:dyDescent="0.25">
      <c r="H21520" s="200"/>
    </row>
    <row r="21521" spans="8:8" x14ac:dyDescent="0.25">
      <c r="H21521" s="200"/>
    </row>
    <row r="21522" spans="8:8" x14ac:dyDescent="0.25">
      <c r="H21522" s="200"/>
    </row>
    <row r="21523" spans="8:8" x14ac:dyDescent="0.25">
      <c r="H21523" s="200"/>
    </row>
    <row r="21524" spans="8:8" x14ac:dyDescent="0.25">
      <c r="H21524" s="200"/>
    </row>
    <row r="21525" spans="8:8" x14ac:dyDescent="0.25">
      <c r="H21525" s="200"/>
    </row>
    <row r="21526" spans="8:8" x14ac:dyDescent="0.25">
      <c r="H21526" s="200"/>
    </row>
    <row r="21527" spans="8:8" x14ac:dyDescent="0.25">
      <c r="H21527" s="200"/>
    </row>
    <row r="21528" spans="8:8" x14ac:dyDescent="0.25">
      <c r="H21528" s="200"/>
    </row>
    <row r="21529" spans="8:8" x14ac:dyDescent="0.25">
      <c r="H21529" s="200"/>
    </row>
    <row r="21530" spans="8:8" x14ac:dyDescent="0.25">
      <c r="H21530" s="200"/>
    </row>
    <row r="21531" spans="8:8" x14ac:dyDescent="0.25">
      <c r="H21531" s="200"/>
    </row>
    <row r="21532" spans="8:8" x14ac:dyDescent="0.25">
      <c r="H21532" s="200"/>
    </row>
    <row r="21533" spans="8:8" x14ac:dyDescent="0.25">
      <c r="H21533" s="200"/>
    </row>
    <row r="21534" spans="8:8" x14ac:dyDescent="0.25">
      <c r="H21534" s="200"/>
    </row>
    <row r="21535" spans="8:8" x14ac:dyDescent="0.25">
      <c r="H21535" s="200"/>
    </row>
    <row r="21536" spans="8:8" x14ac:dyDescent="0.25">
      <c r="H21536" s="200"/>
    </row>
    <row r="21537" spans="8:8" x14ac:dyDescent="0.25">
      <c r="H21537" s="200"/>
    </row>
    <row r="21538" spans="8:8" x14ac:dyDescent="0.25">
      <c r="H21538" s="200"/>
    </row>
    <row r="21539" spans="8:8" x14ac:dyDescent="0.25">
      <c r="H21539" s="200"/>
    </row>
    <row r="21540" spans="8:8" x14ac:dyDescent="0.25">
      <c r="H21540" s="200"/>
    </row>
    <row r="21541" spans="8:8" x14ac:dyDescent="0.25">
      <c r="H21541" s="200"/>
    </row>
    <row r="21542" spans="8:8" x14ac:dyDescent="0.25">
      <c r="H21542" s="200"/>
    </row>
    <row r="21543" spans="8:8" x14ac:dyDescent="0.25">
      <c r="H21543" s="200"/>
    </row>
    <row r="21544" spans="8:8" x14ac:dyDescent="0.25">
      <c r="H21544" s="200"/>
    </row>
    <row r="21545" spans="8:8" x14ac:dyDescent="0.25">
      <c r="H21545" s="200"/>
    </row>
    <row r="21546" spans="8:8" x14ac:dyDescent="0.25">
      <c r="H21546" s="200"/>
    </row>
    <row r="21547" spans="8:8" x14ac:dyDescent="0.25">
      <c r="H21547" s="200"/>
    </row>
    <row r="21548" spans="8:8" x14ac:dyDescent="0.25">
      <c r="H21548" s="200"/>
    </row>
    <row r="21549" spans="8:8" x14ac:dyDescent="0.25">
      <c r="H21549" s="200"/>
    </row>
    <row r="21550" spans="8:8" x14ac:dyDescent="0.25">
      <c r="H21550" s="200"/>
    </row>
    <row r="21551" spans="8:8" x14ac:dyDescent="0.25">
      <c r="H21551" s="200"/>
    </row>
    <row r="21552" spans="8:8" x14ac:dyDescent="0.25">
      <c r="H21552" s="200"/>
    </row>
    <row r="21553" spans="8:8" x14ac:dyDescent="0.25">
      <c r="H21553" s="200"/>
    </row>
    <row r="21554" spans="8:8" x14ac:dyDescent="0.25">
      <c r="H21554" s="200"/>
    </row>
    <row r="21555" spans="8:8" x14ac:dyDescent="0.25">
      <c r="H21555" s="200"/>
    </row>
    <row r="21556" spans="8:8" x14ac:dyDescent="0.25">
      <c r="H21556" s="200"/>
    </row>
    <row r="21557" spans="8:8" x14ac:dyDescent="0.25">
      <c r="H21557" s="200"/>
    </row>
    <row r="21558" spans="8:8" x14ac:dyDescent="0.25">
      <c r="H21558" s="200"/>
    </row>
    <row r="21559" spans="8:8" x14ac:dyDescent="0.25">
      <c r="H21559" s="200"/>
    </row>
    <row r="21560" spans="8:8" x14ac:dyDescent="0.25">
      <c r="H21560" s="200"/>
    </row>
    <row r="21561" spans="8:8" x14ac:dyDescent="0.25">
      <c r="H21561" s="200"/>
    </row>
    <row r="21562" spans="8:8" x14ac:dyDescent="0.25">
      <c r="H21562" s="200"/>
    </row>
    <row r="21563" spans="8:8" x14ac:dyDescent="0.25">
      <c r="H21563" s="200"/>
    </row>
    <row r="21564" spans="8:8" x14ac:dyDescent="0.25">
      <c r="H21564" s="200"/>
    </row>
    <row r="21565" spans="8:8" x14ac:dyDescent="0.25">
      <c r="H21565" s="200"/>
    </row>
    <row r="21566" spans="8:8" x14ac:dyDescent="0.25">
      <c r="H21566" s="200"/>
    </row>
    <row r="21567" spans="8:8" x14ac:dyDescent="0.25">
      <c r="H21567" s="200"/>
    </row>
    <row r="21568" spans="8:8" x14ac:dyDescent="0.25">
      <c r="H21568" s="200"/>
    </row>
    <row r="21569" spans="8:8" x14ac:dyDescent="0.25">
      <c r="H21569" s="200"/>
    </row>
    <row r="21570" spans="8:8" x14ac:dyDescent="0.25">
      <c r="H21570" s="200"/>
    </row>
    <row r="21571" spans="8:8" x14ac:dyDescent="0.25">
      <c r="H21571" s="200"/>
    </row>
    <row r="21572" spans="8:8" x14ac:dyDescent="0.25">
      <c r="H21572" s="200"/>
    </row>
    <row r="21573" spans="8:8" x14ac:dyDescent="0.25">
      <c r="H21573" s="200"/>
    </row>
    <row r="21574" spans="8:8" x14ac:dyDescent="0.25">
      <c r="H21574" s="200"/>
    </row>
    <row r="21575" spans="8:8" x14ac:dyDescent="0.25">
      <c r="H21575" s="200"/>
    </row>
    <row r="21576" spans="8:8" x14ac:dyDescent="0.25">
      <c r="H21576" s="200"/>
    </row>
    <row r="21577" spans="8:8" x14ac:dyDescent="0.25">
      <c r="H21577" s="200"/>
    </row>
    <row r="21578" spans="8:8" x14ac:dyDescent="0.25">
      <c r="H21578" s="200"/>
    </row>
    <row r="21579" spans="8:8" x14ac:dyDescent="0.25">
      <c r="H21579" s="200"/>
    </row>
    <row r="21580" spans="8:8" x14ac:dyDescent="0.25">
      <c r="H21580" s="200"/>
    </row>
    <row r="21581" spans="8:8" x14ac:dyDescent="0.25">
      <c r="H21581" s="200"/>
    </row>
    <row r="21582" spans="8:8" x14ac:dyDescent="0.25">
      <c r="H21582" s="200"/>
    </row>
    <row r="21583" spans="8:8" x14ac:dyDescent="0.25">
      <c r="H21583" s="200"/>
    </row>
    <row r="21584" spans="8:8" x14ac:dyDescent="0.25">
      <c r="H21584" s="200"/>
    </row>
    <row r="21585" spans="8:8" x14ac:dyDescent="0.25">
      <c r="H21585" s="200"/>
    </row>
    <row r="21586" spans="8:8" x14ac:dyDescent="0.25">
      <c r="H21586" s="200"/>
    </row>
    <row r="21587" spans="8:8" x14ac:dyDescent="0.25">
      <c r="H21587" s="200"/>
    </row>
    <row r="21588" spans="8:8" x14ac:dyDescent="0.25">
      <c r="H21588" s="200"/>
    </row>
    <row r="21589" spans="8:8" x14ac:dyDescent="0.25">
      <c r="H21589" s="200"/>
    </row>
    <row r="21590" spans="8:8" x14ac:dyDescent="0.25">
      <c r="H21590" s="200"/>
    </row>
    <row r="21591" spans="8:8" x14ac:dyDescent="0.25">
      <c r="H21591" s="200"/>
    </row>
    <row r="21592" spans="8:8" x14ac:dyDescent="0.25">
      <c r="H21592" s="200"/>
    </row>
    <row r="21593" spans="8:8" x14ac:dyDescent="0.25">
      <c r="H21593" s="200"/>
    </row>
    <row r="21594" spans="8:8" x14ac:dyDescent="0.25">
      <c r="H21594" s="200"/>
    </row>
    <row r="21595" spans="8:8" x14ac:dyDescent="0.25">
      <c r="H21595" s="200"/>
    </row>
    <row r="21596" spans="8:8" x14ac:dyDescent="0.25">
      <c r="H21596" s="200"/>
    </row>
    <row r="21597" spans="8:8" x14ac:dyDescent="0.25">
      <c r="H21597" s="200"/>
    </row>
    <row r="21598" spans="8:8" x14ac:dyDescent="0.25">
      <c r="H21598" s="200"/>
    </row>
    <row r="21599" spans="8:8" x14ac:dyDescent="0.25">
      <c r="H21599" s="200"/>
    </row>
    <row r="21600" spans="8:8" x14ac:dyDescent="0.25">
      <c r="H21600" s="200"/>
    </row>
    <row r="21601" spans="8:8" x14ac:dyDescent="0.25">
      <c r="H21601" s="200"/>
    </row>
    <row r="21602" spans="8:8" x14ac:dyDescent="0.25">
      <c r="H21602" s="200"/>
    </row>
    <row r="21603" spans="8:8" x14ac:dyDescent="0.25">
      <c r="H21603" s="200"/>
    </row>
    <row r="21604" spans="8:8" x14ac:dyDescent="0.25">
      <c r="H21604" s="200"/>
    </row>
    <row r="21605" spans="8:8" x14ac:dyDescent="0.25">
      <c r="H21605" s="200"/>
    </row>
    <row r="21606" spans="8:8" x14ac:dyDescent="0.25">
      <c r="H21606" s="200"/>
    </row>
    <row r="21607" spans="8:8" x14ac:dyDescent="0.25">
      <c r="H21607" s="200"/>
    </row>
    <row r="21608" spans="8:8" x14ac:dyDescent="0.25">
      <c r="H21608" s="200"/>
    </row>
    <row r="21609" spans="8:8" x14ac:dyDescent="0.25">
      <c r="H21609" s="200"/>
    </row>
    <row r="21610" spans="8:8" x14ac:dyDescent="0.25">
      <c r="H21610" s="200"/>
    </row>
    <row r="21611" spans="8:8" x14ac:dyDescent="0.25">
      <c r="H21611" s="200"/>
    </row>
    <row r="21612" spans="8:8" x14ac:dyDescent="0.25">
      <c r="H21612" s="200"/>
    </row>
    <row r="21613" spans="8:8" x14ac:dyDescent="0.25">
      <c r="H21613" s="200"/>
    </row>
    <row r="21614" spans="8:8" x14ac:dyDescent="0.25">
      <c r="H21614" s="200"/>
    </row>
    <row r="21615" spans="8:8" x14ac:dyDescent="0.25">
      <c r="H21615" s="200"/>
    </row>
    <row r="21616" spans="8:8" x14ac:dyDescent="0.25">
      <c r="H21616" s="200"/>
    </row>
    <row r="21617" spans="8:8" x14ac:dyDescent="0.25">
      <c r="H21617" s="200"/>
    </row>
    <row r="21618" spans="8:8" x14ac:dyDescent="0.25">
      <c r="H21618" s="200"/>
    </row>
    <row r="21619" spans="8:8" x14ac:dyDescent="0.25">
      <c r="H21619" s="200"/>
    </row>
    <row r="21620" spans="8:8" x14ac:dyDescent="0.25">
      <c r="H21620" s="200"/>
    </row>
    <row r="21621" spans="8:8" x14ac:dyDescent="0.25">
      <c r="H21621" s="200"/>
    </row>
    <row r="21622" spans="8:8" x14ac:dyDescent="0.25">
      <c r="H21622" s="200"/>
    </row>
    <row r="21623" spans="8:8" x14ac:dyDescent="0.25">
      <c r="H21623" s="200"/>
    </row>
    <row r="21624" spans="8:8" x14ac:dyDescent="0.25">
      <c r="H21624" s="200"/>
    </row>
    <row r="21625" spans="8:8" x14ac:dyDescent="0.25">
      <c r="H21625" s="200"/>
    </row>
    <row r="21626" spans="8:8" x14ac:dyDescent="0.25">
      <c r="H21626" s="200"/>
    </row>
    <row r="21627" spans="8:8" x14ac:dyDescent="0.25">
      <c r="H21627" s="200"/>
    </row>
    <row r="21628" spans="8:8" x14ac:dyDescent="0.25">
      <c r="H21628" s="200"/>
    </row>
    <row r="21629" spans="8:8" x14ac:dyDescent="0.25">
      <c r="H21629" s="200"/>
    </row>
    <row r="21630" spans="8:8" x14ac:dyDescent="0.25">
      <c r="H21630" s="200"/>
    </row>
    <row r="21631" spans="8:8" x14ac:dyDescent="0.25">
      <c r="H21631" s="200"/>
    </row>
    <row r="21632" spans="8:8" x14ac:dyDescent="0.25">
      <c r="H21632" s="200"/>
    </row>
    <row r="21633" spans="8:8" x14ac:dyDescent="0.25">
      <c r="H21633" s="200"/>
    </row>
    <row r="21634" spans="8:8" x14ac:dyDescent="0.25">
      <c r="H21634" s="200"/>
    </row>
    <row r="21635" spans="8:8" x14ac:dyDescent="0.25">
      <c r="H21635" s="200"/>
    </row>
    <row r="21636" spans="8:8" x14ac:dyDescent="0.25">
      <c r="H21636" s="200"/>
    </row>
    <row r="21637" spans="8:8" x14ac:dyDescent="0.25">
      <c r="H21637" s="200"/>
    </row>
    <row r="21638" spans="8:8" x14ac:dyDescent="0.25">
      <c r="H21638" s="200"/>
    </row>
    <row r="21639" spans="8:8" x14ac:dyDescent="0.25">
      <c r="H21639" s="200"/>
    </row>
    <row r="21640" spans="8:8" x14ac:dyDescent="0.25">
      <c r="H21640" s="200"/>
    </row>
    <row r="21641" spans="8:8" x14ac:dyDescent="0.25">
      <c r="H21641" s="200"/>
    </row>
    <row r="21642" spans="8:8" x14ac:dyDescent="0.25">
      <c r="H21642" s="200"/>
    </row>
    <row r="21643" spans="8:8" x14ac:dyDescent="0.25">
      <c r="H21643" s="200"/>
    </row>
    <row r="21644" spans="8:8" x14ac:dyDescent="0.25">
      <c r="H21644" s="200"/>
    </row>
    <row r="21645" spans="8:8" x14ac:dyDescent="0.25">
      <c r="H21645" s="200"/>
    </row>
    <row r="21646" spans="8:8" x14ac:dyDescent="0.25">
      <c r="H21646" s="200"/>
    </row>
    <row r="21647" spans="8:8" x14ac:dyDescent="0.25">
      <c r="H21647" s="200"/>
    </row>
    <row r="21648" spans="8:8" x14ac:dyDescent="0.25">
      <c r="H21648" s="200"/>
    </row>
    <row r="21649" spans="8:8" x14ac:dyDescent="0.25">
      <c r="H21649" s="200"/>
    </row>
    <row r="21650" spans="8:8" x14ac:dyDescent="0.25">
      <c r="H21650" s="200"/>
    </row>
    <row r="21651" spans="8:8" x14ac:dyDescent="0.25">
      <c r="H21651" s="200"/>
    </row>
    <row r="21652" spans="8:8" x14ac:dyDescent="0.25">
      <c r="H21652" s="200"/>
    </row>
    <row r="21653" spans="8:8" x14ac:dyDescent="0.25">
      <c r="H21653" s="200"/>
    </row>
    <row r="21654" spans="8:8" x14ac:dyDescent="0.25">
      <c r="H21654" s="200"/>
    </row>
    <row r="21655" spans="8:8" x14ac:dyDescent="0.25">
      <c r="H21655" s="200"/>
    </row>
    <row r="21656" spans="8:8" x14ac:dyDescent="0.25">
      <c r="H21656" s="200"/>
    </row>
    <row r="21657" spans="8:8" x14ac:dyDescent="0.25">
      <c r="H21657" s="200"/>
    </row>
    <row r="21658" spans="8:8" x14ac:dyDescent="0.25">
      <c r="H21658" s="200"/>
    </row>
    <row r="21659" spans="8:8" x14ac:dyDescent="0.25">
      <c r="H21659" s="200"/>
    </row>
    <row r="21660" spans="8:8" x14ac:dyDescent="0.25">
      <c r="H21660" s="200"/>
    </row>
    <row r="21661" spans="8:8" x14ac:dyDescent="0.25">
      <c r="H21661" s="200"/>
    </row>
    <row r="21662" spans="8:8" x14ac:dyDescent="0.25">
      <c r="H21662" s="200"/>
    </row>
    <row r="21663" spans="8:8" x14ac:dyDescent="0.25">
      <c r="H21663" s="200"/>
    </row>
    <row r="21664" spans="8:8" x14ac:dyDescent="0.25">
      <c r="H21664" s="200"/>
    </row>
    <row r="21665" spans="8:8" x14ac:dyDescent="0.25">
      <c r="H21665" s="200"/>
    </row>
    <row r="21666" spans="8:8" x14ac:dyDescent="0.25">
      <c r="H21666" s="200"/>
    </row>
    <row r="21667" spans="8:8" x14ac:dyDescent="0.25">
      <c r="H21667" s="200"/>
    </row>
    <row r="21668" spans="8:8" x14ac:dyDescent="0.25">
      <c r="H21668" s="200"/>
    </row>
    <row r="21669" spans="8:8" x14ac:dyDescent="0.25">
      <c r="H21669" s="200"/>
    </row>
    <row r="21670" spans="8:8" x14ac:dyDescent="0.25">
      <c r="H21670" s="200"/>
    </row>
    <row r="21671" spans="8:8" x14ac:dyDescent="0.25">
      <c r="H21671" s="200"/>
    </row>
    <row r="21672" spans="8:8" x14ac:dyDescent="0.25">
      <c r="H21672" s="200"/>
    </row>
    <row r="21673" spans="8:8" x14ac:dyDescent="0.25">
      <c r="H21673" s="200"/>
    </row>
    <row r="21674" spans="8:8" x14ac:dyDescent="0.25">
      <c r="H21674" s="200"/>
    </row>
    <row r="21675" spans="8:8" x14ac:dyDescent="0.25">
      <c r="H21675" s="200"/>
    </row>
    <row r="21676" spans="8:8" x14ac:dyDescent="0.25">
      <c r="H21676" s="200"/>
    </row>
    <row r="21677" spans="8:8" x14ac:dyDescent="0.25">
      <c r="H21677" s="200"/>
    </row>
    <row r="21678" spans="8:8" x14ac:dyDescent="0.25">
      <c r="H21678" s="200"/>
    </row>
    <row r="21679" spans="8:8" x14ac:dyDescent="0.25">
      <c r="H21679" s="200"/>
    </row>
    <row r="21680" spans="8:8" x14ac:dyDescent="0.25">
      <c r="H21680" s="200"/>
    </row>
    <row r="21681" spans="8:8" x14ac:dyDescent="0.25">
      <c r="H21681" s="200"/>
    </row>
    <row r="21682" spans="8:8" x14ac:dyDescent="0.25">
      <c r="H21682" s="200"/>
    </row>
    <row r="21683" spans="8:8" x14ac:dyDescent="0.25">
      <c r="H21683" s="200"/>
    </row>
    <row r="21684" spans="8:8" x14ac:dyDescent="0.25">
      <c r="H21684" s="200"/>
    </row>
    <row r="21685" spans="8:8" x14ac:dyDescent="0.25">
      <c r="H21685" s="200"/>
    </row>
    <row r="21686" spans="8:8" x14ac:dyDescent="0.25">
      <c r="H21686" s="200"/>
    </row>
    <row r="21687" spans="8:8" x14ac:dyDescent="0.25">
      <c r="H21687" s="200"/>
    </row>
    <row r="21688" spans="8:8" x14ac:dyDescent="0.25">
      <c r="H21688" s="200"/>
    </row>
    <row r="21689" spans="8:8" x14ac:dyDescent="0.25">
      <c r="H21689" s="200"/>
    </row>
    <row r="21690" spans="8:8" x14ac:dyDescent="0.25">
      <c r="H21690" s="200"/>
    </row>
    <row r="21691" spans="8:8" x14ac:dyDescent="0.25">
      <c r="H21691" s="200"/>
    </row>
    <row r="21692" spans="8:8" x14ac:dyDescent="0.25">
      <c r="H21692" s="200"/>
    </row>
    <row r="21693" spans="8:8" x14ac:dyDescent="0.25">
      <c r="H21693" s="200"/>
    </row>
    <row r="21694" spans="8:8" x14ac:dyDescent="0.25">
      <c r="H21694" s="200"/>
    </row>
    <row r="21695" spans="8:8" x14ac:dyDescent="0.25">
      <c r="H21695" s="200"/>
    </row>
    <row r="21696" spans="8:8" x14ac:dyDescent="0.25">
      <c r="H21696" s="200"/>
    </row>
    <row r="21697" spans="8:8" x14ac:dyDescent="0.25">
      <c r="H21697" s="200"/>
    </row>
    <row r="21698" spans="8:8" x14ac:dyDescent="0.25">
      <c r="H21698" s="200"/>
    </row>
    <row r="21699" spans="8:8" x14ac:dyDescent="0.25">
      <c r="H21699" s="200"/>
    </row>
    <row r="21700" spans="8:8" x14ac:dyDescent="0.25">
      <c r="H21700" s="200"/>
    </row>
    <row r="21701" spans="8:8" x14ac:dyDescent="0.25">
      <c r="H21701" s="200"/>
    </row>
    <row r="21702" spans="8:8" x14ac:dyDescent="0.25">
      <c r="H21702" s="200"/>
    </row>
    <row r="21703" spans="8:8" x14ac:dyDescent="0.25">
      <c r="H21703" s="200"/>
    </row>
    <row r="21704" spans="8:8" x14ac:dyDescent="0.25">
      <c r="H21704" s="200"/>
    </row>
    <row r="21705" spans="8:8" x14ac:dyDescent="0.25">
      <c r="H21705" s="200"/>
    </row>
    <row r="21706" spans="8:8" x14ac:dyDescent="0.25">
      <c r="H21706" s="200"/>
    </row>
    <row r="21707" spans="8:8" x14ac:dyDescent="0.25">
      <c r="H21707" s="200"/>
    </row>
    <row r="21708" spans="8:8" x14ac:dyDescent="0.25">
      <c r="H21708" s="200"/>
    </row>
    <row r="21709" spans="8:8" x14ac:dyDescent="0.25">
      <c r="H21709" s="200"/>
    </row>
    <row r="21710" spans="8:8" x14ac:dyDescent="0.25">
      <c r="H21710" s="200"/>
    </row>
    <row r="21711" spans="8:8" x14ac:dyDescent="0.25">
      <c r="H21711" s="200"/>
    </row>
    <row r="21712" spans="8:8" x14ac:dyDescent="0.25">
      <c r="H21712" s="200"/>
    </row>
    <row r="21713" spans="8:8" x14ac:dyDescent="0.25">
      <c r="H21713" s="200"/>
    </row>
    <row r="21714" spans="8:8" x14ac:dyDescent="0.25">
      <c r="H21714" s="200"/>
    </row>
    <row r="21715" spans="8:8" x14ac:dyDescent="0.25">
      <c r="H21715" s="200"/>
    </row>
    <row r="21716" spans="8:8" x14ac:dyDescent="0.25">
      <c r="H21716" s="200"/>
    </row>
    <row r="21717" spans="8:8" x14ac:dyDescent="0.25">
      <c r="H21717" s="200"/>
    </row>
    <row r="21718" spans="8:8" x14ac:dyDescent="0.25">
      <c r="H21718" s="200"/>
    </row>
    <row r="21719" spans="8:8" x14ac:dyDescent="0.25">
      <c r="H21719" s="200"/>
    </row>
    <row r="21720" spans="8:8" x14ac:dyDescent="0.25">
      <c r="H21720" s="200"/>
    </row>
    <row r="21721" spans="8:8" x14ac:dyDescent="0.25">
      <c r="H21721" s="200"/>
    </row>
    <row r="21722" spans="8:8" x14ac:dyDescent="0.25">
      <c r="H21722" s="200"/>
    </row>
    <row r="21723" spans="8:8" x14ac:dyDescent="0.25">
      <c r="H21723" s="200"/>
    </row>
    <row r="21724" spans="8:8" x14ac:dyDescent="0.25">
      <c r="H21724" s="200"/>
    </row>
    <row r="21725" spans="8:8" x14ac:dyDescent="0.25">
      <c r="H21725" s="200"/>
    </row>
    <row r="21726" spans="8:8" x14ac:dyDescent="0.25">
      <c r="H21726" s="200"/>
    </row>
    <row r="21727" spans="8:8" x14ac:dyDescent="0.25">
      <c r="H21727" s="200"/>
    </row>
    <row r="21728" spans="8:8" x14ac:dyDescent="0.25">
      <c r="H21728" s="200"/>
    </row>
    <row r="21729" spans="8:8" x14ac:dyDescent="0.25">
      <c r="H21729" s="200"/>
    </row>
    <row r="21730" spans="8:8" x14ac:dyDescent="0.25">
      <c r="H21730" s="200"/>
    </row>
    <row r="21731" spans="8:8" x14ac:dyDescent="0.25">
      <c r="H21731" s="200"/>
    </row>
    <row r="21732" spans="8:8" x14ac:dyDescent="0.25">
      <c r="H21732" s="200"/>
    </row>
    <row r="21733" spans="8:8" x14ac:dyDescent="0.25">
      <c r="H21733" s="200"/>
    </row>
    <row r="21734" spans="8:8" x14ac:dyDescent="0.25">
      <c r="H21734" s="200"/>
    </row>
    <row r="21735" spans="8:8" x14ac:dyDescent="0.25">
      <c r="H21735" s="200"/>
    </row>
    <row r="21736" spans="8:8" x14ac:dyDescent="0.25">
      <c r="H21736" s="200"/>
    </row>
    <row r="21737" spans="8:8" x14ac:dyDescent="0.25">
      <c r="H21737" s="200"/>
    </row>
    <row r="21738" spans="8:8" x14ac:dyDescent="0.25">
      <c r="H21738" s="200"/>
    </row>
    <row r="21739" spans="8:8" x14ac:dyDescent="0.25">
      <c r="H21739" s="200"/>
    </row>
    <row r="21740" spans="8:8" x14ac:dyDescent="0.25">
      <c r="H21740" s="200"/>
    </row>
    <row r="21741" spans="8:8" x14ac:dyDescent="0.25">
      <c r="H21741" s="200"/>
    </row>
    <row r="21742" spans="8:8" x14ac:dyDescent="0.25">
      <c r="H21742" s="200"/>
    </row>
    <row r="21743" spans="8:8" x14ac:dyDescent="0.25">
      <c r="H21743" s="200"/>
    </row>
    <row r="21744" spans="8:8" x14ac:dyDescent="0.25">
      <c r="H21744" s="200"/>
    </row>
    <row r="21745" spans="8:8" x14ac:dyDescent="0.25">
      <c r="H21745" s="200"/>
    </row>
    <row r="21746" spans="8:8" x14ac:dyDescent="0.25">
      <c r="H21746" s="200"/>
    </row>
    <row r="21747" spans="8:8" x14ac:dyDescent="0.25">
      <c r="H21747" s="200"/>
    </row>
    <row r="21748" spans="8:8" x14ac:dyDescent="0.25">
      <c r="H21748" s="200"/>
    </row>
    <row r="21749" spans="8:8" x14ac:dyDescent="0.25">
      <c r="H21749" s="200"/>
    </row>
    <row r="21750" spans="8:8" x14ac:dyDescent="0.25">
      <c r="H21750" s="200"/>
    </row>
    <row r="21751" spans="8:8" x14ac:dyDescent="0.25">
      <c r="H21751" s="200"/>
    </row>
    <row r="21752" spans="8:8" x14ac:dyDescent="0.25">
      <c r="H21752" s="200"/>
    </row>
    <row r="21753" spans="8:8" x14ac:dyDescent="0.25">
      <c r="H21753" s="200"/>
    </row>
    <row r="21754" spans="8:8" x14ac:dyDescent="0.25">
      <c r="H21754" s="200"/>
    </row>
    <row r="21755" spans="8:8" x14ac:dyDescent="0.25">
      <c r="H21755" s="200"/>
    </row>
    <row r="21756" spans="8:8" x14ac:dyDescent="0.25">
      <c r="H21756" s="200"/>
    </row>
    <row r="21757" spans="8:8" x14ac:dyDescent="0.25">
      <c r="H21757" s="200"/>
    </row>
    <row r="21758" spans="8:8" x14ac:dyDescent="0.25">
      <c r="H21758" s="200"/>
    </row>
    <row r="21759" spans="8:8" x14ac:dyDescent="0.25">
      <c r="H21759" s="200"/>
    </row>
    <row r="21760" spans="8:8" x14ac:dyDescent="0.25">
      <c r="H21760" s="200"/>
    </row>
    <row r="21761" spans="8:8" x14ac:dyDescent="0.25">
      <c r="H21761" s="200"/>
    </row>
    <row r="21762" spans="8:8" x14ac:dyDescent="0.25">
      <c r="H21762" s="200"/>
    </row>
    <row r="21763" spans="8:8" x14ac:dyDescent="0.25">
      <c r="H21763" s="200"/>
    </row>
    <row r="21764" spans="8:8" x14ac:dyDescent="0.25">
      <c r="H21764" s="200"/>
    </row>
    <row r="21765" spans="8:8" x14ac:dyDescent="0.25">
      <c r="H21765" s="200"/>
    </row>
    <row r="21766" spans="8:8" x14ac:dyDescent="0.25">
      <c r="H21766" s="200"/>
    </row>
    <row r="21767" spans="8:8" x14ac:dyDescent="0.25">
      <c r="H21767" s="200"/>
    </row>
    <row r="21768" spans="8:8" x14ac:dyDescent="0.25">
      <c r="H21768" s="200"/>
    </row>
    <row r="21769" spans="8:8" x14ac:dyDescent="0.25">
      <c r="H21769" s="200"/>
    </row>
    <row r="21770" spans="8:8" x14ac:dyDescent="0.25">
      <c r="H21770" s="200"/>
    </row>
    <row r="21771" spans="8:8" x14ac:dyDescent="0.25">
      <c r="H21771" s="200"/>
    </row>
    <row r="21772" spans="8:8" x14ac:dyDescent="0.25">
      <c r="H21772" s="200"/>
    </row>
    <row r="21773" spans="8:8" x14ac:dyDescent="0.25">
      <c r="H21773" s="200"/>
    </row>
    <row r="21774" spans="8:8" x14ac:dyDescent="0.25">
      <c r="H21774" s="200"/>
    </row>
    <row r="21775" spans="8:8" x14ac:dyDescent="0.25">
      <c r="H21775" s="200"/>
    </row>
    <row r="21776" spans="8:8" x14ac:dyDescent="0.25">
      <c r="H21776" s="200"/>
    </row>
    <row r="21777" spans="8:8" x14ac:dyDescent="0.25">
      <c r="H21777" s="200"/>
    </row>
    <row r="21778" spans="8:8" x14ac:dyDescent="0.25">
      <c r="H21778" s="200"/>
    </row>
    <row r="21779" spans="8:8" x14ac:dyDescent="0.25">
      <c r="H21779" s="200"/>
    </row>
    <row r="21780" spans="8:8" x14ac:dyDescent="0.25">
      <c r="H21780" s="200"/>
    </row>
    <row r="21781" spans="8:8" x14ac:dyDescent="0.25">
      <c r="H21781" s="200"/>
    </row>
    <row r="21782" spans="8:8" x14ac:dyDescent="0.25">
      <c r="H21782" s="200"/>
    </row>
    <row r="21783" spans="8:8" x14ac:dyDescent="0.25">
      <c r="H21783" s="200"/>
    </row>
    <row r="21784" spans="8:8" x14ac:dyDescent="0.25">
      <c r="H21784" s="200"/>
    </row>
    <row r="21785" spans="8:8" x14ac:dyDescent="0.25">
      <c r="H21785" s="200"/>
    </row>
    <row r="21786" spans="8:8" x14ac:dyDescent="0.25">
      <c r="H21786" s="200"/>
    </row>
    <row r="21787" spans="8:8" x14ac:dyDescent="0.25">
      <c r="H21787" s="200"/>
    </row>
    <row r="21788" spans="8:8" x14ac:dyDescent="0.25">
      <c r="H21788" s="200"/>
    </row>
    <row r="21789" spans="8:8" x14ac:dyDescent="0.25">
      <c r="H21789" s="200"/>
    </row>
    <row r="21790" spans="8:8" x14ac:dyDescent="0.25">
      <c r="H21790" s="200"/>
    </row>
    <row r="21791" spans="8:8" x14ac:dyDescent="0.25">
      <c r="H21791" s="200"/>
    </row>
    <row r="21792" spans="8:8" x14ac:dyDescent="0.25">
      <c r="H21792" s="200"/>
    </row>
    <row r="21793" spans="8:8" x14ac:dyDescent="0.25">
      <c r="H21793" s="200"/>
    </row>
    <row r="21794" spans="8:8" x14ac:dyDescent="0.25">
      <c r="H21794" s="200"/>
    </row>
    <row r="21795" spans="8:8" x14ac:dyDescent="0.25">
      <c r="H21795" s="200"/>
    </row>
    <row r="21796" spans="8:8" x14ac:dyDescent="0.25">
      <c r="H21796" s="200"/>
    </row>
    <row r="21797" spans="8:8" x14ac:dyDescent="0.25">
      <c r="H21797" s="200"/>
    </row>
    <row r="21798" spans="8:8" x14ac:dyDescent="0.25">
      <c r="H21798" s="200"/>
    </row>
    <row r="21799" spans="8:8" x14ac:dyDescent="0.25">
      <c r="H21799" s="200"/>
    </row>
    <row r="21800" spans="8:8" x14ac:dyDescent="0.25">
      <c r="H21800" s="200"/>
    </row>
    <row r="21801" spans="8:8" x14ac:dyDescent="0.25">
      <c r="H21801" s="200"/>
    </row>
    <row r="21802" spans="8:8" x14ac:dyDescent="0.25">
      <c r="H21802" s="200"/>
    </row>
    <row r="21803" spans="8:8" x14ac:dyDescent="0.25">
      <c r="H21803" s="200"/>
    </row>
    <row r="21804" spans="8:8" x14ac:dyDescent="0.25">
      <c r="H21804" s="200"/>
    </row>
    <row r="21805" spans="8:8" x14ac:dyDescent="0.25">
      <c r="H21805" s="200"/>
    </row>
    <row r="21806" spans="8:8" x14ac:dyDescent="0.25">
      <c r="H21806" s="200"/>
    </row>
    <row r="21807" spans="8:8" x14ac:dyDescent="0.25">
      <c r="H21807" s="200"/>
    </row>
    <row r="21808" spans="8:8" x14ac:dyDescent="0.25">
      <c r="H21808" s="200"/>
    </row>
    <row r="21809" spans="8:8" x14ac:dyDescent="0.25">
      <c r="H21809" s="200"/>
    </row>
    <row r="21810" spans="8:8" x14ac:dyDescent="0.25">
      <c r="H21810" s="200"/>
    </row>
    <row r="21811" spans="8:8" x14ac:dyDescent="0.25">
      <c r="H21811" s="200"/>
    </row>
    <row r="21812" spans="8:8" x14ac:dyDescent="0.25">
      <c r="H21812" s="200"/>
    </row>
    <row r="21813" spans="8:8" x14ac:dyDescent="0.25">
      <c r="H21813" s="200"/>
    </row>
    <row r="21814" spans="8:8" x14ac:dyDescent="0.25">
      <c r="H21814" s="200"/>
    </row>
    <row r="21815" spans="8:8" x14ac:dyDescent="0.25">
      <c r="H21815" s="200"/>
    </row>
    <row r="21816" spans="8:8" x14ac:dyDescent="0.25">
      <c r="H21816" s="200"/>
    </row>
    <row r="21817" spans="8:8" x14ac:dyDescent="0.25">
      <c r="H21817" s="200"/>
    </row>
    <row r="21818" spans="8:8" x14ac:dyDescent="0.25">
      <c r="H21818" s="200"/>
    </row>
    <row r="21819" spans="8:8" x14ac:dyDescent="0.25">
      <c r="H21819" s="200"/>
    </row>
    <row r="21820" spans="8:8" x14ac:dyDescent="0.25">
      <c r="H21820" s="200"/>
    </row>
    <row r="21821" spans="8:8" x14ac:dyDescent="0.25">
      <c r="H21821" s="200"/>
    </row>
    <row r="21822" spans="8:8" x14ac:dyDescent="0.25">
      <c r="H21822" s="200"/>
    </row>
    <row r="21823" spans="8:8" x14ac:dyDescent="0.25">
      <c r="H21823" s="200"/>
    </row>
    <row r="21824" spans="8:8" x14ac:dyDescent="0.25">
      <c r="H21824" s="200"/>
    </row>
    <row r="21825" spans="8:8" x14ac:dyDescent="0.25">
      <c r="H21825" s="200"/>
    </row>
    <row r="21826" spans="8:8" x14ac:dyDescent="0.25">
      <c r="H21826" s="200"/>
    </row>
    <row r="21827" spans="8:8" x14ac:dyDescent="0.25">
      <c r="H21827" s="200"/>
    </row>
    <row r="21828" spans="8:8" x14ac:dyDescent="0.25">
      <c r="H21828" s="200"/>
    </row>
    <row r="21829" spans="8:8" x14ac:dyDescent="0.25">
      <c r="H21829" s="200"/>
    </row>
    <row r="21830" spans="8:8" x14ac:dyDescent="0.25">
      <c r="H21830" s="200"/>
    </row>
    <row r="21831" spans="8:8" x14ac:dyDescent="0.25">
      <c r="H21831" s="200"/>
    </row>
    <row r="21832" spans="8:8" x14ac:dyDescent="0.25">
      <c r="H21832" s="200"/>
    </row>
    <row r="21833" spans="8:8" x14ac:dyDescent="0.25">
      <c r="H21833" s="200"/>
    </row>
    <row r="21834" spans="8:8" x14ac:dyDescent="0.25">
      <c r="H21834" s="200"/>
    </row>
    <row r="21835" spans="8:8" x14ac:dyDescent="0.25">
      <c r="H21835" s="200"/>
    </row>
    <row r="21836" spans="8:8" x14ac:dyDescent="0.25">
      <c r="H21836" s="200"/>
    </row>
    <row r="21837" spans="8:8" x14ac:dyDescent="0.25">
      <c r="H21837" s="200"/>
    </row>
    <row r="21838" spans="8:8" x14ac:dyDescent="0.25">
      <c r="H21838" s="200"/>
    </row>
    <row r="21839" spans="8:8" x14ac:dyDescent="0.25">
      <c r="H21839" s="200"/>
    </row>
    <row r="21840" spans="8:8" x14ac:dyDescent="0.25">
      <c r="H21840" s="200"/>
    </row>
    <row r="21841" spans="8:8" x14ac:dyDescent="0.25">
      <c r="H21841" s="200"/>
    </row>
    <row r="21842" spans="8:8" x14ac:dyDescent="0.25">
      <c r="H21842" s="200"/>
    </row>
    <row r="21843" spans="8:8" x14ac:dyDescent="0.25">
      <c r="H21843" s="200"/>
    </row>
    <row r="21844" spans="8:8" x14ac:dyDescent="0.25">
      <c r="H21844" s="200"/>
    </row>
    <row r="21845" spans="8:8" x14ac:dyDescent="0.25">
      <c r="H21845" s="200"/>
    </row>
    <row r="21846" spans="8:8" x14ac:dyDescent="0.25">
      <c r="H21846" s="200"/>
    </row>
    <row r="21847" spans="8:8" x14ac:dyDescent="0.25">
      <c r="H21847" s="200"/>
    </row>
    <row r="21848" spans="8:8" x14ac:dyDescent="0.25">
      <c r="H21848" s="200"/>
    </row>
    <row r="21849" spans="8:8" x14ac:dyDescent="0.25">
      <c r="H21849" s="200"/>
    </row>
    <row r="21850" spans="8:8" x14ac:dyDescent="0.25">
      <c r="H21850" s="200"/>
    </row>
    <row r="21851" spans="8:8" x14ac:dyDescent="0.25">
      <c r="H21851" s="200"/>
    </row>
    <row r="21852" spans="8:8" x14ac:dyDescent="0.25">
      <c r="H21852" s="200"/>
    </row>
    <row r="21853" spans="8:8" x14ac:dyDescent="0.25">
      <c r="H21853" s="200"/>
    </row>
    <row r="21854" spans="8:8" x14ac:dyDescent="0.25">
      <c r="H21854" s="200"/>
    </row>
    <row r="21855" spans="8:8" x14ac:dyDescent="0.25">
      <c r="H21855" s="200"/>
    </row>
    <row r="21856" spans="8:8" x14ac:dyDescent="0.25">
      <c r="H21856" s="200"/>
    </row>
    <row r="21857" spans="8:8" x14ac:dyDescent="0.25">
      <c r="H21857" s="200"/>
    </row>
    <row r="21858" spans="8:8" x14ac:dyDescent="0.25">
      <c r="H21858" s="200"/>
    </row>
    <row r="21859" spans="8:8" x14ac:dyDescent="0.25">
      <c r="H21859" s="200"/>
    </row>
    <row r="21860" spans="8:8" x14ac:dyDescent="0.25">
      <c r="H21860" s="200"/>
    </row>
    <row r="21861" spans="8:8" x14ac:dyDescent="0.25">
      <c r="H21861" s="200"/>
    </row>
    <row r="21862" spans="8:8" x14ac:dyDescent="0.25">
      <c r="H21862" s="200"/>
    </row>
    <row r="21863" spans="8:8" x14ac:dyDescent="0.25">
      <c r="H21863" s="200"/>
    </row>
    <row r="21864" spans="8:8" x14ac:dyDescent="0.25">
      <c r="H21864" s="200"/>
    </row>
    <row r="21865" spans="8:8" x14ac:dyDescent="0.25">
      <c r="H21865" s="200"/>
    </row>
    <row r="21866" spans="8:8" x14ac:dyDescent="0.25">
      <c r="H21866" s="200"/>
    </row>
    <row r="21867" spans="8:8" x14ac:dyDescent="0.25">
      <c r="H21867" s="200"/>
    </row>
    <row r="21868" spans="8:8" x14ac:dyDescent="0.25">
      <c r="H21868" s="200"/>
    </row>
    <row r="21869" spans="8:8" x14ac:dyDescent="0.25">
      <c r="H21869" s="200"/>
    </row>
    <row r="21870" spans="8:8" x14ac:dyDescent="0.25">
      <c r="H21870" s="200"/>
    </row>
    <row r="21871" spans="8:8" x14ac:dyDescent="0.25">
      <c r="H21871" s="200"/>
    </row>
    <row r="21872" spans="8:8" x14ac:dyDescent="0.25">
      <c r="H21872" s="200"/>
    </row>
    <row r="21873" spans="8:8" x14ac:dyDescent="0.25">
      <c r="H21873" s="200"/>
    </row>
    <row r="21874" spans="8:8" x14ac:dyDescent="0.25">
      <c r="H21874" s="200"/>
    </row>
    <row r="21875" spans="8:8" x14ac:dyDescent="0.25">
      <c r="H21875" s="200"/>
    </row>
    <row r="21876" spans="8:8" x14ac:dyDescent="0.25">
      <c r="H21876" s="200"/>
    </row>
    <row r="21877" spans="8:8" x14ac:dyDescent="0.25">
      <c r="H21877" s="200"/>
    </row>
    <row r="21878" spans="8:8" x14ac:dyDescent="0.25">
      <c r="H21878" s="200"/>
    </row>
    <row r="21879" spans="8:8" x14ac:dyDescent="0.25">
      <c r="H21879" s="200"/>
    </row>
    <row r="21880" spans="8:8" x14ac:dyDescent="0.25">
      <c r="H21880" s="200"/>
    </row>
    <row r="21881" spans="8:8" x14ac:dyDescent="0.25">
      <c r="H21881" s="200"/>
    </row>
    <row r="21882" spans="8:8" x14ac:dyDescent="0.25">
      <c r="H21882" s="200"/>
    </row>
    <row r="21883" spans="8:8" x14ac:dyDescent="0.25">
      <c r="H21883" s="200"/>
    </row>
    <row r="21884" spans="8:8" x14ac:dyDescent="0.25">
      <c r="H21884" s="200"/>
    </row>
    <row r="21885" spans="8:8" x14ac:dyDescent="0.25">
      <c r="H21885" s="200"/>
    </row>
    <row r="21886" spans="8:8" x14ac:dyDescent="0.25">
      <c r="H21886" s="200"/>
    </row>
    <row r="21887" spans="8:8" x14ac:dyDescent="0.25">
      <c r="H21887" s="200"/>
    </row>
    <row r="21888" spans="8:8" x14ac:dyDescent="0.25">
      <c r="H21888" s="200"/>
    </row>
    <row r="21889" spans="8:8" x14ac:dyDescent="0.25">
      <c r="H21889" s="200"/>
    </row>
    <row r="21890" spans="8:8" x14ac:dyDescent="0.25">
      <c r="H21890" s="200"/>
    </row>
    <row r="21891" spans="8:8" x14ac:dyDescent="0.25">
      <c r="H21891" s="200"/>
    </row>
    <row r="21892" spans="8:8" x14ac:dyDescent="0.25">
      <c r="H21892" s="200"/>
    </row>
    <row r="21893" spans="8:8" x14ac:dyDescent="0.25">
      <c r="H21893" s="200"/>
    </row>
    <row r="21894" spans="8:8" x14ac:dyDescent="0.25">
      <c r="H21894" s="200"/>
    </row>
    <row r="21895" spans="8:8" x14ac:dyDescent="0.25">
      <c r="H21895" s="200"/>
    </row>
    <row r="21896" spans="8:8" x14ac:dyDescent="0.25">
      <c r="H21896" s="200"/>
    </row>
    <row r="21897" spans="8:8" x14ac:dyDescent="0.25">
      <c r="H21897" s="200"/>
    </row>
    <row r="21898" spans="8:8" x14ac:dyDescent="0.25">
      <c r="H21898" s="200"/>
    </row>
    <row r="21899" spans="8:8" x14ac:dyDescent="0.25">
      <c r="H21899" s="200"/>
    </row>
    <row r="21900" spans="8:8" x14ac:dyDescent="0.25">
      <c r="H21900" s="200"/>
    </row>
    <row r="21901" spans="8:8" x14ac:dyDescent="0.25">
      <c r="H21901" s="200"/>
    </row>
    <row r="21902" spans="8:8" x14ac:dyDescent="0.25">
      <c r="H21902" s="200"/>
    </row>
    <row r="21903" spans="8:8" x14ac:dyDescent="0.25">
      <c r="H21903" s="200"/>
    </row>
    <row r="21904" spans="8:8" x14ac:dyDescent="0.25">
      <c r="H21904" s="200"/>
    </row>
    <row r="21905" spans="8:8" x14ac:dyDescent="0.25">
      <c r="H21905" s="200"/>
    </row>
    <row r="21906" spans="8:8" x14ac:dyDescent="0.25">
      <c r="H21906" s="200"/>
    </row>
    <row r="21907" spans="8:8" x14ac:dyDescent="0.25">
      <c r="H21907" s="200"/>
    </row>
    <row r="21908" spans="8:8" x14ac:dyDescent="0.25">
      <c r="H21908" s="200"/>
    </row>
    <row r="21909" spans="8:8" x14ac:dyDescent="0.25">
      <c r="H21909" s="200"/>
    </row>
    <row r="21910" spans="8:8" x14ac:dyDescent="0.25">
      <c r="H21910" s="200"/>
    </row>
    <row r="21911" spans="8:8" x14ac:dyDescent="0.25">
      <c r="H21911" s="200"/>
    </row>
    <row r="21912" spans="8:8" x14ac:dyDescent="0.25">
      <c r="H21912" s="200"/>
    </row>
    <row r="21913" spans="8:8" x14ac:dyDescent="0.25">
      <c r="H21913" s="200"/>
    </row>
    <row r="21914" spans="8:8" x14ac:dyDescent="0.25">
      <c r="H21914" s="200"/>
    </row>
    <row r="21915" spans="8:8" x14ac:dyDescent="0.25">
      <c r="H21915" s="200"/>
    </row>
    <row r="21916" spans="8:8" x14ac:dyDescent="0.25">
      <c r="H21916" s="200"/>
    </row>
    <row r="21917" spans="8:8" x14ac:dyDescent="0.25">
      <c r="H21917" s="200"/>
    </row>
    <row r="21918" spans="8:8" x14ac:dyDescent="0.25">
      <c r="H21918" s="200"/>
    </row>
    <row r="21919" spans="8:8" x14ac:dyDescent="0.25">
      <c r="H21919" s="200"/>
    </row>
    <row r="21920" spans="8:8" x14ac:dyDescent="0.25">
      <c r="H21920" s="200"/>
    </row>
    <row r="21921" spans="8:8" x14ac:dyDescent="0.25">
      <c r="H21921" s="200"/>
    </row>
    <row r="21922" spans="8:8" x14ac:dyDescent="0.25">
      <c r="H21922" s="200"/>
    </row>
    <row r="21923" spans="8:8" x14ac:dyDescent="0.25">
      <c r="H21923" s="200"/>
    </row>
    <row r="21924" spans="8:8" x14ac:dyDescent="0.25">
      <c r="H21924" s="200"/>
    </row>
    <row r="21925" spans="8:8" x14ac:dyDescent="0.25">
      <c r="H21925" s="200"/>
    </row>
    <row r="21926" spans="8:8" x14ac:dyDescent="0.25">
      <c r="H21926" s="200"/>
    </row>
    <row r="21927" spans="8:8" x14ac:dyDescent="0.25">
      <c r="H21927" s="200"/>
    </row>
    <row r="21928" spans="8:8" x14ac:dyDescent="0.25">
      <c r="H21928" s="200"/>
    </row>
    <row r="21929" spans="8:8" x14ac:dyDescent="0.25">
      <c r="H21929" s="200"/>
    </row>
    <row r="21930" spans="8:8" x14ac:dyDescent="0.25">
      <c r="H21930" s="200"/>
    </row>
    <row r="21931" spans="8:8" x14ac:dyDescent="0.25">
      <c r="H21931" s="200"/>
    </row>
    <row r="21932" spans="8:8" x14ac:dyDescent="0.25">
      <c r="H21932" s="200"/>
    </row>
    <row r="21933" spans="8:8" x14ac:dyDescent="0.25">
      <c r="H21933" s="200"/>
    </row>
    <row r="21934" spans="8:8" x14ac:dyDescent="0.25">
      <c r="H21934" s="200"/>
    </row>
    <row r="21935" spans="8:8" x14ac:dyDescent="0.25">
      <c r="H21935" s="200"/>
    </row>
    <row r="21936" spans="8:8" x14ac:dyDescent="0.25">
      <c r="H21936" s="200"/>
    </row>
    <row r="21937" spans="8:8" x14ac:dyDescent="0.25">
      <c r="H21937" s="200"/>
    </row>
    <row r="21938" spans="8:8" x14ac:dyDescent="0.25">
      <c r="H21938" s="200"/>
    </row>
    <row r="21939" spans="8:8" x14ac:dyDescent="0.25">
      <c r="H21939" s="200"/>
    </row>
    <row r="21940" spans="8:8" x14ac:dyDescent="0.25">
      <c r="H21940" s="200"/>
    </row>
    <row r="21941" spans="8:8" x14ac:dyDescent="0.25">
      <c r="H21941" s="200"/>
    </row>
    <row r="21942" spans="8:8" x14ac:dyDescent="0.25">
      <c r="H21942" s="200"/>
    </row>
    <row r="21943" spans="8:8" x14ac:dyDescent="0.25">
      <c r="H21943" s="200"/>
    </row>
    <row r="21944" spans="8:8" x14ac:dyDescent="0.25">
      <c r="H21944" s="200"/>
    </row>
    <row r="21945" spans="8:8" x14ac:dyDescent="0.25">
      <c r="H21945" s="200"/>
    </row>
    <row r="21946" spans="8:8" x14ac:dyDescent="0.25">
      <c r="H21946" s="200"/>
    </row>
    <row r="21947" spans="8:8" x14ac:dyDescent="0.25">
      <c r="H21947" s="200"/>
    </row>
    <row r="21948" spans="8:8" x14ac:dyDescent="0.25">
      <c r="H21948" s="200"/>
    </row>
    <row r="21949" spans="8:8" x14ac:dyDescent="0.25">
      <c r="H21949" s="200"/>
    </row>
    <row r="21950" spans="8:8" x14ac:dyDescent="0.25">
      <c r="H21950" s="200"/>
    </row>
    <row r="21951" spans="8:8" x14ac:dyDescent="0.25">
      <c r="H21951" s="200"/>
    </row>
    <row r="21952" spans="8:8" x14ac:dyDescent="0.25">
      <c r="H21952" s="200"/>
    </row>
    <row r="21953" spans="8:8" x14ac:dyDescent="0.25">
      <c r="H21953" s="200"/>
    </row>
    <row r="21954" spans="8:8" x14ac:dyDescent="0.25">
      <c r="H21954" s="200"/>
    </row>
    <row r="21955" spans="8:8" x14ac:dyDescent="0.25">
      <c r="H21955" s="200"/>
    </row>
    <row r="21956" spans="8:8" x14ac:dyDescent="0.25">
      <c r="H21956" s="200"/>
    </row>
    <row r="21957" spans="8:8" x14ac:dyDescent="0.25">
      <c r="H21957" s="200"/>
    </row>
    <row r="21958" spans="8:8" x14ac:dyDescent="0.25">
      <c r="H21958" s="200"/>
    </row>
    <row r="21959" spans="8:8" x14ac:dyDescent="0.25">
      <c r="H21959" s="200"/>
    </row>
    <row r="21960" spans="8:8" x14ac:dyDescent="0.25">
      <c r="H21960" s="200"/>
    </row>
    <row r="21961" spans="8:8" x14ac:dyDescent="0.25">
      <c r="H21961" s="200"/>
    </row>
    <row r="21962" spans="8:8" x14ac:dyDescent="0.25">
      <c r="H21962" s="200"/>
    </row>
    <row r="21963" spans="8:8" x14ac:dyDescent="0.25">
      <c r="H21963" s="200"/>
    </row>
    <row r="21964" spans="8:8" x14ac:dyDescent="0.25">
      <c r="H21964" s="200"/>
    </row>
    <row r="21965" spans="8:8" x14ac:dyDescent="0.25">
      <c r="H21965" s="200"/>
    </row>
    <row r="21966" spans="8:8" x14ac:dyDescent="0.25">
      <c r="H21966" s="200"/>
    </row>
    <row r="21967" spans="8:8" x14ac:dyDescent="0.25">
      <c r="H21967" s="200"/>
    </row>
    <row r="21968" spans="8:8" x14ac:dyDescent="0.25">
      <c r="H21968" s="200"/>
    </row>
    <row r="21969" spans="8:8" x14ac:dyDescent="0.25">
      <c r="H21969" s="200"/>
    </row>
    <row r="21970" spans="8:8" x14ac:dyDescent="0.25">
      <c r="H21970" s="200"/>
    </row>
    <row r="21971" spans="8:8" x14ac:dyDescent="0.25">
      <c r="H21971" s="200"/>
    </row>
    <row r="21972" spans="8:8" x14ac:dyDescent="0.25">
      <c r="H21972" s="200"/>
    </row>
    <row r="21973" spans="8:8" x14ac:dyDescent="0.25">
      <c r="H21973" s="200"/>
    </row>
    <row r="21974" spans="8:8" x14ac:dyDescent="0.25">
      <c r="H21974" s="200"/>
    </row>
    <row r="21975" spans="8:8" x14ac:dyDescent="0.25">
      <c r="H21975" s="200"/>
    </row>
    <row r="21976" spans="8:8" x14ac:dyDescent="0.25">
      <c r="H21976" s="200"/>
    </row>
    <row r="21977" spans="8:8" x14ac:dyDescent="0.25">
      <c r="H21977" s="200"/>
    </row>
    <row r="21978" spans="8:8" x14ac:dyDescent="0.25">
      <c r="H21978" s="200"/>
    </row>
    <row r="21979" spans="8:8" x14ac:dyDescent="0.25">
      <c r="H21979" s="200"/>
    </row>
    <row r="21980" spans="8:8" x14ac:dyDescent="0.25">
      <c r="H21980" s="200"/>
    </row>
    <row r="21981" spans="8:8" x14ac:dyDescent="0.25">
      <c r="H21981" s="200"/>
    </row>
    <row r="21982" spans="8:8" x14ac:dyDescent="0.25">
      <c r="H21982" s="200"/>
    </row>
    <row r="21983" spans="8:8" x14ac:dyDescent="0.25">
      <c r="H21983" s="200"/>
    </row>
    <row r="21984" spans="8:8" x14ac:dyDescent="0.25">
      <c r="H21984" s="200"/>
    </row>
    <row r="21985" spans="8:8" x14ac:dyDescent="0.25">
      <c r="H21985" s="200"/>
    </row>
    <row r="21986" spans="8:8" x14ac:dyDescent="0.25">
      <c r="H21986" s="200"/>
    </row>
    <row r="21987" spans="8:8" x14ac:dyDescent="0.25">
      <c r="H21987" s="200"/>
    </row>
    <row r="21988" spans="8:8" x14ac:dyDescent="0.25">
      <c r="H21988" s="200"/>
    </row>
    <row r="21989" spans="8:8" x14ac:dyDescent="0.25">
      <c r="H21989" s="200"/>
    </row>
    <row r="21990" spans="8:8" x14ac:dyDescent="0.25">
      <c r="H21990" s="200"/>
    </row>
    <row r="21991" spans="8:8" x14ac:dyDescent="0.25">
      <c r="H21991" s="200"/>
    </row>
    <row r="21992" spans="8:8" x14ac:dyDescent="0.25">
      <c r="H21992" s="200"/>
    </row>
    <row r="21993" spans="8:8" x14ac:dyDescent="0.25">
      <c r="H21993" s="200"/>
    </row>
    <row r="21994" spans="8:8" x14ac:dyDescent="0.25">
      <c r="H21994" s="200"/>
    </row>
    <row r="21995" spans="8:8" x14ac:dyDescent="0.25">
      <c r="H21995" s="200"/>
    </row>
    <row r="21996" spans="8:8" x14ac:dyDescent="0.25">
      <c r="H21996" s="200"/>
    </row>
    <row r="21997" spans="8:8" x14ac:dyDescent="0.25">
      <c r="H21997" s="200"/>
    </row>
    <row r="21998" spans="8:8" x14ac:dyDescent="0.25">
      <c r="H21998" s="200"/>
    </row>
    <row r="21999" spans="8:8" x14ac:dyDescent="0.25">
      <c r="H21999" s="200"/>
    </row>
    <row r="22000" spans="8:8" x14ac:dyDescent="0.25">
      <c r="H22000" s="200"/>
    </row>
    <row r="22001" spans="8:8" x14ac:dyDescent="0.25">
      <c r="H22001" s="200"/>
    </row>
    <row r="22002" spans="8:8" x14ac:dyDescent="0.25">
      <c r="H22002" s="200"/>
    </row>
    <row r="22003" spans="8:8" x14ac:dyDescent="0.25">
      <c r="H22003" s="200"/>
    </row>
    <row r="22004" spans="8:8" x14ac:dyDescent="0.25">
      <c r="H22004" s="200"/>
    </row>
    <row r="22005" spans="8:8" x14ac:dyDescent="0.25">
      <c r="H22005" s="200"/>
    </row>
    <row r="22006" spans="8:8" x14ac:dyDescent="0.25">
      <c r="H22006" s="200"/>
    </row>
    <row r="22007" spans="8:8" x14ac:dyDescent="0.25">
      <c r="H22007" s="200"/>
    </row>
    <row r="22008" spans="8:8" x14ac:dyDescent="0.25">
      <c r="H22008" s="200"/>
    </row>
    <row r="22009" spans="8:8" x14ac:dyDescent="0.25">
      <c r="H22009" s="200"/>
    </row>
    <row r="22010" spans="8:8" x14ac:dyDescent="0.25">
      <c r="H22010" s="200"/>
    </row>
    <row r="22011" spans="8:8" x14ac:dyDescent="0.25">
      <c r="H22011" s="200"/>
    </row>
    <row r="22012" spans="8:8" x14ac:dyDescent="0.25">
      <c r="H22012" s="200"/>
    </row>
    <row r="22013" spans="8:8" x14ac:dyDescent="0.25">
      <c r="H22013" s="200"/>
    </row>
    <row r="22014" spans="8:8" x14ac:dyDescent="0.25">
      <c r="H22014" s="200"/>
    </row>
    <row r="22015" spans="8:8" x14ac:dyDescent="0.25">
      <c r="H22015" s="200"/>
    </row>
    <row r="22016" spans="8:8" x14ac:dyDescent="0.25">
      <c r="H22016" s="200"/>
    </row>
    <row r="22017" spans="8:8" x14ac:dyDescent="0.25">
      <c r="H22017" s="200"/>
    </row>
    <row r="22018" spans="8:8" x14ac:dyDescent="0.25">
      <c r="H22018" s="200"/>
    </row>
    <row r="22019" spans="8:8" x14ac:dyDescent="0.25">
      <c r="H22019" s="200"/>
    </row>
    <row r="22020" spans="8:8" x14ac:dyDescent="0.25">
      <c r="H22020" s="200"/>
    </row>
    <row r="22021" spans="8:8" x14ac:dyDescent="0.25">
      <c r="H22021" s="200"/>
    </row>
    <row r="22022" spans="8:8" x14ac:dyDescent="0.25">
      <c r="H22022" s="200"/>
    </row>
    <row r="22023" spans="8:8" x14ac:dyDescent="0.25">
      <c r="H22023" s="200"/>
    </row>
    <row r="22024" spans="8:8" x14ac:dyDescent="0.25">
      <c r="H22024" s="200"/>
    </row>
    <row r="22025" spans="8:8" x14ac:dyDescent="0.25">
      <c r="H22025" s="200"/>
    </row>
    <row r="22026" spans="8:8" x14ac:dyDescent="0.25">
      <c r="H22026" s="200"/>
    </row>
    <row r="22027" spans="8:8" x14ac:dyDescent="0.25">
      <c r="H22027" s="200"/>
    </row>
    <row r="22028" spans="8:8" x14ac:dyDescent="0.25">
      <c r="H22028" s="200"/>
    </row>
    <row r="22029" spans="8:8" x14ac:dyDescent="0.25">
      <c r="H22029" s="200"/>
    </row>
    <row r="22030" spans="8:8" x14ac:dyDescent="0.25">
      <c r="H22030" s="200"/>
    </row>
    <row r="22031" spans="8:8" x14ac:dyDescent="0.25">
      <c r="H22031" s="200"/>
    </row>
    <row r="22032" spans="8:8" x14ac:dyDescent="0.25">
      <c r="H22032" s="200"/>
    </row>
    <row r="22033" spans="8:8" x14ac:dyDescent="0.25">
      <c r="H22033" s="200"/>
    </row>
    <row r="22034" spans="8:8" x14ac:dyDescent="0.25">
      <c r="H22034" s="200"/>
    </row>
    <row r="22035" spans="8:8" x14ac:dyDescent="0.25">
      <c r="H22035" s="200"/>
    </row>
    <row r="22036" spans="8:8" x14ac:dyDescent="0.25">
      <c r="H22036" s="200"/>
    </row>
    <row r="22037" spans="8:8" x14ac:dyDescent="0.25">
      <c r="H22037" s="200"/>
    </row>
    <row r="22038" spans="8:8" x14ac:dyDescent="0.25">
      <c r="H22038" s="200"/>
    </row>
    <row r="22039" spans="8:8" x14ac:dyDescent="0.25">
      <c r="H22039" s="200"/>
    </row>
    <row r="22040" spans="8:8" x14ac:dyDescent="0.25">
      <c r="H22040" s="200"/>
    </row>
    <row r="22041" spans="8:8" x14ac:dyDescent="0.25">
      <c r="H22041" s="200"/>
    </row>
    <row r="22042" spans="8:8" x14ac:dyDescent="0.25">
      <c r="H22042" s="200"/>
    </row>
    <row r="22043" spans="8:8" x14ac:dyDescent="0.25">
      <c r="H22043" s="200"/>
    </row>
    <row r="22044" spans="8:8" x14ac:dyDescent="0.25">
      <c r="H22044" s="200"/>
    </row>
    <row r="22045" spans="8:8" x14ac:dyDescent="0.25">
      <c r="H22045" s="200"/>
    </row>
    <row r="22046" spans="8:8" x14ac:dyDescent="0.25">
      <c r="H22046" s="200"/>
    </row>
    <row r="22047" spans="8:8" x14ac:dyDescent="0.25">
      <c r="H22047" s="200"/>
    </row>
    <row r="22048" spans="8:8" x14ac:dyDescent="0.25">
      <c r="H22048" s="200"/>
    </row>
    <row r="22049" spans="8:8" x14ac:dyDescent="0.25">
      <c r="H22049" s="200"/>
    </row>
    <row r="22050" spans="8:8" x14ac:dyDescent="0.25">
      <c r="H22050" s="200"/>
    </row>
    <row r="22051" spans="8:8" x14ac:dyDescent="0.25">
      <c r="H22051" s="200"/>
    </row>
    <row r="22052" spans="8:8" x14ac:dyDescent="0.25">
      <c r="H22052" s="200"/>
    </row>
    <row r="22053" spans="8:8" x14ac:dyDescent="0.25">
      <c r="H22053" s="200"/>
    </row>
    <row r="22054" spans="8:8" x14ac:dyDescent="0.25">
      <c r="H22054" s="200"/>
    </row>
    <row r="22055" spans="8:8" x14ac:dyDescent="0.25">
      <c r="H22055" s="200"/>
    </row>
    <row r="22056" spans="8:8" x14ac:dyDescent="0.25">
      <c r="H22056" s="200"/>
    </row>
    <row r="22057" spans="8:8" x14ac:dyDescent="0.25">
      <c r="H22057" s="200"/>
    </row>
    <row r="22058" spans="8:8" x14ac:dyDescent="0.25">
      <c r="H22058" s="200"/>
    </row>
    <row r="22059" spans="8:8" x14ac:dyDescent="0.25">
      <c r="H22059" s="200"/>
    </row>
    <row r="22060" spans="8:8" x14ac:dyDescent="0.25">
      <c r="H22060" s="200"/>
    </row>
    <row r="22061" spans="8:8" x14ac:dyDescent="0.25">
      <c r="H22061" s="200"/>
    </row>
    <row r="22062" spans="8:8" x14ac:dyDescent="0.25">
      <c r="H22062" s="200"/>
    </row>
    <row r="22063" spans="8:8" x14ac:dyDescent="0.25">
      <c r="H22063" s="200"/>
    </row>
    <row r="22064" spans="8:8" x14ac:dyDescent="0.25">
      <c r="H22064" s="200"/>
    </row>
    <row r="22065" spans="8:8" x14ac:dyDescent="0.25">
      <c r="H22065" s="200"/>
    </row>
    <row r="22066" spans="8:8" x14ac:dyDescent="0.25">
      <c r="H22066" s="200"/>
    </row>
    <row r="22067" spans="8:8" x14ac:dyDescent="0.25">
      <c r="H22067" s="200"/>
    </row>
    <row r="22068" spans="8:8" x14ac:dyDescent="0.25">
      <c r="H22068" s="200"/>
    </row>
    <row r="22069" spans="8:8" x14ac:dyDescent="0.25">
      <c r="H22069" s="200"/>
    </row>
    <row r="22070" spans="8:8" x14ac:dyDescent="0.25">
      <c r="H22070" s="200"/>
    </row>
    <row r="22071" spans="8:8" x14ac:dyDescent="0.25">
      <c r="H22071" s="200"/>
    </row>
    <row r="22072" spans="8:8" x14ac:dyDescent="0.25">
      <c r="H22072" s="200"/>
    </row>
    <row r="22073" spans="8:8" x14ac:dyDescent="0.25">
      <c r="H22073" s="200"/>
    </row>
    <row r="22074" spans="8:8" x14ac:dyDescent="0.25">
      <c r="H22074" s="200"/>
    </row>
    <row r="22075" spans="8:8" x14ac:dyDescent="0.25">
      <c r="H22075" s="200"/>
    </row>
    <row r="22076" spans="8:8" x14ac:dyDescent="0.25">
      <c r="H22076" s="200"/>
    </row>
    <row r="22077" spans="8:8" x14ac:dyDescent="0.25">
      <c r="H22077" s="200"/>
    </row>
    <row r="22078" spans="8:8" x14ac:dyDescent="0.25">
      <c r="H22078" s="200"/>
    </row>
    <row r="22079" spans="8:8" x14ac:dyDescent="0.25">
      <c r="H22079" s="200"/>
    </row>
    <row r="22080" spans="8:8" x14ac:dyDescent="0.25">
      <c r="H22080" s="200"/>
    </row>
    <row r="22081" spans="8:8" x14ac:dyDescent="0.25">
      <c r="H22081" s="200"/>
    </row>
    <row r="22082" spans="8:8" x14ac:dyDescent="0.25">
      <c r="H22082" s="200"/>
    </row>
    <row r="22083" spans="8:8" x14ac:dyDescent="0.25">
      <c r="H22083" s="200"/>
    </row>
    <row r="22084" spans="8:8" x14ac:dyDescent="0.25">
      <c r="H22084" s="200"/>
    </row>
    <row r="22085" spans="8:8" x14ac:dyDescent="0.25">
      <c r="H22085" s="200"/>
    </row>
    <row r="22086" spans="8:8" x14ac:dyDescent="0.25">
      <c r="H22086" s="200"/>
    </row>
    <row r="22087" spans="8:8" x14ac:dyDescent="0.25">
      <c r="H22087" s="200"/>
    </row>
    <row r="22088" spans="8:8" x14ac:dyDescent="0.25">
      <c r="H22088" s="200"/>
    </row>
    <row r="22089" spans="8:8" x14ac:dyDescent="0.25">
      <c r="H22089" s="200"/>
    </row>
    <row r="22090" spans="8:8" x14ac:dyDescent="0.25">
      <c r="H22090" s="200"/>
    </row>
    <row r="22091" spans="8:8" x14ac:dyDescent="0.25">
      <c r="H22091" s="200"/>
    </row>
    <row r="22092" spans="8:8" x14ac:dyDescent="0.25">
      <c r="H22092" s="200"/>
    </row>
    <row r="22093" spans="8:8" x14ac:dyDescent="0.25">
      <c r="H22093" s="200"/>
    </row>
    <row r="22094" spans="8:8" x14ac:dyDescent="0.25">
      <c r="H22094" s="200"/>
    </row>
    <row r="22095" spans="8:8" x14ac:dyDescent="0.25">
      <c r="H22095" s="200"/>
    </row>
    <row r="22096" spans="8:8" x14ac:dyDescent="0.25">
      <c r="H22096" s="200"/>
    </row>
    <row r="22097" spans="8:8" x14ac:dyDescent="0.25">
      <c r="H22097" s="200"/>
    </row>
    <row r="22098" spans="8:8" x14ac:dyDescent="0.25">
      <c r="H22098" s="200"/>
    </row>
    <row r="22099" spans="8:8" x14ac:dyDescent="0.25">
      <c r="H22099" s="200"/>
    </row>
    <row r="22100" spans="8:8" x14ac:dyDescent="0.25">
      <c r="H22100" s="200"/>
    </row>
    <row r="22101" spans="8:8" x14ac:dyDescent="0.25">
      <c r="H22101" s="200"/>
    </row>
    <row r="22102" spans="8:8" x14ac:dyDescent="0.25">
      <c r="H22102" s="200"/>
    </row>
    <row r="22103" spans="8:8" x14ac:dyDescent="0.25">
      <c r="H22103" s="200"/>
    </row>
    <row r="22104" spans="8:8" x14ac:dyDescent="0.25">
      <c r="H22104" s="200"/>
    </row>
    <row r="22105" spans="8:8" x14ac:dyDescent="0.25">
      <c r="H22105" s="200"/>
    </row>
    <row r="22106" spans="8:8" x14ac:dyDescent="0.25">
      <c r="H22106" s="200"/>
    </row>
    <row r="22107" spans="8:8" x14ac:dyDescent="0.25">
      <c r="H22107" s="200"/>
    </row>
    <row r="22108" spans="8:8" x14ac:dyDescent="0.25">
      <c r="H22108" s="200"/>
    </row>
    <row r="22109" spans="8:8" x14ac:dyDescent="0.25">
      <c r="H22109" s="200"/>
    </row>
    <row r="22110" spans="8:8" x14ac:dyDescent="0.25">
      <c r="H22110" s="200"/>
    </row>
    <row r="22111" spans="8:8" x14ac:dyDescent="0.25">
      <c r="H22111" s="200"/>
    </row>
    <row r="22112" spans="8:8" x14ac:dyDescent="0.25">
      <c r="H22112" s="200"/>
    </row>
    <row r="22113" spans="8:8" x14ac:dyDescent="0.25">
      <c r="H22113" s="200"/>
    </row>
    <row r="22114" spans="8:8" x14ac:dyDescent="0.25">
      <c r="H22114" s="200"/>
    </row>
    <row r="22115" spans="8:8" x14ac:dyDescent="0.25">
      <c r="H22115" s="200"/>
    </row>
    <row r="22116" spans="8:8" x14ac:dyDescent="0.25">
      <c r="H22116" s="200"/>
    </row>
    <row r="22117" spans="8:8" x14ac:dyDescent="0.25">
      <c r="H22117" s="200"/>
    </row>
    <row r="22118" spans="8:8" x14ac:dyDescent="0.25">
      <c r="H22118" s="200"/>
    </row>
    <row r="22119" spans="8:8" x14ac:dyDescent="0.25">
      <c r="H22119" s="200"/>
    </row>
    <row r="22120" spans="8:8" x14ac:dyDescent="0.25">
      <c r="H22120" s="200"/>
    </row>
    <row r="22121" spans="8:8" x14ac:dyDescent="0.25">
      <c r="H22121" s="200"/>
    </row>
    <row r="22122" spans="8:8" x14ac:dyDescent="0.25">
      <c r="H22122" s="200"/>
    </row>
    <row r="22123" spans="8:8" x14ac:dyDescent="0.25">
      <c r="H22123" s="200"/>
    </row>
    <row r="22124" spans="8:8" x14ac:dyDescent="0.25">
      <c r="H22124" s="200"/>
    </row>
    <row r="22125" spans="8:8" x14ac:dyDescent="0.25">
      <c r="H22125" s="200"/>
    </row>
    <row r="22126" spans="8:8" x14ac:dyDescent="0.25">
      <c r="H22126" s="200"/>
    </row>
    <row r="22127" spans="8:8" x14ac:dyDescent="0.25">
      <c r="H22127" s="200"/>
    </row>
    <row r="22128" spans="8:8" x14ac:dyDescent="0.25">
      <c r="H22128" s="200"/>
    </row>
    <row r="22129" spans="8:8" x14ac:dyDescent="0.25">
      <c r="H22129" s="200"/>
    </row>
    <row r="22130" spans="8:8" x14ac:dyDescent="0.25">
      <c r="H22130" s="200"/>
    </row>
    <row r="22131" spans="8:8" x14ac:dyDescent="0.25">
      <c r="H22131" s="200"/>
    </row>
    <row r="22132" spans="8:8" x14ac:dyDescent="0.25">
      <c r="H22132" s="200"/>
    </row>
    <row r="22133" spans="8:8" x14ac:dyDescent="0.25">
      <c r="H22133" s="200"/>
    </row>
    <row r="22134" spans="8:8" x14ac:dyDescent="0.25">
      <c r="H22134" s="200"/>
    </row>
    <row r="22135" spans="8:8" x14ac:dyDescent="0.25">
      <c r="H22135" s="200"/>
    </row>
    <row r="22136" spans="8:8" x14ac:dyDescent="0.25">
      <c r="H22136" s="200"/>
    </row>
    <row r="22137" spans="8:8" x14ac:dyDescent="0.25">
      <c r="H22137" s="200"/>
    </row>
    <row r="22138" spans="8:8" x14ac:dyDescent="0.25">
      <c r="H22138" s="200"/>
    </row>
    <row r="22139" spans="8:8" x14ac:dyDescent="0.25">
      <c r="H22139" s="200"/>
    </row>
    <row r="22140" spans="8:8" x14ac:dyDescent="0.25">
      <c r="H22140" s="200"/>
    </row>
    <row r="22141" spans="8:8" x14ac:dyDescent="0.25">
      <c r="H22141" s="200"/>
    </row>
    <row r="22142" spans="8:8" x14ac:dyDescent="0.25">
      <c r="H22142" s="200"/>
    </row>
    <row r="22143" spans="8:8" x14ac:dyDescent="0.25">
      <c r="H22143" s="200"/>
    </row>
    <row r="22144" spans="8:8" x14ac:dyDescent="0.25">
      <c r="H22144" s="200"/>
    </row>
    <row r="22145" spans="8:8" x14ac:dyDescent="0.25">
      <c r="H22145" s="200"/>
    </row>
    <row r="22146" spans="8:8" x14ac:dyDescent="0.25">
      <c r="H22146" s="200"/>
    </row>
    <row r="22147" spans="8:8" x14ac:dyDescent="0.25">
      <c r="H22147" s="200"/>
    </row>
    <row r="22148" spans="8:8" x14ac:dyDescent="0.25">
      <c r="H22148" s="200"/>
    </row>
    <row r="22149" spans="8:8" x14ac:dyDescent="0.25">
      <c r="H22149" s="200"/>
    </row>
    <row r="22150" spans="8:8" x14ac:dyDescent="0.25">
      <c r="H22150" s="200"/>
    </row>
    <row r="22151" spans="8:8" x14ac:dyDescent="0.25">
      <c r="H22151" s="200"/>
    </row>
    <row r="22152" spans="8:8" x14ac:dyDescent="0.25">
      <c r="H22152" s="200"/>
    </row>
    <row r="22153" spans="8:8" x14ac:dyDescent="0.25">
      <c r="H22153" s="200"/>
    </row>
    <row r="22154" spans="8:8" x14ac:dyDescent="0.25">
      <c r="H22154" s="200"/>
    </row>
    <row r="22155" spans="8:8" x14ac:dyDescent="0.25">
      <c r="H22155" s="200"/>
    </row>
    <row r="22156" spans="8:8" x14ac:dyDescent="0.25">
      <c r="H22156" s="200"/>
    </row>
    <row r="22157" spans="8:8" x14ac:dyDescent="0.25">
      <c r="H22157" s="200"/>
    </row>
    <row r="22158" spans="8:8" x14ac:dyDescent="0.25">
      <c r="H22158" s="200"/>
    </row>
    <row r="22159" spans="8:8" x14ac:dyDescent="0.25">
      <c r="H22159" s="200"/>
    </row>
    <row r="22160" spans="8:8" x14ac:dyDescent="0.25">
      <c r="H22160" s="200"/>
    </row>
    <row r="22161" spans="8:8" x14ac:dyDescent="0.25">
      <c r="H22161" s="200"/>
    </row>
    <row r="22162" spans="8:8" x14ac:dyDescent="0.25">
      <c r="H22162" s="200"/>
    </row>
    <row r="22163" spans="8:8" x14ac:dyDescent="0.25">
      <c r="H22163" s="200"/>
    </row>
    <row r="22164" spans="8:8" x14ac:dyDescent="0.25">
      <c r="H22164" s="200"/>
    </row>
    <row r="22165" spans="8:8" x14ac:dyDescent="0.25">
      <c r="H22165" s="200"/>
    </row>
    <row r="22166" spans="8:8" x14ac:dyDescent="0.25">
      <c r="H22166" s="200"/>
    </row>
    <row r="22167" spans="8:8" x14ac:dyDescent="0.25">
      <c r="H22167" s="200"/>
    </row>
    <row r="22168" spans="8:8" x14ac:dyDescent="0.25">
      <c r="H22168" s="200"/>
    </row>
    <row r="22169" spans="8:8" x14ac:dyDescent="0.25">
      <c r="H22169" s="200"/>
    </row>
    <row r="22170" spans="8:8" x14ac:dyDescent="0.25">
      <c r="H22170" s="200"/>
    </row>
    <row r="22171" spans="8:8" x14ac:dyDescent="0.25">
      <c r="H22171" s="200"/>
    </row>
    <row r="22172" spans="8:8" x14ac:dyDescent="0.25">
      <c r="H22172" s="200"/>
    </row>
    <row r="22173" spans="8:8" x14ac:dyDescent="0.25">
      <c r="H22173" s="200"/>
    </row>
    <row r="22174" spans="8:8" x14ac:dyDescent="0.25">
      <c r="H22174" s="200"/>
    </row>
    <row r="22175" spans="8:8" x14ac:dyDescent="0.25">
      <c r="H22175" s="200"/>
    </row>
    <row r="22176" spans="8:8" x14ac:dyDescent="0.25">
      <c r="H22176" s="200"/>
    </row>
    <row r="22177" spans="8:8" x14ac:dyDescent="0.25">
      <c r="H22177" s="200"/>
    </row>
    <row r="22178" spans="8:8" x14ac:dyDescent="0.25">
      <c r="H22178" s="200"/>
    </row>
    <row r="22179" spans="8:8" x14ac:dyDescent="0.25">
      <c r="H22179" s="200"/>
    </row>
    <row r="22180" spans="8:8" x14ac:dyDescent="0.25">
      <c r="H22180" s="200"/>
    </row>
    <row r="22181" spans="8:8" x14ac:dyDescent="0.25">
      <c r="H22181" s="200"/>
    </row>
    <row r="22182" spans="8:8" x14ac:dyDescent="0.25">
      <c r="H22182" s="200"/>
    </row>
    <row r="22183" spans="8:8" x14ac:dyDescent="0.25">
      <c r="H22183" s="200"/>
    </row>
    <row r="22184" spans="8:8" x14ac:dyDescent="0.25">
      <c r="H22184" s="200"/>
    </row>
    <row r="22185" spans="8:8" x14ac:dyDescent="0.25">
      <c r="H22185" s="200"/>
    </row>
    <row r="22186" spans="8:8" x14ac:dyDescent="0.25">
      <c r="H22186" s="200"/>
    </row>
    <row r="22187" spans="8:8" x14ac:dyDescent="0.25">
      <c r="H22187" s="200"/>
    </row>
    <row r="22188" spans="8:8" x14ac:dyDescent="0.25">
      <c r="H22188" s="200"/>
    </row>
    <row r="22189" spans="8:8" x14ac:dyDescent="0.25">
      <c r="H22189" s="200"/>
    </row>
    <row r="22190" spans="8:8" x14ac:dyDescent="0.25">
      <c r="H22190" s="200"/>
    </row>
    <row r="22191" spans="8:8" x14ac:dyDescent="0.25">
      <c r="H22191" s="200"/>
    </row>
    <row r="22192" spans="8:8" x14ac:dyDescent="0.25">
      <c r="H22192" s="200"/>
    </row>
    <row r="22193" spans="8:8" x14ac:dyDescent="0.25">
      <c r="H22193" s="200"/>
    </row>
    <row r="22194" spans="8:8" x14ac:dyDescent="0.25">
      <c r="H22194" s="200"/>
    </row>
    <row r="22195" spans="8:8" x14ac:dyDescent="0.25">
      <c r="H22195" s="200"/>
    </row>
    <row r="22196" spans="8:8" x14ac:dyDescent="0.25">
      <c r="H22196" s="200"/>
    </row>
    <row r="22197" spans="8:8" x14ac:dyDescent="0.25">
      <c r="H22197" s="200"/>
    </row>
    <row r="22198" spans="8:8" x14ac:dyDescent="0.25">
      <c r="H22198" s="200"/>
    </row>
    <row r="22199" spans="8:8" x14ac:dyDescent="0.25">
      <c r="H22199" s="200"/>
    </row>
    <row r="22200" spans="8:8" x14ac:dyDescent="0.25">
      <c r="H22200" s="200"/>
    </row>
    <row r="22201" spans="8:8" x14ac:dyDescent="0.25">
      <c r="H22201" s="200"/>
    </row>
    <row r="22202" spans="8:8" x14ac:dyDescent="0.25">
      <c r="H22202" s="200"/>
    </row>
    <row r="22203" spans="8:8" x14ac:dyDescent="0.25">
      <c r="H22203" s="200"/>
    </row>
    <row r="22204" spans="8:8" x14ac:dyDescent="0.25">
      <c r="H22204" s="200"/>
    </row>
    <row r="22205" spans="8:8" x14ac:dyDescent="0.25">
      <c r="H22205" s="200"/>
    </row>
    <row r="22206" spans="8:8" x14ac:dyDescent="0.25">
      <c r="H22206" s="200"/>
    </row>
    <row r="22207" spans="8:8" x14ac:dyDescent="0.25">
      <c r="H22207" s="200"/>
    </row>
    <row r="22208" spans="8:8" x14ac:dyDescent="0.25">
      <c r="H22208" s="200"/>
    </row>
    <row r="22209" spans="8:8" x14ac:dyDescent="0.25">
      <c r="H22209" s="200"/>
    </row>
    <row r="22210" spans="8:8" x14ac:dyDescent="0.25">
      <c r="H22210" s="200"/>
    </row>
    <row r="22211" spans="8:8" x14ac:dyDescent="0.25">
      <c r="H22211" s="200"/>
    </row>
    <row r="22212" spans="8:8" x14ac:dyDescent="0.25">
      <c r="H22212" s="200"/>
    </row>
    <row r="22213" spans="8:8" x14ac:dyDescent="0.25">
      <c r="H22213" s="200"/>
    </row>
    <row r="22214" spans="8:8" x14ac:dyDescent="0.25">
      <c r="H22214" s="200"/>
    </row>
    <row r="22215" spans="8:8" x14ac:dyDescent="0.25">
      <c r="H22215" s="200"/>
    </row>
    <row r="22216" spans="8:8" x14ac:dyDescent="0.25">
      <c r="H22216" s="200"/>
    </row>
    <row r="22217" spans="8:8" x14ac:dyDescent="0.25">
      <c r="H22217" s="200"/>
    </row>
    <row r="22218" spans="8:8" x14ac:dyDescent="0.25">
      <c r="H22218" s="200"/>
    </row>
    <row r="22219" spans="8:8" x14ac:dyDescent="0.25">
      <c r="H22219" s="200"/>
    </row>
    <row r="22220" spans="8:8" x14ac:dyDescent="0.25">
      <c r="H22220" s="200"/>
    </row>
    <row r="22221" spans="8:8" x14ac:dyDescent="0.25">
      <c r="H22221" s="200"/>
    </row>
    <row r="22222" spans="8:8" x14ac:dyDescent="0.25">
      <c r="H22222" s="200"/>
    </row>
    <row r="22223" spans="8:8" x14ac:dyDescent="0.25">
      <c r="H22223" s="200"/>
    </row>
    <row r="22224" spans="8:8" x14ac:dyDescent="0.25">
      <c r="H22224" s="200"/>
    </row>
    <row r="22225" spans="8:8" x14ac:dyDescent="0.25">
      <c r="H22225" s="200"/>
    </row>
    <row r="22226" spans="8:8" x14ac:dyDescent="0.25">
      <c r="H22226" s="200"/>
    </row>
    <row r="22227" spans="8:8" x14ac:dyDescent="0.25">
      <c r="H22227" s="200"/>
    </row>
    <row r="22228" spans="8:8" x14ac:dyDescent="0.25">
      <c r="H22228" s="200"/>
    </row>
    <row r="22229" spans="8:8" x14ac:dyDescent="0.25">
      <c r="H22229" s="200"/>
    </row>
    <row r="22230" spans="8:8" x14ac:dyDescent="0.25">
      <c r="H22230" s="200"/>
    </row>
    <row r="22231" spans="8:8" x14ac:dyDescent="0.25">
      <c r="H22231" s="200"/>
    </row>
    <row r="22232" spans="8:8" x14ac:dyDescent="0.25">
      <c r="H22232" s="200"/>
    </row>
    <row r="22233" spans="8:8" x14ac:dyDescent="0.25">
      <c r="H22233" s="200"/>
    </row>
    <row r="22234" spans="8:8" x14ac:dyDescent="0.25">
      <c r="H22234" s="200"/>
    </row>
    <row r="22235" spans="8:8" x14ac:dyDescent="0.25">
      <c r="H22235" s="200"/>
    </row>
    <row r="22236" spans="8:8" x14ac:dyDescent="0.25">
      <c r="H22236" s="200"/>
    </row>
    <row r="22237" spans="8:8" x14ac:dyDescent="0.25">
      <c r="H22237" s="200"/>
    </row>
    <row r="22238" spans="8:8" x14ac:dyDescent="0.25">
      <c r="H22238" s="200"/>
    </row>
    <row r="22239" spans="8:8" x14ac:dyDescent="0.25">
      <c r="H22239" s="200"/>
    </row>
    <row r="22240" spans="8:8" x14ac:dyDescent="0.25">
      <c r="H22240" s="200"/>
    </row>
    <row r="22241" spans="8:8" x14ac:dyDescent="0.25">
      <c r="H22241" s="200"/>
    </row>
    <row r="22242" spans="8:8" x14ac:dyDescent="0.25">
      <c r="H22242" s="200"/>
    </row>
    <row r="22243" spans="8:8" x14ac:dyDescent="0.25">
      <c r="H22243" s="200"/>
    </row>
    <row r="22244" spans="8:8" x14ac:dyDescent="0.25">
      <c r="H22244" s="200"/>
    </row>
    <row r="22245" spans="8:8" x14ac:dyDescent="0.25">
      <c r="H22245" s="200"/>
    </row>
    <row r="22246" spans="8:8" x14ac:dyDescent="0.25">
      <c r="H22246" s="200"/>
    </row>
    <row r="22247" spans="8:8" x14ac:dyDescent="0.25">
      <c r="H22247" s="200"/>
    </row>
    <row r="22248" spans="8:8" x14ac:dyDescent="0.25">
      <c r="H22248" s="200"/>
    </row>
    <row r="22249" spans="8:8" x14ac:dyDescent="0.25">
      <c r="H22249" s="200"/>
    </row>
    <row r="22250" spans="8:8" x14ac:dyDescent="0.25">
      <c r="H22250" s="200"/>
    </row>
    <row r="22251" spans="8:8" x14ac:dyDescent="0.25">
      <c r="H22251" s="200"/>
    </row>
    <row r="22252" spans="8:8" x14ac:dyDescent="0.25">
      <c r="H22252" s="200"/>
    </row>
    <row r="22253" spans="8:8" x14ac:dyDescent="0.25">
      <c r="H22253" s="200"/>
    </row>
    <row r="22254" spans="8:8" x14ac:dyDescent="0.25">
      <c r="H22254" s="200"/>
    </row>
    <row r="22255" spans="8:8" x14ac:dyDescent="0.25">
      <c r="H22255" s="200"/>
    </row>
    <row r="22256" spans="8:8" x14ac:dyDescent="0.25">
      <c r="H22256" s="200"/>
    </row>
    <row r="22257" spans="8:8" x14ac:dyDescent="0.25">
      <c r="H22257" s="200"/>
    </row>
    <row r="22258" spans="8:8" x14ac:dyDescent="0.25">
      <c r="H22258" s="200"/>
    </row>
    <row r="22259" spans="8:8" x14ac:dyDescent="0.25">
      <c r="H22259" s="200"/>
    </row>
    <row r="22260" spans="8:8" x14ac:dyDescent="0.25">
      <c r="H22260" s="200"/>
    </row>
    <row r="22261" spans="8:8" x14ac:dyDescent="0.25">
      <c r="H22261" s="200"/>
    </row>
    <row r="22262" spans="8:8" x14ac:dyDescent="0.25">
      <c r="H22262" s="200"/>
    </row>
    <row r="22263" spans="8:8" x14ac:dyDescent="0.25">
      <c r="H22263" s="200"/>
    </row>
    <row r="22264" spans="8:8" x14ac:dyDescent="0.25">
      <c r="H22264" s="200"/>
    </row>
    <row r="22265" spans="8:8" x14ac:dyDescent="0.25">
      <c r="H22265" s="200"/>
    </row>
    <row r="22266" spans="8:8" x14ac:dyDescent="0.25">
      <c r="H22266" s="200"/>
    </row>
    <row r="22267" spans="8:8" x14ac:dyDescent="0.25">
      <c r="H22267" s="200"/>
    </row>
    <row r="22268" spans="8:8" x14ac:dyDescent="0.25">
      <c r="H22268" s="200"/>
    </row>
    <row r="22269" spans="8:8" x14ac:dyDescent="0.25">
      <c r="H22269" s="200"/>
    </row>
    <row r="22270" spans="8:8" x14ac:dyDescent="0.25">
      <c r="H22270" s="200"/>
    </row>
    <row r="22271" spans="8:8" x14ac:dyDescent="0.25">
      <c r="H22271" s="200"/>
    </row>
    <row r="22272" spans="8:8" x14ac:dyDescent="0.25">
      <c r="H22272" s="200"/>
    </row>
    <row r="22273" spans="8:8" x14ac:dyDescent="0.25">
      <c r="H22273" s="200"/>
    </row>
    <row r="22274" spans="8:8" x14ac:dyDescent="0.25">
      <c r="H22274" s="200"/>
    </row>
    <row r="22275" spans="8:8" x14ac:dyDescent="0.25">
      <c r="H22275" s="200"/>
    </row>
    <row r="22276" spans="8:8" x14ac:dyDescent="0.25">
      <c r="H22276" s="200"/>
    </row>
    <row r="22277" spans="8:8" x14ac:dyDescent="0.25">
      <c r="H22277" s="200"/>
    </row>
    <row r="22278" spans="8:8" x14ac:dyDescent="0.25">
      <c r="H22278" s="200"/>
    </row>
    <row r="22279" spans="8:8" x14ac:dyDescent="0.25">
      <c r="H22279" s="200"/>
    </row>
    <row r="22280" spans="8:8" x14ac:dyDescent="0.25">
      <c r="H22280" s="200"/>
    </row>
    <row r="22281" spans="8:8" x14ac:dyDescent="0.25">
      <c r="H22281" s="200"/>
    </row>
    <row r="22282" spans="8:8" x14ac:dyDescent="0.25">
      <c r="H22282" s="200"/>
    </row>
    <row r="22283" spans="8:8" x14ac:dyDescent="0.25">
      <c r="H22283" s="200"/>
    </row>
    <row r="22284" spans="8:8" x14ac:dyDescent="0.25">
      <c r="H22284" s="200"/>
    </row>
    <row r="22285" spans="8:8" x14ac:dyDescent="0.25">
      <c r="H22285" s="200"/>
    </row>
    <row r="22286" spans="8:8" x14ac:dyDescent="0.25">
      <c r="H22286" s="200"/>
    </row>
    <row r="22287" spans="8:8" x14ac:dyDescent="0.25">
      <c r="H22287" s="200"/>
    </row>
    <row r="22288" spans="8:8" x14ac:dyDescent="0.25">
      <c r="H22288" s="200"/>
    </row>
    <row r="22289" spans="8:8" x14ac:dyDescent="0.25">
      <c r="H22289" s="200"/>
    </row>
    <row r="22290" spans="8:8" x14ac:dyDescent="0.25">
      <c r="H22290" s="200"/>
    </row>
    <row r="22291" spans="8:8" x14ac:dyDescent="0.25">
      <c r="H22291" s="200"/>
    </row>
    <row r="22292" spans="8:8" x14ac:dyDescent="0.25">
      <c r="H22292" s="200"/>
    </row>
    <row r="22293" spans="8:8" x14ac:dyDescent="0.25">
      <c r="H22293" s="200"/>
    </row>
    <row r="22294" spans="8:8" x14ac:dyDescent="0.25">
      <c r="H22294" s="200"/>
    </row>
    <row r="22295" spans="8:8" x14ac:dyDescent="0.25">
      <c r="H22295" s="200"/>
    </row>
    <row r="22296" spans="8:8" x14ac:dyDescent="0.25">
      <c r="H22296" s="200"/>
    </row>
    <row r="22297" spans="8:8" x14ac:dyDescent="0.25">
      <c r="H22297" s="200"/>
    </row>
    <row r="22298" spans="8:8" x14ac:dyDescent="0.25">
      <c r="H22298" s="200"/>
    </row>
    <row r="22299" spans="8:8" x14ac:dyDescent="0.25">
      <c r="H22299" s="200"/>
    </row>
    <row r="22300" spans="8:8" x14ac:dyDescent="0.25">
      <c r="H22300" s="200"/>
    </row>
    <row r="22301" spans="8:8" x14ac:dyDescent="0.25">
      <c r="H22301" s="200"/>
    </row>
    <row r="22302" spans="8:8" x14ac:dyDescent="0.25">
      <c r="H22302" s="200"/>
    </row>
    <row r="22303" spans="8:8" x14ac:dyDescent="0.25">
      <c r="H22303" s="200"/>
    </row>
    <row r="22304" spans="8:8" x14ac:dyDescent="0.25">
      <c r="H22304" s="200"/>
    </row>
    <row r="22305" spans="8:8" x14ac:dyDescent="0.25">
      <c r="H22305" s="200"/>
    </row>
    <row r="22306" spans="8:8" x14ac:dyDescent="0.25">
      <c r="H22306" s="200"/>
    </row>
    <row r="22307" spans="8:8" x14ac:dyDescent="0.25">
      <c r="H22307" s="200"/>
    </row>
    <row r="22308" spans="8:8" x14ac:dyDescent="0.25">
      <c r="H22308" s="200"/>
    </row>
    <row r="22309" spans="8:8" x14ac:dyDescent="0.25">
      <c r="H22309" s="200"/>
    </row>
    <row r="22310" spans="8:8" x14ac:dyDescent="0.25">
      <c r="H22310" s="200"/>
    </row>
    <row r="22311" spans="8:8" x14ac:dyDescent="0.25">
      <c r="H22311" s="200"/>
    </row>
    <row r="22312" spans="8:8" x14ac:dyDescent="0.25">
      <c r="H22312" s="200"/>
    </row>
    <row r="22313" spans="8:8" x14ac:dyDescent="0.25">
      <c r="H22313" s="200"/>
    </row>
    <row r="22314" spans="8:8" x14ac:dyDescent="0.25">
      <c r="H22314" s="200"/>
    </row>
    <row r="22315" spans="8:8" x14ac:dyDescent="0.25">
      <c r="H22315" s="200"/>
    </row>
    <row r="22316" spans="8:8" x14ac:dyDescent="0.25">
      <c r="H22316" s="200"/>
    </row>
    <row r="22317" spans="8:8" x14ac:dyDescent="0.25">
      <c r="H22317" s="200"/>
    </row>
    <row r="22318" spans="8:8" x14ac:dyDescent="0.25">
      <c r="H22318" s="200"/>
    </row>
    <row r="22319" spans="8:8" x14ac:dyDescent="0.25">
      <c r="H22319" s="200"/>
    </row>
    <row r="22320" spans="8:8" x14ac:dyDescent="0.25">
      <c r="H22320" s="200"/>
    </row>
    <row r="22321" spans="8:8" x14ac:dyDescent="0.25">
      <c r="H22321" s="200"/>
    </row>
    <row r="22322" spans="8:8" x14ac:dyDescent="0.25">
      <c r="H22322" s="200"/>
    </row>
    <row r="22323" spans="8:8" x14ac:dyDescent="0.25">
      <c r="H22323" s="200"/>
    </row>
    <row r="22324" spans="8:8" x14ac:dyDescent="0.25">
      <c r="H22324" s="200"/>
    </row>
    <row r="22325" spans="8:8" x14ac:dyDescent="0.25">
      <c r="H22325" s="200"/>
    </row>
    <row r="22326" spans="8:8" x14ac:dyDescent="0.25">
      <c r="H22326" s="200"/>
    </row>
    <row r="22327" spans="8:8" x14ac:dyDescent="0.25">
      <c r="H22327" s="200"/>
    </row>
    <row r="22328" spans="8:8" x14ac:dyDescent="0.25">
      <c r="H22328" s="200"/>
    </row>
    <row r="22329" spans="8:8" x14ac:dyDescent="0.25">
      <c r="H22329" s="200"/>
    </row>
    <row r="22330" spans="8:8" x14ac:dyDescent="0.25">
      <c r="H22330" s="200"/>
    </row>
    <row r="22331" spans="8:8" x14ac:dyDescent="0.25">
      <c r="H22331" s="200"/>
    </row>
    <row r="22332" spans="8:8" x14ac:dyDescent="0.25">
      <c r="H22332" s="200"/>
    </row>
    <row r="22333" spans="8:8" x14ac:dyDescent="0.25">
      <c r="H22333" s="200"/>
    </row>
    <row r="22334" spans="8:8" x14ac:dyDescent="0.25">
      <c r="H22334" s="200"/>
    </row>
    <row r="22335" spans="8:8" x14ac:dyDescent="0.25">
      <c r="H22335" s="200"/>
    </row>
    <row r="22336" spans="8:8" x14ac:dyDescent="0.25">
      <c r="H22336" s="200"/>
    </row>
    <row r="22337" spans="8:8" x14ac:dyDescent="0.25">
      <c r="H22337" s="200"/>
    </row>
    <row r="22338" spans="8:8" x14ac:dyDescent="0.25">
      <c r="H22338" s="200"/>
    </row>
    <row r="22339" spans="8:8" x14ac:dyDescent="0.25">
      <c r="H22339" s="200"/>
    </row>
    <row r="22340" spans="8:8" x14ac:dyDescent="0.25">
      <c r="H22340" s="200"/>
    </row>
    <row r="22341" spans="8:8" x14ac:dyDescent="0.25">
      <c r="H22341" s="200"/>
    </row>
    <row r="22342" spans="8:8" x14ac:dyDescent="0.25">
      <c r="H22342" s="200"/>
    </row>
    <row r="22343" spans="8:8" x14ac:dyDescent="0.25">
      <c r="H22343" s="200"/>
    </row>
    <row r="22344" spans="8:8" x14ac:dyDescent="0.25">
      <c r="H22344" s="200"/>
    </row>
    <row r="22345" spans="8:8" x14ac:dyDescent="0.25">
      <c r="H22345" s="200"/>
    </row>
    <row r="22346" spans="8:8" x14ac:dyDescent="0.25">
      <c r="H22346" s="200"/>
    </row>
    <row r="22347" spans="8:8" x14ac:dyDescent="0.25">
      <c r="H22347" s="200"/>
    </row>
    <row r="22348" spans="8:8" x14ac:dyDescent="0.25">
      <c r="H22348" s="200"/>
    </row>
    <row r="22349" spans="8:8" x14ac:dyDescent="0.25">
      <c r="H22349" s="200"/>
    </row>
    <row r="22350" spans="8:8" x14ac:dyDescent="0.25">
      <c r="H22350" s="200"/>
    </row>
    <row r="22351" spans="8:8" x14ac:dyDescent="0.25">
      <c r="H22351" s="200"/>
    </row>
    <row r="22352" spans="8:8" x14ac:dyDescent="0.25">
      <c r="H22352" s="200"/>
    </row>
    <row r="22353" spans="8:8" x14ac:dyDescent="0.25">
      <c r="H22353" s="200"/>
    </row>
    <row r="22354" spans="8:8" x14ac:dyDescent="0.25">
      <c r="H22354" s="200"/>
    </row>
    <row r="22355" spans="8:8" x14ac:dyDescent="0.25">
      <c r="H22355" s="200"/>
    </row>
    <row r="22356" spans="8:8" x14ac:dyDescent="0.25">
      <c r="H22356" s="200"/>
    </row>
    <row r="22357" spans="8:8" x14ac:dyDescent="0.25">
      <c r="H22357" s="200"/>
    </row>
    <row r="22358" spans="8:8" x14ac:dyDescent="0.25">
      <c r="H22358" s="200"/>
    </row>
    <row r="22359" spans="8:8" x14ac:dyDescent="0.25">
      <c r="H22359" s="200"/>
    </row>
    <row r="22360" spans="8:8" x14ac:dyDescent="0.25">
      <c r="H22360" s="200"/>
    </row>
    <row r="22361" spans="8:8" x14ac:dyDescent="0.25">
      <c r="H22361" s="200"/>
    </row>
    <row r="22362" spans="8:8" x14ac:dyDescent="0.25">
      <c r="H22362" s="200"/>
    </row>
    <row r="22363" spans="8:8" x14ac:dyDescent="0.25">
      <c r="H22363" s="200"/>
    </row>
    <row r="22364" spans="8:8" x14ac:dyDescent="0.25">
      <c r="H22364" s="200"/>
    </row>
    <row r="22365" spans="8:8" x14ac:dyDescent="0.25">
      <c r="H22365" s="200"/>
    </row>
    <row r="22366" spans="8:8" x14ac:dyDescent="0.25">
      <c r="H22366" s="200"/>
    </row>
    <row r="22367" spans="8:8" x14ac:dyDescent="0.25">
      <c r="H22367" s="200"/>
    </row>
    <row r="22368" spans="8:8" x14ac:dyDescent="0.25">
      <c r="H22368" s="200"/>
    </row>
    <row r="22369" spans="8:8" x14ac:dyDescent="0.25">
      <c r="H22369" s="200"/>
    </row>
    <row r="22370" spans="8:8" x14ac:dyDescent="0.25">
      <c r="H22370" s="200"/>
    </row>
    <row r="22371" spans="8:8" x14ac:dyDescent="0.25">
      <c r="H22371" s="200"/>
    </row>
    <row r="22372" spans="8:8" x14ac:dyDescent="0.25">
      <c r="H22372" s="200"/>
    </row>
    <row r="22373" spans="8:8" x14ac:dyDescent="0.25">
      <c r="H22373" s="200"/>
    </row>
    <row r="22374" spans="8:8" x14ac:dyDescent="0.25">
      <c r="H22374" s="200"/>
    </row>
    <row r="22375" spans="8:8" x14ac:dyDescent="0.25">
      <c r="H22375" s="200"/>
    </row>
    <row r="22376" spans="8:8" x14ac:dyDescent="0.25">
      <c r="H22376" s="200"/>
    </row>
    <row r="22377" spans="8:8" x14ac:dyDescent="0.25">
      <c r="H22377" s="200"/>
    </row>
    <row r="22378" spans="8:8" x14ac:dyDescent="0.25">
      <c r="H22378" s="200"/>
    </row>
    <row r="22379" spans="8:8" x14ac:dyDescent="0.25">
      <c r="H22379" s="200"/>
    </row>
    <row r="22380" spans="8:8" x14ac:dyDescent="0.25">
      <c r="H22380" s="200"/>
    </row>
    <row r="22381" spans="8:8" x14ac:dyDescent="0.25">
      <c r="H22381" s="200"/>
    </row>
    <row r="22382" spans="8:8" x14ac:dyDescent="0.25">
      <c r="H22382" s="200"/>
    </row>
    <row r="22383" spans="8:8" x14ac:dyDescent="0.25">
      <c r="H22383" s="200"/>
    </row>
    <row r="22384" spans="8:8" x14ac:dyDescent="0.25">
      <c r="H22384" s="200"/>
    </row>
    <row r="22385" spans="8:8" x14ac:dyDescent="0.25">
      <c r="H22385" s="200"/>
    </row>
    <row r="22386" spans="8:8" x14ac:dyDescent="0.25">
      <c r="H22386" s="200"/>
    </row>
    <row r="22387" spans="8:8" x14ac:dyDescent="0.25">
      <c r="H22387" s="200"/>
    </row>
    <row r="22388" spans="8:8" x14ac:dyDescent="0.25">
      <c r="H22388" s="200"/>
    </row>
    <row r="22389" spans="8:8" x14ac:dyDescent="0.25">
      <c r="H22389" s="200"/>
    </row>
    <row r="22390" spans="8:8" x14ac:dyDescent="0.25">
      <c r="H22390" s="200"/>
    </row>
    <row r="22391" spans="8:8" x14ac:dyDescent="0.25">
      <c r="H22391" s="200"/>
    </row>
    <row r="22392" spans="8:8" x14ac:dyDescent="0.25">
      <c r="H22392" s="200"/>
    </row>
    <row r="22393" spans="8:8" x14ac:dyDescent="0.25">
      <c r="H22393" s="200"/>
    </row>
    <row r="22394" spans="8:8" x14ac:dyDescent="0.25">
      <c r="H22394" s="200"/>
    </row>
    <row r="22395" spans="8:8" x14ac:dyDescent="0.25">
      <c r="H22395" s="200"/>
    </row>
    <row r="22396" spans="8:8" x14ac:dyDescent="0.25">
      <c r="H22396" s="200"/>
    </row>
    <row r="22397" spans="8:8" x14ac:dyDescent="0.25">
      <c r="H22397" s="200"/>
    </row>
    <row r="22398" spans="8:8" x14ac:dyDescent="0.25">
      <c r="H22398" s="200"/>
    </row>
    <row r="22399" spans="8:8" x14ac:dyDescent="0.25">
      <c r="H22399" s="200"/>
    </row>
    <row r="22400" spans="8:8" x14ac:dyDescent="0.25">
      <c r="H22400" s="200"/>
    </row>
    <row r="22401" spans="8:8" x14ac:dyDescent="0.25">
      <c r="H22401" s="200"/>
    </row>
    <row r="22402" spans="8:8" x14ac:dyDescent="0.25">
      <c r="H22402" s="200"/>
    </row>
    <row r="22403" spans="8:8" x14ac:dyDescent="0.25">
      <c r="H22403" s="200"/>
    </row>
    <row r="22404" spans="8:8" x14ac:dyDescent="0.25">
      <c r="H22404" s="200"/>
    </row>
    <row r="22405" spans="8:8" x14ac:dyDescent="0.25">
      <c r="H22405" s="200"/>
    </row>
    <row r="22406" spans="8:8" x14ac:dyDescent="0.25">
      <c r="H22406" s="200"/>
    </row>
    <row r="22407" spans="8:8" x14ac:dyDescent="0.25">
      <c r="H22407" s="200"/>
    </row>
    <row r="22408" spans="8:8" x14ac:dyDescent="0.25">
      <c r="H22408" s="200"/>
    </row>
    <row r="22409" spans="8:8" x14ac:dyDescent="0.25">
      <c r="H22409" s="200"/>
    </row>
    <row r="22410" spans="8:8" x14ac:dyDescent="0.25">
      <c r="H22410" s="200"/>
    </row>
    <row r="22411" spans="8:8" x14ac:dyDescent="0.25">
      <c r="H22411" s="200"/>
    </row>
    <row r="22412" spans="8:8" x14ac:dyDescent="0.25">
      <c r="H22412" s="200"/>
    </row>
    <row r="22413" spans="8:8" x14ac:dyDescent="0.25">
      <c r="H22413" s="200"/>
    </row>
    <row r="22414" spans="8:8" x14ac:dyDescent="0.25">
      <c r="H22414" s="200"/>
    </row>
    <row r="22415" spans="8:8" x14ac:dyDescent="0.25">
      <c r="H22415" s="200"/>
    </row>
    <row r="22416" spans="8:8" x14ac:dyDescent="0.25">
      <c r="H22416" s="200"/>
    </row>
    <row r="22417" spans="8:8" x14ac:dyDescent="0.25">
      <c r="H22417" s="200"/>
    </row>
    <row r="22418" spans="8:8" x14ac:dyDescent="0.25">
      <c r="H22418" s="200"/>
    </row>
    <row r="22419" spans="8:8" x14ac:dyDescent="0.25">
      <c r="H22419" s="200"/>
    </row>
    <row r="22420" spans="8:8" x14ac:dyDescent="0.25">
      <c r="H22420" s="200"/>
    </row>
    <row r="22421" spans="8:8" x14ac:dyDescent="0.25">
      <c r="H22421" s="200"/>
    </row>
    <row r="22422" spans="8:8" x14ac:dyDescent="0.25">
      <c r="H22422" s="200"/>
    </row>
    <row r="22423" spans="8:8" x14ac:dyDescent="0.25">
      <c r="H22423" s="200"/>
    </row>
    <row r="22424" spans="8:8" x14ac:dyDescent="0.25">
      <c r="H22424" s="200"/>
    </row>
    <row r="22425" spans="8:8" x14ac:dyDescent="0.25">
      <c r="H22425" s="200"/>
    </row>
    <row r="22426" spans="8:8" x14ac:dyDescent="0.25">
      <c r="H22426" s="200"/>
    </row>
    <row r="22427" spans="8:8" x14ac:dyDescent="0.25">
      <c r="H22427" s="200"/>
    </row>
    <row r="22428" spans="8:8" x14ac:dyDescent="0.25">
      <c r="H22428" s="200"/>
    </row>
    <row r="22429" spans="8:8" x14ac:dyDescent="0.25">
      <c r="H22429" s="200"/>
    </row>
    <row r="22430" spans="8:8" x14ac:dyDescent="0.25">
      <c r="H22430" s="200"/>
    </row>
    <row r="22431" spans="8:8" x14ac:dyDescent="0.25">
      <c r="H22431" s="200"/>
    </row>
    <row r="22432" spans="8:8" x14ac:dyDescent="0.25">
      <c r="H22432" s="200"/>
    </row>
    <row r="22433" spans="8:8" x14ac:dyDescent="0.25">
      <c r="H22433" s="200"/>
    </row>
    <row r="22434" spans="8:8" x14ac:dyDescent="0.25">
      <c r="H22434" s="200"/>
    </row>
    <row r="22435" spans="8:8" x14ac:dyDescent="0.25">
      <c r="H22435" s="200"/>
    </row>
    <row r="22436" spans="8:8" x14ac:dyDescent="0.25">
      <c r="H22436" s="200"/>
    </row>
    <row r="22437" spans="8:8" x14ac:dyDescent="0.25">
      <c r="H22437" s="200"/>
    </row>
    <row r="22438" spans="8:8" x14ac:dyDescent="0.25">
      <c r="H22438" s="200"/>
    </row>
    <row r="22439" spans="8:8" x14ac:dyDescent="0.25">
      <c r="H22439" s="200"/>
    </row>
    <row r="22440" spans="8:8" x14ac:dyDescent="0.25">
      <c r="H22440" s="200"/>
    </row>
    <row r="22441" spans="8:8" x14ac:dyDescent="0.25">
      <c r="H22441" s="200"/>
    </row>
    <row r="22442" spans="8:8" x14ac:dyDescent="0.25">
      <c r="H22442" s="200"/>
    </row>
    <row r="22443" spans="8:8" x14ac:dyDescent="0.25">
      <c r="H22443" s="200"/>
    </row>
    <row r="22444" spans="8:8" x14ac:dyDescent="0.25">
      <c r="H22444" s="200"/>
    </row>
    <row r="22445" spans="8:8" x14ac:dyDescent="0.25">
      <c r="H22445" s="200"/>
    </row>
    <row r="22446" spans="8:8" x14ac:dyDescent="0.25">
      <c r="H22446" s="200"/>
    </row>
    <row r="22447" spans="8:8" x14ac:dyDescent="0.25">
      <c r="H22447" s="200"/>
    </row>
    <row r="22448" spans="8:8" x14ac:dyDescent="0.25">
      <c r="H22448" s="200"/>
    </row>
    <row r="22449" spans="8:8" x14ac:dyDescent="0.25">
      <c r="H22449" s="200"/>
    </row>
    <row r="22450" spans="8:8" x14ac:dyDescent="0.25">
      <c r="H22450" s="200"/>
    </row>
    <row r="22451" spans="8:8" x14ac:dyDescent="0.25">
      <c r="H22451" s="200"/>
    </row>
    <row r="22452" spans="8:8" x14ac:dyDescent="0.25">
      <c r="H22452" s="200"/>
    </row>
    <row r="22453" spans="8:8" x14ac:dyDescent="0.25">
      <c r="H22453" s="200"/>
    </row>
    <row r="22454" spans="8:8" x14ac:dyDescent="0.25">
      <c r="H22454" s="200"/>
    </row>
    <row r="22455" spans="8:8" x14ac:dyDescent="0.25">
      <c r="H22455" s="200"/>
    </row>
    <row r="22456" spans="8:8" x14ac:dyDescent="0.25">
      <c r="H22456" s="200"/>
    </row>
    <row r="22457" spans="8:8" x14ac:dyDescent="0.25">
      <c r="H22457" s="200"/>
    </row>
    <row r="22458" spans="8:8" x14ac:dyDescent="0.25">
      <c r="H22458" s="200"/>
    </row>
    <row r="22459" spans="8:8" x14ac:dyDescent="0.25">
      <c r="H22459" s="200"/>
    </row>
    <row r="22460" spans="8:8" x14ac:dyDescent="0.25">
      <c r="H22460" s="200"/>
    </row>
    <row r="22461" spans="8:8" x14ac:dyDescent="0.25">
      <c r="H22461" s="200"/>
    </row>
    <row r="22462" spans="8:8" x14ac:dyDescent="0.25">
      <c r="H22462" s="200"/>
    </row>
    <row r="22463" spans="8:8" x14ac:dyDescent="0.25">
      <c r="H22463" s="200"/>
    </row>
    <row r="22464" spans="8:8" x14ac:dyDescent="0.25">
      <c r="H22464" s="200"/>
    </row>
    <row r="22465" spans="8:8" x14ac:dyDescent="0.25">
      <c r="H22465" s="200"/>
    </row>
    <row r="22466" spans="8:8" x14ac:dyDescent="0.25">
      <c r="H22466" s="200"/>
    </row>
    <row r="22467" spans="8:8" x14ac:dyDescent="0.25">
      <c r="H22467" s="200"/>
    </row>
    <row r="22468" spans="8:8" x14ac:dyDescent="0.25">
      <c r="H22468" s="200"/>
    </row>
    <row r="22469" spans="8:8" x14ac:dyDescent="0.25">
      <c r="H22469" s="200"/>
    </row>
    <row r="22470" spans="8:8" x14ac:dyDescent="0.25">
      <c r="H22470" s="200"/>
    </row>
    <row r="22471" spans="8:8" x14ac:dyDescent="0.25">
      <c r="H22471" s="200"/>
    </row>
    <row r="22472" spans="8:8" x14ac:dyDescent="0.25">
      <c r="H22472" s="200"/>
    </row>
    <row r="22473" spans="8:8" x14ac:dyDescent="0.25">
      <c r="H22473" s="200"/>
    </row>
    <row r="22474" spans="8:8" x14ac:dyDescent="0.25">
      <c r="H22474" s="200"/>
    </row>
    <row r="22475" spans="8:8" x14ac:dyDescent="0.25">
      <c r="H22475" s="200"/>
    </row>
    <row r="22476" spans="8:8" x14ac:dyDescent="0.25">
      <c r="H22476" s="200"/>
    </row>
    <row r="22477" spans="8:8" x14ac:dyDescent="0.25">
      <c r="H22477" s="200"/>
    </row>
    <row r="22478" spans="8:8" x14ac:dyDescent="0.25">
      <c r="H22478" s="200"/>
    </row>
    <row r="22479" spans="8:8" x14ac:dyDescent="0.25">
      <c r="H22479" s="200"/>
    </row>
    <row r="22480" spans="8:8" x14ac:dyDescent="0.25">
      <c r="H22480" s="200"/>
    </row>
    <row r="22481" spans="8:8" x14ac:dyDescent="0.25">
      <c r="H22481" s="200"/>
    </row>
    <row r="22482" spans="8:8" x14ac:dyDescent="0.25">
      <c r="H22482" s="200"/>
    </row>
    <row r="22483" spans="8:8" x14ac:dyDescent="0.25">
      <c r="H22483" s="200"/>
    </row>
    <row r="22484" spans="8:8" x14ac:dyDescent="0.25">
      <c r="H22484" s="200"/>
    </row>
    <row r="22485" spans="8:8" x14ac:dyDescent="0.25">
      <c r="H22485" s="200"/>
    </row>
    <row r="22486" spans="8:8" x14ac:dyDescent="0.25">
      <c r="H22486" s="200"/>
    </row>
    <row r="22487" spans="8:8" x14ac:dyDescent="0.25">
      <c r="H22487" s="200"/>
    </row>
    <row r="22488" spans="8:8" x14ac:dyDescent="0.25">
      <c r="H22488" s="200"/>
    </row>
    <row r="22489" spans="8:8" x14ac:dyDescent="0.25">
      <c r="H22489" s="200"/>
    </row>
    <row r="22490" spans="8:8" x14ac:dyDescent="0.25">
      <c r="H22490" s="200"/>
    </row>
    <row r="22491" spans="8:8" x14ac:dyDescent="0.25">
      <c r="H22491" s="200"/>
    </row>
    <row r="22492" spans="8:8" x14ac:dyDescent="0.25">
      <c r="H22492" s="200"/>
    </row>
    <row r="22493" spans="8:8" x14ac:dyDescent="0.25">
      <c r="H22493" s="200"/>
    </row>
    <row r="22494" spans="8:8" x14ac:dyDescent="0.25">
      <c r="H22494" s="200"/>
    </row>
    <row r="22495" spans="8:8" x14ac:dyDescent="0.25">
      <c r="H22495" s="200"/>
    </row>
    <row r="22496" spans="8:8" x14ac:dyDescent="0.25">
      <c r="H22496" s="200"/>
    </row>
    <row r="22497" spans="8:8" x14ac:dyDescent="0.25">
      <c r="H22497" s="200"/>
    </row>
    <row r="22498" spans="8:8" x14ac:dyDescent="0.25">
      <c r="H22498" s="200"/>
    </row>
    <row r="22499" spans="8:8" x14ac:dyDescent="0.25">
      <c r="H22499" s="200"/>
    </row>
    <row r="22500" spans="8:8" x14ac:dyDescent="0.25">
      <c r="H22500" s="200"/>
    </row>
    <row r="22501" spans="8:8" x14ac:dyDescent="0.25">
      <c r="H22501" s="200"/>
    </row>
    <row r="22502" spans="8:8" x14ac:dyDescent="0.25">
      <c r="H22502" s="200"/>
    </row>
    <row r="22503" spans="8:8" x14ac:dyDescent="0.25">
      <c r="H22503" s="200"/>
    </row>
    <row r="22504" spans="8:8" x14ac:dyDescent="0.25">
      <c r="H22504" s="200"/>
    </row>
    <row r="22505" spans="8:8" x14ac:dyDescent="0.25">
      <c r="H22505" s="200"/>
    </row>
    <row r="22506" spans="8:8" x14ac:dyDescent="0.25">
      <c r="H22506" s="200"/>
    </row>
    <row r="22507" spans="8:8" x14ac:dyDescent="0.25">
      <c r="H22507" s="200"/>
    </row>
    <row r="22508" spans="8:8" x14ac:dyDescent="0.25">
      <c r="H22508" s="200"/>
    </row>
    <row r="22509" spans="8:8" x14ac:dyDescent="0.25">
      <c r="H22509" s="200"/>
    </row>
    <row r="22510" spans="8:8" x14ac:dyDescent="0.25">
      <c r="H22510" s="200"/>
    </row>
    <row r="22511" spans="8:8" x14ac:dyDescent="0.25">
      <c r="H22511" s="200"/>
    </row>
    <row r="22512" spans="8:8" x14ac:dyDescent="0.25">
      <c r="H22512" s="200"/>
    </row>
    <row r="22513" spans="8:8" x14ac:dyDescent="0.25">
      <c r="H22513" s="200"/>
    </row>
    <row r="22514" spans="8:8" x14ac:dyDescent="0.25">
      <c r="H22514" s="200"/>
    </row>
    <row r="22515" spans="8:8" x14ac:dyDescent="0.25">
      <c r="H22515" s="200"/>
    </row>
    <row r="22516" spans="8:8" x14ac:dyDescent="0.25">
      <c r="H22516" s="200"/>
    </row>
    <row r="22517" spans="8:8" x14ac:dyDescent="0.25">
      <c r="H22517" s="200"/>
    </row>
    <row r="22518" spans="8:8" x14ac:dyDescent="0.25">
      <c r="H22518" s="200"/>
    </row>
    <row r="22519" spans="8:8" x14ac:dyDescent="0.25">
      <c r="H22519" s="200"/>
    </row>
    <row r="22520" spans="8:8" x14ac:dyDescent="0.25">
      <c r="H22520" s="200"/>
    </row>
    <row r="22521" spans="8:8" x14ac:dyDescent="0.25">
      <c r="H22521" s="200"/>
    </row>
    <row r="22522" spans="8:8" x14ac:dyDescent="0.25">
      <c r="H22522" s="200"/>
    </row>
    <row r="22523" spans="8:8" x14ac:dyDescent="0.25">
      <c r="H22523" s="200"/>
    </row>
    <row r="22524" spans="8:8" x14ac:dyDescent="0.25">
      <c r="H22524" s="200"/>
    </row>
    <row r="22525" spans="8:8" x14ac:dyDescent="0.25">
      <c r="H22525" s="200"/>
    </row>
    <row r="22526" spans="8:8" x14ac:dyDescent="0.25">
      <c r="H22526" s="200"/>
    </row>
    <row r="22527" spans="8:8" x14ac:dyDescent="0.25">
      <c r="H22527" s="200"/>
    </row>
    <row r="22528" spans="8:8" x14ac:dyDescent="0.25">
      <c r="H22528" s="200"/>
    </row>
    <row r="22529" spans="8:8" x14ac:dyDescent="0.25">
      <c r="H22529" s="200"/>
    </row>
    <row r="22530" spans="8:8" x14ac:dyDescent="0.25">
      <c r="H22530" s="200"/>
    </row>
    <row r="22531" spans="8:8" x14ac:dyDescent="0.25">
      <c r="H22531" s="200"/>
    </row>
    <row r="22532" spans="8:8" x14ac:dyDescent="0.25">
      <c r="H22532" s="200"/>
    </row>
    <row r="22533" spans="8:8" x14ac:dyDescent="0.25">
      <c r="H22533" s="200"/>
    </row>
    <row r="22534" spans="8:8" x14ac:dyDescent="0.25">
      <c r="H22534" s="200"/>
    </row>
    <row r="22535" spans="8:8" x14ac:dyDescent="0.25">
      <c r="H22535" s="200"/>
    </row>
    <row r="22536" spans="8:8" x14ac:dyDescent="0.25">
      <c r="H22536" s="200"/>
    </row>
    <row r="22537" spans="8:8" x14ac:dyDescent="0.25">
      <c r="H22537" s="200"/>
    </row>
    <row r="22538" spans="8:8" x14ac:dyDescent="0.25">
      <c r="H22538" s="200"/>
    </row>
    <row r="22539" spans="8:8" x14ac:dyDescent="0.25">
      <c r="H22539" s="200"/>
    </row>
    <row r="22540" spans="8:8" x14ac:dyDescent="0.25">
      <c r="H22540" s="200"/>
    </row>
    <row r="22541" spans="8:8" x14ac:dyDescent="0.25">
      <c r="H22541" s="200"/>
    </row>
    <row r="22542" spans="8:8" x14ac:dyDescent="0.25">
      <c r="H22542" s="200"/>
    </row>
    <row r="22543" spans="8:8" x14ac:dyDescent="0.25">
      <c r="H22543" s="200"/>
    </row>
    <row r="22544" spans="8:8" x14ac:dyDescent="0.25">
      <c r="H22544" s="200"/>
    </row>
    <row r="22545" spans="8:8" x14ac:dyDescent="0.25">
      <c r="H22545" s="200"/>
    </row>
    <row r="22546" spans="8:8" x14ac:dyDescent="0.25">
      <c r="H22546" s="200"/>
    </row>
    <row r="22547" spans="8:8" x14ac:dyDescent="0.25">
      <c r="H22547" s="200"/>
    </row>
    <row r="22548" spans="8:8" x14ac:dyDescent="0.25">
      <c r="H22548" s="200"/>
    </row>
    <row r="22549" spans="8:8" x14ac:dyDescent="0.25">
      <c r="H22549" s="200"/>
    </row>
    <row r="22550" spans="8:8" x14ac:dyDescent="0.25">
      <c r="H22550" s="200"/>
    </row>
    <row r="22551" spans="8:8" x14ac:dyDescent="0.25">
      <c r="H22551" s="200"/>
    </row>
    <row r="22552" spans="8:8" x14ac:dyDescent="0.25">
      <c r="H22552" s="200"/>
    </row>
    <row r="22553" spans="8:8" x14ac:dyDescent="0.25">
      <c r="H22553" s="200"/>
    </row>
    <row r="22554" spans="8:8" x14ac:dyDescent="0.25">
      <c r="H22554" s="200"/>
    </row>
    <row r="22555" spans="8:8" x14ac:dyDescent="0.25">
      <c r="H22555" s="200"/>
    </row>
    <row r="22556" spans="8:8" x14ac:dyDescent="0.25">
      <c r="H22556" s="200"/>
    </row>
    <row r="22557" spans="8:8" x14ac:dyDescent="0.25">
      <c r="H22557" s="200"/>
    </row>
    <row r="22558" spans="8:8" x14ac:dyDescent="0.25">
      <c r="H22558" s="200"/>
    </row>
    <row r="22559" spans="8:8" x14ac:dyDescent="0.25">
      <c r="H22559" s="200"/>
    </row>
    <row r="22560" spans="8:8" x14ac:dyDescent="0.25">
      <c r="H22560" s="200"/>
    </row>
    <row r="22561" spans="8:8" x14ac:dyDescent="0.25">
      <c r="H22561" s="200"/>
    </row>
    <row r="22562" spans="8:8" x14ac:dyDescent="0.25">
      <c r="H22562" s="200"/>
    </row>
    <row r="22563" spans="8:8" x14ac:dyDescent="0.25">
      <c r="H22563" s="200"/>
    </row>
    <row r="22564" spans="8:8" x14ac:dyDescent="0.25">
      <c r="H22564" s="200"/>
    </row>
    <row r="22565" spans="8:8" x14ac:dyDescent="0.25">
      <c r="H22565" s="200"/>
    </row>
    <row r="22566" spans="8:8" x14ac:dyDescent="0.25">
      <c r="H22566" s="200"/>
    </row>
    <row r="22567" spans="8:8" x14ac:dyDescent="0.25">
      <c r="H22567" s="200"/>
    </row>
    <row r="22568" spans="8:8" x14ac:dyDescent="0.25">
      <c r="H22568" s="200"/>
    </row>
    <row r="22569" spans="8:8" x14ac:dyDescent="0.25">
      <c r="H22569" s="200"/>
    </row>
    <row r="22570" spans="8:8" x14ac:dyDescent="0.25">
      <c r="H22570" s="200"/>
    </row>
    <row r="22571" spans="8:8" x14ac:dyDescent="0.25">
      <c r="H22571" s="200"/>
    </row>
    <row r="22572" spans="8:8" x14ac:dyDescent="0.25">
      <c r="H22572" s="200"/>
    </row>
    <row r="22573" spans="8:8" x14ac:dyDescent="0.25">
      <c r="H22573" s="200"/>
    </row>
    <row r="22574" spans="8:8" x14ac:dyDescent="0.25">
      <c r="H22574" s="200"/>
    </row>
    <row r="22575" spans="8:8" x14ac:dyDescent="0.25">
      <c r="H22575" s="200"/>
    </row>
    <row r="22576" spans="8:8" x14ac:dyDescent="0.25">
      <c r="H22576" s="200"/>
    </row>
    <row r="22577" spans="8:8" x14ac:dyDescent="0.25">
      <c r="H22577" s="200"/>
    </row>
    <row r="22578" spans="8:8" x14ac:dyDescent="0.25">
      <c r="H22578" s="200"/>
    </row>
    <row r="22579" spans="8:8" x14ac:dyDescent="0.25">
      <c r="H22579" s="200"/>
    </row>
    <row r="22580" spans="8:8" x14ac:dyDescent="0.25">
      <c r="H22580" s="200"/>
    </row>
    <row r="22581" spans="8:8" x14ac:dyDescent="0.25">
      <c r="H22581" s="200"/>
    </row>
    <row r="22582" spans="8:8" x14ac:dyDescent="0.25">
      <c r="H22582" s="200"/>
    </row>
    <row r="22583" spans="8:8" x14ac:dyDescent="0.25">
      <c r="H22583" s="200"/>
    </row>
    <row r="22584" spans="8:8" x14ac:dyDescent="0.25">
      <c r="H22584" s="200"/>
    </row>
    <row r="22585" spans="8:8" x14ac:dyDescent="0.25">
      <c r="H22585" s="200"/>
    </row>
    <row r="22586" spans="8:8" x14ac:dyDescent="0.25">
      <c r="H22586" s="200"/>
    </row>
    <row r="22587" spans="8:8" x14ac:dyDescent="0.25">
      <c r="H22587" s="200"/>
    </row>
    <row r="22588" spans="8:8" x14ac:dyDescent="0.25">
      <c r="H22588" s="200"/>
    </row>
    <row r="22589" spans="8:8" x14ac:dyDescent="0.25">
      <c r="H22589" s="200"/>
    </row>
    <row r="22590" spans="8:8" x14ac:dyDescent="0.25">
      <c r="H22590" s="200"/>
    </row>
    <row r="22591" spans="8:8" x14ac:dyDescent="0.25">
      <c r="H22591" s="200"/>
    </row>
    <row r="22592" spans="8:8" x14ac:dyDescent="0.25">
      <c r="H22592" s="200"/>
    </row>
    <row r="22593" spans="8:8" x14ac:dyDescent="0.25">
      <c r="H22593" s="200"/>
    </row>
    <row r="22594" spans="8:8" x14ac:dyDescent="0.25">
      <c r="H22594" s="200"/>
    </row>
    <row r="22595" spans="8:8" x14ac:dyDescent="0.25">
      <c r="H22595" s="200"/>
    </row>
    <row r="22596" spans="8:8" x14ac:dyDescent="0.25">
      <c r="H22596" s="200"/>
    </row>
    <row r="22597" spans="8:8" x14ac:dyDescent="0.25">
      <c r="H22597" s="200"/>
    </row>
    <row r="22598" spans="8:8" x14ac:dyDescent="0.25">
      <c r="H22598" s="200"/>
    </row>
    <row r="22599" spans="8:8" x14ac:dyDescent="0.25">
      <c r="H22599" s="200"/>
    </row>
    <row r="22600" spans="8:8" x14ac:dyDescent="0.25">
      <c r="H22600" s="200"/>
    </row>
    <row r="22601" spans="8:8" x14ac:dyDescent="0.25">
      <c r="H22601" s="200"/>
    </row>
    <row r="22602" spans="8:8" x14ac:dyDescent="0.25">
      <c r="H22602" s="200"/>
    </row>
    <row r="22603" spans="8:8" x14ac:dyDescent="0.25">
      <c r="H22603" s="200"/>
    </row>
    <row r="22604" spans="8:8" x14ac:dyDescent="0.25">
      <c r="H22604" s="200"/>
    </row>
    <row r="22605" spans="8:8" x14ac:dyDescent="0.25">
      <c r="H22605" s="200"/>
    </row>
    <row r="22606" spans="8:8" x14ac:dyDescent="0.25">
      <c r="H22606" s="200"/>
    </row>
    <row r="22607" spans="8:8" x14ac:dyDescent="0.25">
      <c r="H22607" s="200"/>
    </row>
    <row r="22608" spans="8:8" x14ac:dyDescent="0.25">
      <c r="H22608" s="200"/>
    </row>
    <row r="22609" spans="8:8" x14ac:dyDescent="0.25">
      <c r="H22609" s="200"/>
    </row>
    <row r="22610" spans="8:8" x14ac:dyDescent="0.25">
      <c r="H22610" s="200"/>
    </row>
    <row r="22611" spans="8:8" x14ac:dyDescent="0.25">
      <c r="H22611" s="200"/>
    </row>
    <row r="22612" spans="8:8" x14ac:dyDescent="0.25">
      <c r="H22612" s="200"/>
    </row>
    <row r="22613" spans="8:8" x14ac:dyDescent="0.25">
      <c r="H22613" s="200"/>
    </row>
    <row r="22614" spans="8:8" x14ac:dyDescent="0.25">
      <c r="H22614" s="200"/>
    </row>
    <row r="22615" spans="8:8" x14ac:dyDescent="0.25">
      <c r="H22615" s="200"/>
    </row>
    <row r="22616" spans="8:8" x14ac:dyDescent="0.25">
      <c r="H22616" s="200"/>
    </row>
    <row r="22617" spans="8:8" x14ac:dyDescent="0.25">
      <c r="H22617" s="200"/>
    </row>
    <row r="22618" spans="8:8" x14ac:dyDescent="0.25">
      <c r="H22618" s="200"/>
    </row>
    <row r="22619" spans="8:8" x14ac:dyDescent="0.25">
      <c r="H22619" s="200"/>
    </row>
    <row r="22620" spans="8:8" x14ac:dyDescent="0.25">
      <c r="H22620" s="200"/>
    </row>
    <row r="22621" spans="8:8" x14ac:dyDescent="0.25">
      <c r="H22621" s="200"/>
    </row>
    <row r="22622" spans="8:8" x14ac:dyDescent="0.25">
      <c r="H22622" s="200"/>
    </row>
    <row r="22623" spans="8:8" x14ac:dyDescent="0.25">
      <c r="H22623" s="200"/>
    </row>
    <row r="22624" spans="8:8" x14ac:dyDescent="0.25">
      <c r="H22624" s="200"/>
    </row>
    <row r="22625" spans="8:8" x14ac:dyDescent="0.25">
      <c r="H22625" s="200"/>
    </row>
    <row r="22626" spans="8:8" x14ac:dyDescent="0.25">
      <c r="H22626" s="200"/>
    </row>
    <row r="22627" spans="8:8" x14ac:dyDescent="0.25">
      <c r="H22627" s="200"/>
    </row>
    <row r="22628" spans="8:8" x14ac:dyDescent="0.25">
      <c r="H22628" s="200"/>
    </row>
    <row r="22629" spans="8:8" x14ac:dyDescent="0.25">
      <c r="H22629" s="200"/>
    </row>
    <row r="22630" spans="8:8" x14ac:dyDescent="0.25">
      <c r="H22630" s="200"/>
    </row>
    <row r="22631" spans="8:8" x14ac:dyDescent="0.25">
      <c r="H22631" s="200"/>
    </row>
    <row r="22632" spans="8:8" x14ac:dyDescent="0.25">
      <c r="H22632" s="200"/>
    </row>
    <row r="22633" spans="8:8" x14ac:dyDescent="0.25">
      <c r="H22633" s="200"/>
    </row>
    <row r="22634" spans="8:8" x14ac:dyDescent="0.25">
      <c r="H22634" s="200"/>
    </row>
    <row r="22635" spans="8:8" x14ac:dyDescent="0.25">
      <c r="H22635" s="200"/>
    </row>
    <row r="22636" spans="8:8" x14ac:dyDescent="0.25">
      <c r="H22636" s="200"/>
    </row>
    <row r="22637" spans="8:8" x14ac:dyDescent="0.25">
      <c r="H22637" s="200"/>
    </row>
    <row r="22638" spans="8:8" x14ac:dyDescent="0.25">
      <c r="H22638" s="200"/>
    </row>
    <row r="22639" spans="8:8" x14ac:dyDescent="0.25">
      <c r="H22639" s="200"/>
    </row>
    <row r="22640" spans="8:8" x14ac:dyDescent="0.25">
      <c r="H22640" s="200"/>
    </row>
    <row r="22641" spans="8:8" x14ac:dyDescent="0.25">
      <c r="H22641" s="200"/>
    </row>
    <row r="22642" spans="8:8" x14ac:dyDescent="0.25">
      <c r="H22642" s="200"/>
    </row>
    <row r="22643" spans="8:8" x14ac:dyDescent="0.25">
      <c r="H22643" s="200"/>
    </row>
    <row r="22644" spans="8:8" x14ac:dyDescent="0.25">
      <c r="H22644" s="200"/>
    </row>
    <row r="22645" spans="8:8" x14ac:dyDescent="0.25">
      <c r="H22645" s="200"/>
    </row>
    <row r="22646" spans="8:8" x14ac:dyDescent="0.25">
      <c r="H22646" s="200"/>
    </row>
    <row r="22647" spans="8:8" x14ac:dyDescent="0.25">
      <c r="H22647" s="200"/>
    </row>
    <row r="22648" spans="8:8" x14ac:dyDescent="0.25">
      <c r="H22648" s="200"/>
    </row>
    <row r="22649" spans="8:8" x14ac:dyDescent="0.25">
      <c r="H22649" s="200"/>
    </row>
    <row r="22650" spans="8:8" x14ac:dyDescent="0.25">
      <c r="H22650" s="200"/>
    </row>
    <row r="22651" spans="8:8" x14ac:dyDescent="0.25">
      <c r="H22651" s="200"/>
    </row>
    <row r="22652" spans="8:8" x14ac:dyDescent="0.25">
      <c r="H22652" s="200"/>
    </row>
    <row r="22653" spans="8:8" x14ac:dyDescent="0.25">
      <c r="H22653" s="200"/>
    </row>
    <row r="22654" spans="8:8" x14ac:dyDescent="0.25">
      <c r="H22654" s="200"/>
    </row>
    <row r="22655" spans="8:8" x14ac:dyDescent="0.25">
      <c r="H22655" s="200"/>
    </row>
    <row r="22656" spans="8:8" x14ac:dyDescent="0.25">
      <c r="H22656" s="200"/>
    </row>
    <row r="22657" spans="8:8" x14ac:dyDescent="0.25">
      <c r="H22657" s="200"/>
    </row>
    <row r="22658" spans="8:8" x14ac:dyDescent="0.25">
      <c r="H22658" s="200"/>
    </row>
    <row r="22659" spans="8:8" x14ac:dyDescent="0.25">
      <c r="H22659" s="200"/>
    </row>
    <row r="22660" spans="8:8" x14ac:dyDescent="0.25">
      <c r="H22660" s="200"/>
    </row>
    <row r="22661" spans="8:8" x14ac:dyDescent="0.25">
      <c r="H22661" s="200"/>
    </row>
    <row r="22662" spans="8:8" x14ac:dyDescent="0.25">
      <c r="H22662" s="200"/>
    </row>
    <row r="22663" spans="8:8" x14ac:dyDescent="0.25">
      <c r="H22663" s="200"/>
    </row>
    <row r="22664" spans="8:8" x14ac:dyDescent="0.25">
      <c r="H22664" s="200"/>
    </row>
    <row r="22665" spans="8:8" x14ac:dyDescent="0.25">
      <c r="H22665" s="200"/>
    </row>
    <row r="22666" spans="8:8" x14ac:dyDescent="0.25">
      <c r="H22666" s="200"/>
    </row>
    <row r="22667" spans="8:8" x14ac:dyDescent="0.25">
      <c r="H22667" s="200"/>
    </row>
    <row r="22668" spans="8:8" x14ac:dyDescent="0.25">
      <c r="H22668" s="200"/>
    </row>
    <row r="22669" spans="8:8" x14ac:dyDescent="0.25">
      <c r="H22669" s="200"/>
    </row>
    <row r="22670" spans="8:8" x14ac:dyDescent="0.25">
      <c r="H22670" s="200"/>
    </row>
    <row r="22671" spans="8:8" x14ac:dyDescent="0.25">
      <c r="H22671" s="200"/>
    </row>
    <row r="22672" spans="8:8" x14ac:dyDescent="0.25">
      <c r="H22672" s="200"/>
    </row>
    <row r="22673" spans="8:8" x14ac:dyDescent="0.25">
      <c r="H22673" s="200"/>
    </row>
    <row r="22674" spans="8:8" x14ac:dyDescent="0.25">
      <c r="H22674" s="200"/>
    </row>
    <row r="22675" spans="8:8" x14ac:dyDescent="0.25">
      <c r="H22675" s="200"/>
    </row>
    <row r="22676" spans="8:8" x14ac:dyDescent="0.25">
      <c r="H22676" s="200"/>
    </row>
    <row r="22677" spans="8:8" x14ac:dyDescent="0.25">
      <c r="H22677" s="200"/>
    </row>
    <row r="22678" spans="8:8" x14ac:dyDescent="0.25">
      <c r="H22678" s="200"/>
    </row>
    <row r="22679" spans="8:8" x14ac:dyDescent="0.25">
      <c r="H22679" s="200"/>
    </row>
    <row r="22680" spans="8:8" x14ac:dyDescent="0.25">
      <c r="H22680" s="200"/>
    </row>
    <row r="22681" spans="8:8" x14ac:dyDescent="0.25">
      <c r="H22681" s="200"/>
    </row>
    <row r="22682" spans="8:8" x14ac:dyDescent="0.25">
      <c r="H22682" s="200"/>
    </row>
    <row r="22683" spans="8:8" x14ac:dyDescent="0.25">
      <c r="H22683" s="200"/>
    </row>
    <row r="22684" spans="8:8" x14ac:dyDescent="0.25">
      <c r="H22684" s="200"/>
    </row>
    <row r="22685" spans="8:8" x14ac:dyDescent="0.25">
      <c r="H22685" s="200"/>
    </row>
    <row r="22686" spans="8:8" x14ac:dyDescent="0.25">
      <c r="H22686" s="200"/>
    </row>
    <row r="22687" spans="8:8" x14ac:dyDescent="0.25">
      <c r="H22687" s="200"/>
    </row>
    <row r="22688" spans="8:8" x14ac:dyDescent="0.25">
      <c r="H22688" s="200"/>
    </row>
    <row r="22689" spans="8:8" x14ac:dyDescent="0.25">
      <c r="H22689" s="200"/>
    </row>
    <row r="22690" spans="8:8" x14ac:dyDescent="0.25">
      <c r="H22690" s="200"/>
    </row>
    <row r="22691" spans="8:8" x14ac:dyDescent="0.25">
      <c r="H22691" s="200"/>
    </row>
    <row r="22692" spans="8:8" x14ac:dyDescent="0.25">
      <c r="H22692" s="200"/>
    </row>
    <row r="22693" spans="8:8" x14ac:dyDescent="0.25">
      <c r="H22693" s="200"/>
    </row>
    <row r="22694" spans="8:8" x14ac:dyDescent="0.25">
      <c r="H22694" s="200"/>
    </row>
    <row r="22695" spans="8:8" x14ac:dyDescent="0.25">
      <c r="H22695" s="200"/>
    </row>
    <row r="22696" spans="8:8" x14ac:dyDescent="0.25">
      <c r="H22696" s="200"/>
    </row>
    <row r="22697" spans="8:8" x14ac:dyDescent="0.25">
      <c r="H22697" s="200"/>
    </row>
    <row r="22698" spans="8:8" x14ac:dyDescent="0.25">
      <c r="H22698" s="200"/>
    </row>
    <row r="22699" spans="8:8" x14ac:dyDescent="0.25">
      <c r="H22699" s="200"/>
    </row>
    <row r="22700" spans="8:8" x14ac:dyDescent="0.25">
      <c r="H22700" s="200"/>
    </row>
    <row r="22701" spans="8:8" x14ac:dyDescent="0.25">
      <c r="H22701" s="200"/>
    </row>
    <row r="22702" spans="8:8" x14ac:dyDescent="0.25">
      <c r="H22702" s="200"/>
    </row>
    <row r="22703" spans="8:8" x14ac:dyDescent="0.25">
      <c r="H22703" s="200"/>
    </row>
    <row r="22704" spans="8:8" x14ac:dyDescent="0.25">
      <c r="H22704" s="200"/>
    </row>
    <row r="22705" spans="8:8" x14ac:dyDescent="0.25">
      <c r="H22705" s="200"/>
    </row>
    <row r="22706" spans="8:8" x14ac:dyDescent="0.25">
      <c r="H22706" s="200"/>
    </row>
    <row r="22707" spans="8:8" x14ac:dyDescent="0.25">
      <c r="H22707" s="200"/>
    </row>
    <row r="22708" spans="8:8" x14ac:dyDescent="0.25">
      <c r="H22708" s="200"/>
    </row>
    <row r="22709" spans="8:8" x14ac:dyDescent="0.25">
      <c r="H22709" s="200"/>
    </row>
    <row r="22710" spans="8:8" x14ac:dyDescent="0.25">
      <c r="H22710" s="200"/>
    </row>
    <row r="22711" spans="8:8" x14ac:dyDescent="0.25">
      <c r="H22711" s="200"/>
    </row>
    <row r="22712" spans="8:8" x14ac:dyDescent="0.25">
      <c r="H22712" s="200"/>
    </row>
    <row r="22713" spans="8:8" x14ac:dyDescent="0.25">
      <c r="H22713" s="200"/>
    </row>
    <row r="22714" spans="8:8" x14ac:dyDescent="0.25">
      <c r="H22714" s="200"/>
    </row>
    <row r="22715" spans="8:8" x14ac:dyDescent="0.25">
      <c r="H22715" s="200"/>
    </row>
    <row r="22716" spans="8:8" x14ac:dyDescent="0.25">
      <c r="H22716" s="200"/>
    </row>
    <row r="22717" spans="8:8" x14ac:dyDescent="0.25">
      <c r="H22717" s="200"/>
    </row>
    <row r="22718" spans="8:8" x14ac:dyDescent="0.25">
      <c r="H22718" s="200"/>
    </row>
    <row r="22719" spans="8:8" x14ac:dyDescent="0.25">
      <c r="H22719" s="200"/>
    </row>
    <row r="22720" spans="8:8" x14ac:dyDescent="0.25">
      <c r="H22720" s="200"/>
    </row>
    <row r="22721" spans="8:8" x14ac:dyDescent="0.25">
      <c r="H22721" s="200"/>
    </row>
    <row r="22722" spans="8:8" x14ac:dyDescent="0.25">
      <c r="H22722" s="200"/>
    </row>
    <row r="22723" spans="8:8" x14ac:dyDescent="0.25">
      <c r="H22723" s="200"/>
    </row>
    <row r="22724" spans="8:8" x14ac:dyDescent="0.25">
      <c r="H22724" s="200"/>
    </row>
    <row r="22725" spans="8:8" x14ac:dyDescent="0.25">
      <c r="H22725" s="200"/>
    </row>
    <row r="22726" spans="8:8" x14ac:dyDescent="0.25">
      <c r="H22726" s="200"/>
    </row>
    <row r="22727" spans="8:8" x14ac:dyDescent="0.25">
      <c r="H22727" s="200"/>
    </row>
    <row r="22728" spans="8:8" x14ac:dyDescent="0.25">
      <c r="H22728" s="200"/>
    </row>
    <row r="22729" spans="8:8" x14ac:dyDescent="0.25">
      <c r="H22729" s="200"/>
    </row>
    <row r="22730" spans="8:8" x14ac:dyDescent="0.25">
      <c r="H22730" s="200"/>
    </row>
    <row r="22731" spans="8:8" x14ac:dyDescent="0.25">
      <c r="H22731" s="200"/>
    </row>
    <row r="22732" spans="8:8" x14ac:dyDescent="0.25">
      <c r="H22732" s="200"/>
    </row>
    <row r="22733" spans="8:8" x14ac:dyDescent="0.25">
      <c r="H22733" s="200"/>
    </row>
    <row r="22734" spans="8:8" x14ac:dyDescent="0.25">
      <c r="H22734" s="200"/>
    </row>
    <row r="22735" spans="8:8" x14ac:dyDescent="0.25">
      <c r="H22735" s="200"/>
    </row>
    <row r="22736" spans="8:8" x14ac:dyDescent="0.25">
      <c r="H22736" s="200"/>
    </row>
    <row r="22737" spans="8:8" x14ac:dyDescent="0.25">
      <c r="H22737" s="200"/>
    </row>
    <row r="22738" spans="8:8" x14ac:dyDescent="0.25">
      <c r="H22738" s="200"/>
    </row>
    <row r="22739" spans="8:8" x14ac:dyDescent="0.25">
      <c r="H22739" s="200"/>
    </row>
    <row r="22740" spans="8:8" x14ac:dyDescent="0.25">
      <c r="H22740" s="200"/>
    </row>
    <row r="22741" spans="8:8" x14ac:dyDescent="0.25">
      <c r="H22741" s="200"/>
    </row>
    <row r="22742" spans="8:8" x14ac:dyDescent="0.25">
      <c r="H22742" s="200"/>
    </row>
    <row r="22743" spans="8:8" x14ac:dyDescent="0.25">
      <c r="H22743" s="200"/>
    </row>
    <row r="22744" spans="8:8" x14ac:dyDescent="0.25">
      <c r="H22744" s="200"/>
    </row>
    <row r="22745" spans="8:8" x14ac:dyDescent="0.25">
      <c r="H22745" s="200"/>
    </row>
    <row r="22746" spans="8:8" x14ac:dyDescent="0.25">
      <c r="H22746" s="200"/>
    </row>
    <row r="22747" spans="8:8" x14ac:dyDescent="0.25">
      <c r="H22747" s="200"/>
    </row>
    <row r="22748" spans="8:8" x14ac:dyDescent="0.25">
      <c r="H22748" s="200"/>
    </row>
    <row r="22749" spans="8:8" x14ac:dyDescent="0.25">
      <c r="H22749" s="200"/>
    </row>
    <row r="22750" spans="8:8" x14ac:dyDescent="0.25">
      <c r="H22750" s="200"/>
    </row>
    <row r="22751" spans="8:8" x14ac:dyDescent="0.25">
      <c r="H22751" s="200"/>
    </row>
    <row r="22752" spans="8:8" x14ac:dyDescent="0.25">
      <c r="H22752" s="200"/>
    </row>
    <row r="22753" spans="8:8" x14ac:dyDescent="0.25">
      <c r="H22753" s="200"/>
    </row>
    <row r="22754" spans="8:8" x14ac:dyDescent="0.25">
      <c r="H22754" s="200"/>
    </row>
    <row r="22755" spans="8:8" x14ac:dyDescent="0.25">
      <c r="H22755" s="200"/>
    </row>
    <row r="22756" spans="8:8" x14ac:dyDescent="0.25">
      <c r="H22756" s="200"/>
    </row>
    <row r="22757" spans="8:8" x14ac:dyDescent="0.25">
      <c r="H22757" s="200"/>
    </row>
    <row r="22758" spans="8:8" x14ac:dyDescent="0.25">
      <c r="H22758" s="200"/>
    </row>
    <row r="22759" spans="8:8" x14ac:dyDescent="0.25">
      <c r="H22759" s="200"/>
    </row>
    <row r="22760" spans="8:8" x14ac:dyDescent="0.25">
      <c r="H22760" s="200"/>
    </row>
    <row r="22761" spans="8:8" x14ac:dyDescent="0.25">
      <c r="H22761" s="200"/>
    </row>
    <row r="22762" spans="8:8" x14ac:dyDescent="0.25">
      <c r="H22762" s="200"/>
    </row>
    <row r="22763" spans="8:8" x14ac:dyDescent="0.25">
      <c r="H22763" s="200"/>
    </row>
    <row r="22764" spans="8:8" x14ac:dyDescent="0.25">
      <c r="H22764" s="200"/>
    </row>
    <row r="22765" spans="8:8" x14ac:dyDescent="0.25">
      <c r="H22765" s="200"/>
    </row>
    <row r="22766" spans="8:8" x14ac:dyDescent="0.25">
      <c r="H22766" s="200"/>
    </row>
    <row r="22767" spans="8:8" x14ac:dyDescent="0.25">
      <c r="H22767" s="200"/>
    </row>
    <row r="22768" spans="8:8" x14ac:dyDescent="0.25">
      <c r="H22768" s="200"/>
    </row>
    <row r="22769" spans="8:8" x14ac:dyDescent="0.25">
      <c r="H22769" s="200"/>
    </row>
    <row r="22770" spans="8:8" x14ac:dyDescent="0.25">
      <c r="H22770" s="200"/>
    </row>
    <row r="22771" spans="8:8" x14ac:dyDescent="0.25">
      <c r="H22771" s="200"/>
    </row>
    <row r="22772" spans="8:8" x14ac:dyDescent="0.25">
      <c r="H22772" s="200"/>
    </row>
    <row r="22773" spans="8:8" x14ac:dyDescent="0.25">
      <c r="H22773" s="200"/>
    </row>
    <row r="22774" spans="8:8" x14ac:dyDescent="0.25">
      <c r="H22774" s="200"/>
    </row>
    <row r="22775" spans="8:8" x14ac:dyDescent="0.25">
      <c r="H22775" s="200"/>
    </row>
    <row r="22776" spans="8:8" x14ac:dyDescent="0.25">
      <c r="H22776" s="200"/>
    </row>
    <row r="22777" spans="8:8" x14ac:dyDescent="0.25">
      <c r="H22777" s="200"/>
    </row>
    <row r="22778" spans="8:8" x14ac:dyDescent="0.25">
      <c r="H22778" s="200"/>
    </row>
    <row r="22779" spans="8:8" x14ac:dyDescent="0.25">
      <c r="H22779" s="200"/>
    </row>
    <row r="22780" spans="8:8" x14ac:dyDescent="0.25">
      <c r="H22780" s="200"/>
    </row>
    <row r="22781" spans="8:8" x14ac:dyDescent="0.25">
      <c r="H22781" s="200"/>
    </row>
    <row r="22782" spans="8:8" x14ac:dyDescent="0.25">
      <c r="H22782" s="200"/>
    </row>
    <row r="22783" spans="8:8" x14ac:dyDescent="0.25">
      <c r="H22783" s="200"/>
    </row>
    <row r="22784" spans="8:8" x14ac:dyDescent="0.25">
      <c r="H22784" s="200"/>
    </row>
    <row r="22785" spans="8:8" x14ac:dyDescent="0.25">
      <c r="H22785" s="200"/>
    </row>
    <row r="22786" spans="8:8" x14ac:dyDescent="0.25">
      <c r="H22786" s="200"/>
    </row>
    <row r="22787" spans="8:8" x14ac:dyDescent="0.25">
      <c r="H22787" s="200"/>
    </row>
    <row r="22788" spans="8:8" x14ac:dyDescent="0.25">
      <c r="H22788" s="200"/>
    </row>
    <row r="22789" spans="8:8" x14ac:dyDescent="0.25">
      <c r="H22789" s="200"/>
    </row>
    <row r="22790" spans="8:8" x14ac:dyDescent="0.25">
      <c r="H22790" s="200"/>
    </row>
    <row r="22791" spans="8:8" x14ac:dyDescent="0.25">
      <c r="H22791" s="200"/>
    </row>
    <row r="22792" spans="8:8" x14ac:dyDescent="0.25">
      <c r="H22792" s="200"/>
    </row>
    <row r="22793" spans="8:8" x14ac:dyDescent="0.25">
      <c r="H22793" s="200"/>
    </row>
    <row r="22794" spans="8:8" x14ac:dyDescent="0.25">
      <c r="H22794" s="200"/>
    </row>
    <row r="22795" spans="8:8" x14ac:dyDescent="0.25">
      <c r="H22795" s="200"/>
    </row>
    <row r="22796" spans="8:8" x14ac:dyDescent="0.25">
      <c r="H22796" s="200"/>
    </row>
    <row r="22797" spans="8:8" x14ac:dyDescent="0.25">
      <c r="H22797" s="200"/>
    </row>
    <row r="22798" spans="8:8" x14ac:dyDescent="0.25">
      <c r="H22798" s="200"/>
    </row>
    <row r="22799" spans="8:8" x14ac:dyDescent="0.25">
      <c r="H22799" s="200"/>
    </row>
    <row r="22800" spans="8:8" x14ac:dyDescent="0.25">
      <c r="H22800" s="200"/>
    </row>
    <row r="22801" spans="8:8" x14ac:dyDescent="0.25">
      <c r="H22801" s="200"/>
    </row>
    <row r="22802" spans="8:8" x14ac:dyDescent="0.25">
      <c r="H22802" s="200"/>
    </row>
    <row r="22803" spans="8:8" x14ac:dyDescent="0.25">
      <c r="H22803" s="200"/>
    </row>
    <row r="22804" spans="8:8" x14ac:dyDescent="0.25">
      <c r="H22804" s="200"/>
    </row>
    <row r="22805" spans="8:8" x14ac:dyDescent="0.25">
      <c r="H22805" s="200"/>
    </row>
    <row r="22806" spans="8:8" x14ac:dyDescent="0.25">
      <c r="H22806" s="200"/>
    </row>
    <row r="22807" spans="8:8" x14ac:dyDescent="0.25">
      <c r="H22807" s="200"/>
    </row>
    <row r="22808" spans="8:8" x14ac:dyDescent="0.25">
      <c r="H22808" s="200"/>
    </row>
    <row r="22809" spans="8:8" x14ac:dyDescent="0.25">
      <c r="H22809" s="200"/>
    </row>
    <row r="22810" spans="8:8" x14ac:dyDescent="0.25">
      <c r="H22810" s="200"/>
    </row>
    <row r="22811" spans="8:8" x14ac:dyDescent="0.25">
      <c r="H22811" s="200"/>
    </row>
    <row r="22812" spans="8:8" x14ac:dyDescent="0.25">
      <c r="H22812" s="200"/>
    </row>
    <row r="22813" spans="8:8" x14ac:dyDescent="0.25">
      <c r="H22813" s="200"/>
    </row>
    <row r="22814" spans="8:8" x14ac:dyDescent="0.25">
      <c r="H22814" s="200"/>
    </row>
    <row r="22815" spans="8:8" x14ac:dyDescent="0.25">
      <c r="H22815" s="200"/>
    </row>
    <row r="22816" spans="8:8" x14ac:dyDescent="0.25">
      <c r="H22816" s="200"/>
    </row>
    <row r="22817" spans="8:8" x14ac:dyDescent="0.25">
      <c r="H22817" s="200"/>
    </row>
    <row r="22818" spans="8:8" x14ac:dyDescent="0.25">
      <c r="H22818" s="200"/>
    </row>
    <row r="22819" spans="8:8" x14ac:dyDescent="0.25">
      <c r="H22819" s="200"/>
    </row>
    <row r="22820" spans="8:8" x14ac:dyDescent="0.25">
      <c r="H22820" s="200"/>
    </row>
    <row r="22821" spans="8:8" x14ac:dyDescent="0.25">
      <c r="H22821" s="200"/>
    </row>
    <row r="22822" spans="8:8" x14ac:dyDescent="0.25">
      <c r="H22822" s="200"/>
    </row>
    <row r="22823" spans="8:8" x14ac:dyDescent="0.25">
      <c r="H22823" s="200"/>
    </row>
    <row r="22824" spans="8:8" x14ac:dyDescent="0.25">
      <c r="H22824" s="200"/>
    </row>
    <row r="22825" spans="8:8" x14ac:dyDescent="0.25">
      <c r="H22825" s="200"/>
    </row>
    <row r="22826" spans="8:8" x14ac:dyDescent="0.25">
      <c r="H22826" s="200"/>
    </row>
    <row r="22827" spans="8:8" x14ac:dyDescent="0.25">
      <c r="H22827" s="200"/>
    </row>
    <row r="22828" spans="8:8" x14ac:dyDescent="0.25">
      <c r="H22828" s="200"/>
    </row>
    <row r="22829" spans="8:8" x14ac:dyDescent="0.25">
      <c r="H22829" s="200"/>
    </row>
    <row r="22830" spans="8:8" x14ac:dyDescent="0.25">
      <c r="H22830" s="200"/>
    </row>
    <row r="22831" spans="8:8" x14ac:dyDescent="0.25">
      <c r="H22831" s="200"/>
    </row>
    <row r="22832" spans="8:8" x14ac:dyDescent="0.25">
      <c r="H22832" s="200"/>
    </row>
    <row r="22833" spans="8:8" x14ac:dyDescent="0.25">
      <c r="H22833" s="200"/>
    </row>
    <row r="22834" spans="8:8" x14ac:dyDescent="0.25">
      <c r="H22834" s="200"/>
    </row>
    <row r="22835" spans="8:8" x14ac:dyDescent="0.25">
      <c r="H22835" s="200"/>
    </row>
    <row r="22836" spans="8:8" x14ac:dyDescent="0.25">
      <c r="H22836" s="200"/>
    </row>
    <row r="22837" spans="8:8" x14ac:dyDescent="0.25">
      <c r="H22837" s="200"/>
    </row>
    <row r="22838" spans="8:8" x14ac:dyDescent="0.25">
      <c r="H22838" s="200"/>
    </row>
    <row r="22839" spans="8:8" x14ac:dyDescent="0.25">
      <c r="H22839" s="200"/>
    </row>
    <row r="22840" spans="8:8" x14ac:dyDescent="0.25">
      <c r="H22840" s="200"/>
    </row>
    <row r="22841" spans="8:8" x14ac:dyDescent="0.25">
      <c r="H22841" s="200"/>
    </row>
    <row r="22842" spans="8:8" x14ac:dyDescent="0.25">
      <c r="H22842" s="200"/>
    </row>
    <row r="22843" spans="8:8" x14ac:dyDescent="0.25">
      <c r="H22843" s="200"/>
    </row>
    <row r="22844" spans="8:8" x14ac:dyDescent="0.25">
      <c r="H22844" s="200"/>
    </row>
    <row r="22845" spans="8:8" x14ac:dyDescent="0.25">
      <c r="H22845" s="200"/>
    </row>
    <row r="22846" spans="8:8" x14ac:dyDescent="0.25">
      <c r="H22846" s="200"/>
    </row>
    <row r="22847" spans="8:8" x14ac:dyDescent="0.25">
      <c r="H22847" s="200"/>
    </row>
    <row r="22848" spans="8:8" x14ac:dyDescent="0.25">
      <c r="H22848" s="200"/>
    </row>
    <row r="22849" spans="8:8" x14ac:dyDescent="0.25">
      <c r="H22849" s="200"/>
    </row>
    <row r="22850" spans="8:8" x14ac:dyDescent="0.25">
      <c r="H22850" s="200"/>
    </row>
    <row r="22851" spans="8:8" x14ac:dyDescent="0.25">
      <c r="H22851" s="200"/>
    </row>
    <row r="22852" spans="8:8" x14ac:dyDescent="0.25">
      <c r="H22852" s="200"/>
    </row>
    <row r="22853" spans="8:8" x14ac:dyDescent="0.25">
      <c r="H22853" s="200"/>
    </row>
    <row r="22854" spans="8:8" x14ac:dyDescent="0.25">
      <c r="H22854" s="200"/>
    </row>
    <row r="22855" spans="8:8" x14ac:dyDescent="0.25">
      <c r="H22855" s="200"/>
    </row>
    <row r="22856" spans="8:8" x14ac:dyDescent="0.25">
      <c r="H22856" s="200"/>
    </row>
    <row r="22857" spans="8:8" x14ac:dyDescent="0.25">
      <c r="H22857" s="200"/>
    </row>
    <row r="22858" spans="8:8" x14ac:dyDescent="0.25">
      <c r="H22858" s="200"/>
    </row>
    <row r="22859" spans="8:8" x14ac:dyDescent="0.25">
      <c r="H22859" s="200"/>
    </row>
    <row r="22860" spans="8:8" x14ac:dyDescent="0.25">
      <c r="H22860" s="200"/>
    </row>
    <row r="22861" spans="8:8" x14ac:dyDescent="0.25">
      <c r="H22861" s="200"/>
    </row>
    <row r="22862" spans="8:8" x14ac:dyDescent="0.25">
      <c r="H22862" s="200"/>
    </row>
    <row r="22863" spans="8:8" x14ac:dyDescent="0.25">
      <c r="H22863" s="200"/>
    </row>
    <row r="22864" spans="8:8" x14ac:dyDescent="0.25">
      <c r="H22864" s="200"/>
    </row>
    <row r="22865" spans="8:8" x14ac:dyDescent="0.25">
      <c r="H22865" s="200"/>
    </row>
    <row r="22866" spans="8:8" x14ac:dyDescent="0.25">
      <c r="H22866" s="200"/>
    </row>
    <row r="22867" spans="8:8" x14ac:dyDescent="0.25">
      <c r="H22867" s="200"/>
    </row>
    <row r="22868" spans="8:8" x14ac:dyDescent="0.25">
      <c r="H22868" s="200"/>
    </row>
    <row r="22869" spans="8:8" x14ac:dyDescent="0.25">
      <c r="H22869" s="200"/>
    </row>
    <row r="22870" spans="8:8" x14ac:dyDescent="0.25">
      <c r="H22870" s="200"/>
    </row>
    <row r="22871" spans="8:8" x14ac:dyDescent="0.25">
      <c r="H22871" s="200"/>
    </row>
    <row r="22872" spans="8:8" x14ac:dyDescent="0.25">
      <c r="H22872" s="200"/>
    </row>
    <row r="22873" spans="8:8" x14ac:dyDescent="0.25">
      <c r="H22873" s="200"/>
    </row>
    <row r="22874" spans="8:8" x14ac:dyDescent="0.25">
      <c r="H22874" s="200"/>
    </row>
    <row r="22875" spans="8:8" x14ac:dyDescent="0.25">
      <c r="H22875" s="200"/>
    </row>
    <row r="22876" spans="8:8" x14ac:dyDescent="0.25">
      <c r="H22876" s="200"/>
    </row>
    <row r="22877" spans="8:8" x14ac:dyDescent="0.25">
      <c r="H22877" s="200"/>
    </row>
    <row r="22878" spans="8:8" x14ac:dyDescent="0.25">
      <c r="H22878" s="200"/>
    </row>
    <row r="22879" spans="8:8" x14ac:dyDescent="0.25">
      <c r="H22879" s="200"/>
    </row>
    <row r="22880" spans="8:8" x14ac:dyDescent="0.25">
      <c r="H22880" s="200"/>
    </row>
    <row r="22881" spans="8:8" x14ac:dyDescent="0.25">
      <c r="H22881" s="200"/>
    </row>
    <row r="22882" spans="8:8" x14ac:dyDescent="0.25">
      <c r="H22882" s="200"/>
    </row>
    <row r="22883" spans="8:8" x14ac:dyDescent="0.25">
      <c r="H22883" s="200"/>
    </row>
    <row r="22884" spans="8:8" x14ac:dyDescent="0.25">
      <c r="H22884" s="200"/>
    </row>
    <row r="22885" spans="8:8" x14ac:dyDescent="0.25">
      <c r="H22885" s="200"/>
    </row>
    <row r="22886" spans="8:8" x14ac:dyDescent="0.25">
      <c r="H22886" s="200"/>
    </row>
    <row r="22887" spans="8:8" x14ac:dyDescent="0.25">
      <c r="H22887" s="200"/>
    </row>
    <row r="22888" spans="8:8" x14ac:dyDescent="0.25">
      <c r="H22888" s="200"/>
    </row>
    <row r="22889" spans="8:8" x14ac:dyDescent="0.25">
      <c r="H22889" s="200"/>
    </row>
    <row r="22890" spans="8:8" x14ac:dyDescent="0.25">
      <c r="H22890" s="200"/>
    </row>
    <row r="22891" spans="8:8" x14ac:dyDescent="0.25">
      <c r="H22891" s="200"/>
    </row>
    <row r="22892" spans="8:8" x14ac:dyDescent="0.25">
      <c r="H22892" s="200"/>
    </row>
    <row r="22893" spans="8:8" x14ac:dyDescent="0.25">
      <c r="H22893" s="200"/>
    </row>
    <row r="22894" spans="8:8" x14ac:dyDescent="0.25">
      <c r="H22894" s="200"/>
    </row>
    <row r="22895" spans="8:8" x14ac:dyDescent="0.25">
      <c r="H22895" s="200"/>
    </row>
    <row r="22896" spans="8:8" x14ac:dyDescent="0.25">
      <c r="H22896" s="200"/>
    </row>
    <row r="22897" spans="8:8" x14ac:dyDescent="0.25">
      <c r="H22897" s="200"/>
    </row>
    <row r="22898" spans="8:8" x14ac:dyDescent="0.25">
      <c r="H22898" s="200"/>
    </row>
    <row r="22899" spans="8:8" x14ac:dyDescent="0.25">
      <c r="H22899" s="200"/>
    </row>
    <row r="22900" spans="8:8" x14ac:dyDescent="0.25">
      <c r="H22900" s="200"/>
    </row>
    <row r="22901" spans="8:8" x14ac:dyDescent="0.25">
      <c r="H22901" s="200"/>
    </row>
    <row r="22902" spans="8:8" x14ac:dyDescent="0.25">
      <c r="H22902" s="200"/>
    </row>
    <row r="22903" spans="8:8" x14ac:dyDescent="0.25">
      <c r="H22903" s="200"/>
    </row>
    <row r="22904" spans="8:8" x14ac:dyDescent="0.25">
      <c r="H22904" s="200"/>
    </row>
    <row r="22905" spans="8:8" x14ac:dyDescent="0.25">
      <c r="H22905" s="200"/>
    </row>
    <row r="22906" spans="8:8" x14ac:dyDescent="0.25">
      <c r="H22906" s="200"/>
    </row>
    <row r="22907" spans="8:8" x14ac:dyDescent="0.25">
      <c r="H22907" s="200"/>
    </row>
    <row r="22908" spans="8:8" x14ac:dyDescent="0.25">
      <c r="H22908" s="200"/>
    </row>
    <row r="22909" spans="8:8" x14ac:dyDescent="0.25">
      <c r="H22909" s="200"/>
    </row>
    <row r="22910" spans="8:8" x14ac:dyDescent="0.25">
      <c r="H22910" s="200"/>
    </row>
    <row r="22911" spans="8:8" x14ac:dyDescent="0.25">
      <c r="H22911" s="200"/>
    </row>
    <row r="22912" spans="8:8" x14ac:dyDescent="0.25">
      <c r="H22912" s="200"/>
    </row>
    <row r="22913" spans="8:8" x14ac:dyDescent="0.25">
      <c r="H22913" s="200"/>
    </row>
    <row r="22914" spans="8:8" x14ac:dyDescent="0.25">
      <c r="H22914" s="200"/>
    </row>
    <row r="22915" spans="8:8" x14ac:dyDescent="0.25">
      <c r="H22915" s="200"/>
    </row>
    <row r="22916" spans="8:8" x14ac:dyDescent="0.25">
      <c r="H22916" s="200"/>
    </row>
    <row r="22917" spans="8:8" x14ac:dyDescent="0.25">
      <c r="H22917" s="200"/>
    </row>
    <row r="22918" spans="8:8" x14ac:dyDescent="0.25">
      <c r="H22918" s="200"/>
    </row>
    <row r="22919" spans="8:8" x14ac:dyDescent="0.25">
      <c r="H22919" s="200"/>
    </row>
    <row r="22920" spans="8:8" x14ac:dyDescent="0.25">
      <c r="H22920" s="200"/>
    </row>
    <row r="22921" spans="8:8" x14ac:dyDescent="0.25">
      <c r="H22921" s="200"/>
    </row>
    <row r="22922" spans="8:8" x14ac:dyDescent="0.25">
      <c r="H22922" s="200"/>
    </row>
    <row r="22923" spans="8:8" x14ac:dyDescent="0.25">
      <c r="H22923" s="200"/>
    </row>
    <row r="22924" spans="8:8" x14ac:dyDescent="0.25">
      <c r="H22924" s="200"/>
    </row>
    <row r="22925" spans="8:8" x14ac:dyDescent="0.25">
      <c r="H22925" s="200"/>
    </row>
    <row r="22926" spans="8:8" x14ac:dyDescent="0.25">
      <c r="H22926" s="200"/>
    </row>
    <row r="22927" spans="8:8" x14ac:dyDescent="0.25">
      <c r="H22927" s="200"/>
    </row>
    <row r="22928" spans="8:8" x14ac:dyDescent="0.25">
      <c r="H22928" s="200"/>
    </row>
    <row r="22929" spans="8:8" x14ac:dyDescent="0.25">
      <c r="H22929" s="200"/>
    </row>
    <row r="22930" spans="8:8" x14ac:dyDescent="0.25">
      <c r="H22930" s="200"/>
    </row>
    <row r="22931" spans="8:8" x14ac:dyDescent="0.25">
      <c r="H22931" s="200"/>
    </row>
    <row r="22932" spans="8:8" x14ac:dyDescent="0.25">
      <c r="H22932" s="200"/>
    </row>
    <row r="22933" spans="8:8" x14ac:dyDescent="0.25">
      <c r="H22933" s="200"/>
    </row>
    <row r="22934" spans="8:8" x14ac:dyDescent="0.25">
      <c r="H22934" s="200"/>
    </row>
    <row r="22935" spans="8:8" x14ac:dyDescent="0.25">
      <c r="H22935" s="200"/>
    </row>
    <row r="22936" spans="8:8" x14ac:dyDescent="0.25">
      <c r="H22936" s="200"/>
    </row>
    <row r="22937" spans="8:8" x14ac:dyDescent="0.25">
      <c r="H22937" s="200"/>
    </row>
    <row r="22938" spans="8:8" x14ac:dyDescent="0.25">
      <c r="H22938" s="200"/>
    </row>
    <row r="22939" spans="8:8" x14ac:dyDescent="0.25">
      <c r="H22939" s="200"/>
    </row>
    <row r="22940" spans="8:8" x14ac:dyDescent="0.25">
      <c r="H22940" s="200"/>
    </row>
    <row r="22941" spans="8:8" x14ac:dyDescent="0.25">
      <c r="H22941" s="200"/>
    </row>
    <row r="22942" spans="8:8" x14ac:dyDescent="0.25">
      <c r="H22942" s="200"/>
    </row>
    <row r="22943" spans="8:8" x14ac:dyDescent="0.25">
      <c r="H22943" s="200"/>
    </row>
    <row r="22944" spans="8:8" x14ac:dyDescent="0.25">
      <c r="H22944" s="200"/>
    </row>
    <row r="22945" spans="8:8" x14ac:dyDescent="0.25">
      <c r="H22945" s="200"/>
    </row>
    <row r="22946" spans="8:8" x14ac:dyDescent="0.25">
      <c r="H22946" s="200"/>
    </row>
    <row r="22947" spans="8:8" x14ac:dyDescent="0.25">
      <c r="H22947" s="200"/>
    </row>
    <row r="22948" spans="8:8" x14ac:dyDescent="0.25">
      <c r="H22948" s="200"/>
    </row>
    <row r="22949" spans="8:8" x14ac:dyDescent="0.25">
      <c r="H22949" s="200"/>
    </row>
    <row r="22950" spans="8:8" x14ac:dyDescent="0.25">
      <c r="H22950" s="200"/>
    </row>
    <row r="22951" spans="8:8" x14ac:dyDescent="0.25">
      <c r="H22951" s="200"/>
    </row>
    <row r="22952" spans="8:8" x14ac:dyDescent="0.25">
      <c r="H22952" s="200"/>
    </row>
    <row r="22953" spans="8:8" x14ac:dyDescent="0.25">
      <c r="H22953" s="200"/>
    </row>
    <row r="22954" spans="8:8" x14ac:dyDescent="0.25">
      <c r="H22954" s="200"/>
    </row>
    <row r="22955" spans="8:8" x14ac:dyDescent="0.25">
      <c r="H22955" s="200"/>
    </row>
    <row r="22956" spans="8:8" x14ac:dyDescent="0.25">
      <c r="H22956" s="200"/>
    </row>
    <row r="22957" spans="8:8" x14ac:dyDescent="0.25">
      <c r="H22957" s="200"/>
    </row>
    <row r="22958" spans="8:8" x14ac:dyDescent="0.25">
      <c r="H22958" s="200"/>
    </row>
    <row r="22959" spans="8:8" x14ac:dyDescent="0.25">
      <c r="H22959" s="200"/>
    </row>
    <row r="22960" spans="8:8" x14ac:dyDescent="0.25">
      <c r="H22960" s="200"/>
    </row>
    <row r="22961" spans="8:8" x14ac:dyDescent="0.25">
      <c r="H22961" s="200"/>
    </row>
    <row r="22962" spans="8:8" x14ac:dyDescent="0.25">
      <c r="H22962" s="200"/>
    </row>
    <row r="22963" spans="8:8" x14ac:dyDescent="0.25">
      <c r="H22963" s="200"/>
    </row>
    <row r="22964" spans="8:8" x14ac:dyDescent="0.25">
      <c r="H22964" s="200"/>
    </row>
    <row r="22965" spans="8:8" x14ac:dyDescent="0.25">
      <c r="H22965" s="200"/>
    </row>
    <row r="22966" spans="8:8" x14ac:dyDescent="0.25">
      <c r="H22966" s="200"/>
    </row>
    <row r="22967" spans="8:8" x14ac:dyDescent="0.25">
      <c r="H22967" s="200"/>
    </row>
    <row r="22968" spans="8:8" x14ac:dyDescent="0.25">
      <c r="H22968" s="200"/>
    </row>
    <row r="22969" spans="8:8" x14ac:dyDescent="0.25">
      <c r="H22969" s="200"/>
    </row>
    <row r="22970" spans="8:8" x14ac:dyDescent="0.25">
      <c r="H22970" s="200"/>
    </row>
    <row r="22971" spans="8:8" x14ac:dyDescent="0.25">
      <c r="H22971" s="200"/>
    </row>
    <row r="22972" spans="8:8" x14ac:dyDescent="0.25">
      <c r="H22972" s="200"/>
    </row>
    <row r="22973" spans="8:8" x14ac:dyDescent="0.25">
      <c r="H22973" s="200"/>
    </row>
    <row r="22974" spans="8:8" x14ac:dyDescent="0.25">
      <c r="H22974" s="200"/>
    </row>
    <row r="22975" spans="8:8" x14ac:dyDescent="0.25">
      <c r="H22975" s="200"/>
    </row>
    <row r="22976" spans="8:8" x14ac:dyDescent="0.25">
      <c r="H22976" s="200"/>
    </row>
    <row r="22977" spans="8:8" x14ac:dyDescent="0.25">
      <c r="H22977" s="200"/>
    </row>
    <row r="22978" spans="8:8" x14ac:dyDescent="0.25">
      <c r="H22978" s="200"/>
    </row>
    <row r="22979" spans="8:8" x14ac:dyDescent="0.25">
      <c r="H22979" s="200"/>
    </row>
    <row r="22980" spans="8:8" x14ac:dyDescent="0.25">
      <c r="H22980" s="200"/>
    </row>
    <row r="22981" spans="8:8" x14ac:dyDescent="0.25">
      <c r="H22981" s="200"/>
    </row>
    <row r="22982" spans="8:8" x14ac:dyDescent="0.25">
      <c r="H22982" s="200"/>
    </row>
    <row r="22983" spans="8:8" x14ac:dyDescent="0.25">
      <c r="H22983" s="200"/>
    </row>
    <row r="22984" spans="8:8" x14ac:dyDescent="0.25">
      <c r="H22984" s="200"/>
    </row>
    <row r="22985" spans="8:8" x14ac:dyDescent="0.25">
      <c r="H22985" s="200"/>
    </row>
    <row r="22986" spans="8:8" x14ac:dyDescent="0.25">
      <c r="H22986" s="200"/>
    </row>
    <row r="22987" spans="8:8" x14ac:dyDescent="0.25">
      <c r="H22987" s="200"/>
    </row>
    <row r="22988" spans="8:8" x14ac:dyDescent="0.25">
      <c r="H22988" s="200"/>
    </row>
    <row r="22989" spans="8:8" x14ac:dyDescent="0.25">
      <c r="H22989" s="200"/>
    </row>
    <row r="22990" spans="8:8" x14ac:dyDescent="0.25">
      <c r="H22990" s="200"/>
    </row>
    <row r="22991" spans="8:8" x14ac:dyDescent="0.25">
      <c r="H22991" s="200"/>
    </row>
    <row r="22992" spans="8:8" x14ac:dyDescent="0.25">
      <c r="H22992" s="200"/>
    </row>
    <row r="22993" spans="8:8" x14ac:dyDescent="0.25">
      <c r="H22993" s="200"/>
    </row>
    <row r="22994" spans="8:8" x14ac:dyDescent="0.25">
      <c r="H22994" s="200"/>
    </row>
    <row r="22995" spans="8:8" x14ac:dyDescent="0.25">
      <c r="H22995" s="200"/>
    </row>
    <row r="22996" spans="8:8" x14ac:dyDescent="0.25">
      <c r="H22996" s="200"/>
    </row>
    <row r="22997" spans="8:8" x14ac:dyDescent="0.25">
      <c r="H22997" s="200"/>
    </row>
    <row r="22998" spans="8:8" x14ac:dyDescent="0.25">
      <c r="H22998" s="200"/>
    </row>
    <row r="22999" spans="8:8" x14ac:dyDescent="0.25">
      <c r="H22999" s="200"/>
    </row>
    <row r="23000" spans="8:8" x14ac:dyDescent="0.25">
      <c r="H23000" s="200"/>
    </row>
    <row r="23001" spans="8:8" x14ac:dyDescent="0.25">
      <c r="H23001" s="200"/>
    </row>
    <row r="23002" spans="8:8" x14ac:dyDescent="0.25">
      <c r="H23002" s="200"/>
    </row>
    <row r="23003" spans="8:8" x14ac:dyDescent="0.25">
      <c r="H23003" s="200"/>
    </row>
    <row r="23004" spans="8:8" x14ac:dyDescent="0.25">
      <c r="H23004" s="200"/>
    </row>
    <row r="23005" spans="8:8" x14ac:dyDescent="0.25">
      <c r="H23005" s="200"/>
    </row>
    <row r="23006" spans="8:8" x14ac:dyDescent="0.25">
      <c r="H23006" s="200"/>
    </row>
    <row r="23007" spans="8:8" x14ac:dyDescent="0.25">
      <c r="H23007" s="200"/>
    </row>
    <row r="23008" spans="8:8" x14ac:dyDescent="0.25">
      <c r="H23008" s="200"/>
    </row>
    <row r="23009" spans="8:8" x14ac:dyDescent="0.25">
      <c r="H23009" s="200"/>
    </row>
    <row r="23010" spans="8:8" x14ac:dyDescent="0.25">
      <c r="H23010" s="200"/>
    </row>
    <row r="23011" spans="8:8" x14ac:dyDescent="0.25">
      <c r="H23011" s="200"/>
    </row>
    <row r="23012" spans="8:8" x14ac:dyDescent="0.25">
      <c r="H23012" s="200"/>
    </row>
    <row r="23013" spans="8:8" x14ac:dyDescent="0.25">
      <c r="H23013" s="200"/>
    </row>
    <row r="23014" spans="8:8" x14ac:dyDescent="0.25">
      <c r="H23014" s="200"/>
    </row>
    <row r="23015" spans="8:8" x14ac:dyDescent="0.25">
      <c r="H23015" s="200"/>
    </row>
    <row r="23016" spans="8:8" x14ac:dyDescent="0.25">
      <c r="H23016" s="200"/>
    </row>
    <row r="23017" spans="8:8" x14ac:dyDescent="0.25">
      <c r="H23017" s="200"/>
    </row>
    <row r="23018" spans="8:8" x14ac:dyDescent="0.25">
      <c r="H23018" s="200"/>
    </row>
    <row r="23019" spans="8:8" x14ac:dyDescent="0.25">
      <c r="H23019" s="200"/>
    </row>
    <row r="23020" spans="8:8" x14ac:dyDescent="0.25">
      <c r="H23020" s="200"/>
    </row>
    <row r="23021" spans="8:8" x14ac:dyDescent="0.25">
      <c r="H23021" s="200"/>
    </row>
    <row r="23022" spans="8:8" x14ac:dyDescent="0.25">
      <c r="H23022" s="200"/>
    </row>
    <row r="23023" spans="8:8" x14ac:dyDescent="0.25">
      <c r="H23023" s="200"/>
    </row>
    <row r="23024" spans="8:8" x14ac:dyDescent="0.25">
      <c r="H23024" s="200"/>
    </row>
    <row r="23025" spans="8:8" x14ac:dyDescent="0.25">
      <c r="H23025" s="200"/>
    </row>
    <row r="23026" spans="8:8" x14ac:dyDescent="0.25">
      <c r="H23026" s="200"/>
    </row>
    <row r="23027" spans="8:8" x14ac:dyDescent="0.25">
      <c r="H23027" s="200"/>
    </row>
    <row r="23028" spans="8:8" x14ac:dyDescent="0.25">
      <c r="H23028" s="200"/>
    </row>
    <row r="23029" spans="8:8" x14ac:dyDescent="0.25">
      <c r="H23029" s="200"/>
    </row>
    <row r="23030" spans="8:8" x14ac:dyDescent="0.25">
      <c r="H23030" s="200"/>
    </row>
    <row r="23031" spans="8:8" x14ac:dyDescent="0.25">
      <c r="H23031" s="200"/>
    </row>
    <row r="23032" spans="8:8" x14ac:dyDescent="0.25">
      <c r="H23032" s="200"/>
    </row>
    <row r="23033" spans="8:8" x14ac:dyDescent="0.25">
      <c r="H23033" s="200"/>
    </row>
    <row r="23034" spans="8:8" x14ac:dyDescent="0.25">
      <c r="H23034" s="200"/>
    </row>
    <row r="23035" spans="8:8" x14ac:dyDescent="0.25">
      <c r="H23035" s="200"/>
    </row>
    <row r="23036" spans="8:8" x14ac:dyDescent="0.25">
      <c r="H23036" s="200"/>
    </row>
    <row r="23037" spans="8:8" x14ac:dyDescent="0.25">
      <c r="H23037" s="200"/>
    </row>
    <row r="23038" spans="8:8" x14ac:dyDescent="0.25">
      <c r="H23038" s="200"/>
    </row>
    <row r="23039" spans="8:8" x14ac:dyDescent="0.25">
      <c r="H23039" s="200"/>
    </row>
    <row r="23040" spans="8:8" x14ac:dyDescent="0.25">
      <c r="H23040" s="200"/>
    </row>
    <row r="23041" spans="8:8" x14ac:dyDescent="0.25">
      <c r="H23041" s="200"/>
    </row>
    <row r="23042" spans="8:8" x14ac:dyDescent="0.25">
      <c r="H23042" s="200"/>
    </row>
    <row r="23043" spans="8:8" x14ac:dyDescent="0.25">
      <c r="H23043" s="200"/>
    </row>
    <row r="23044" spans="8:8" x14ac:dyDescent="0.25">
      <c r="H23044" s="200"/>
    </row>
    <row r="23045" spans="8:8" x14ac:dyDescent="0.25">
      <c r="H23045" s="200"/>
    </row>
    <row r="23046" spans="8:8" x14ac:dyDescent="0.25">
      <c r="H23046" s="200"/>
    </row>
    <row r="23047" spans="8:8" x14ac:dyDescent="0.25">
      <c r="H23047" s="200"/>
    </row>
    <row r="23048" spans="8:8" x14ac:dyDescent="0.25">
      <c r="H23048" s="200"/>
    </row>
    <row r="23049" spans="8:8" x14ac:dyDescent="0.25">
      <c r="H23049" s="200"/>
    </row>
    <row r="23050" spans="8:8" x14ac:dyDescent="0.25">
      <c r="H23050" s="200"/>
    </row>
    <row r="23051" spans="8:8" x14ac:dyDescent="0.25">
      <c r="H23051" s="200"/>
    </row>
    <row r="23052" spans="8:8" x14ac:dyDescent="0.25">
      <c r="H23052" s="200"/>
    </row>
    <row r="23053" spans="8:8" x14ac:dyDescent="0.25">
      <c r="H23053" s="200"/>
    </row>
    <row r="23054" spans="8:8" x14ac:dyDescent="0.25">
      <c r="H23054" s="200"/>
    </row>
    <row r="23055" spans="8:8" x14ac:dyDescent="0.25">
      <c r="H23055" s="200"/>
    </row>
    <row r="23056" spans="8:8" x14ac:dyDescent="0.25">
      <c r="H23056" s="200"/>
    </row>
    <row r="23057" spans="8:8" x14ac:dyDescent="0.25">
      <c r="H23057" s="200"/>
    </row>
    <row r="23058" spans="8:8" x14ac:dyDescent="0.25">
      <c r="H23058" s="200"/>
    </row>
    <row r="23059" spans="8:8" x14ac:dyDescent="0.25">
      <c r="H23059" s="200"/>
    </row>
    <row r="23060" spans="8:8" x14ac:dyDescent="0.25">
      <c r="H23060" s="200"/>
    </row>
    <row r="23061" spans="8:8" x14ac:dyDescent="0.25">
      <c r="H23061" s="200"/>
    </row>
    <row r="23062" spans="8:8" x14ac:dyDescent="0.25">
      <c r="H23062" s="200"/>
    </row>
    <row r="23063" spans="8:8" x14ac:dyDescent="0.25">
      <c r="H23063" s="200"/>
    </row>
    <row r="23064" spans="8:8" x14ac:dyDescent="0.25">
      <c r="H23064" s="200"/>
    </row>
    <row r="23065" spans="8:8" x14ac:dyDescent="0.25">
      <c r="H23065" s="200"/>
    </row>
    <row r="23066" spans="8:8" x14ac:dyDescent="0.25">
      <c r="H23066" s="200"/>
    </row>
    <row r="23067" spans="8:8" x14ac:dyDescent="0.25">
      <c r="H23067" s="200"/>
    </row>
    <row r="23068" spans="8:8" x14ac:dyDescent="0.25">
      <c r="H23068" s="200"/>
    </row>
    <row r="23069" spans="8:8" x14ac:dyDescent="0.25">
      <c r="H23069" s="200"/>
    </row>
    <row r="23070" spans="8:8" x14ac:dyDescent="0.25">
      <c r="H23070" s="200"/>
    </row>
    <row r="23071" spans="8:8" x14ac:dyDescent="0.25">
      <c r="H23071" s="200"/>
    </row>
    <row r="23072" spans="8:8" x14ac:dyDescent="0.25">
      <c r="H23072" s="200"/>
    </row>
    <row r="23073" spans="8:8" x14ac:dyDescent="0.25">
      <c r="H23073" s="200"/>
    </row>
    <row r="23074" spans="8:8" x14ac:dyDescent="0.25">
      <c r="H23074" s="200"/>
    </row>
    <row r="23075" spans="8:8" x14ac:dyDescent="0.25">
      <c r="H23075" s="200"/>
    </row>
    <row r="23076" spans="8:8" x14ac:dyDescent="0.25">
      <c r="H23076" s="200"/>
    </row>
    <row r="23077" spans="8:8" x14ac:dyDescent="0.25">
      <c r="H23077" s="200"/>
    </row>
    <row r="23078" spans="8:8" x14ac:dyDescent="0.25">
      <c r="H23078" s="200"/>
    </row>
    <row r="23079" spans="8:8" x14ac:dyDescent="0.25">
      <c r="H23079" s="200"/>
    </row>
    <row r="23080" spans="8:8" x14ac:dyDescent="0.25">
      <c r="H23080" s="200"/>
    </row>
    <row r="23081" spans="8:8" x14ac:dyDescent="0.25">
      <c r="H23081" s="200"/>
    </row>
    <row r="23082" spans="8:8" x14ac:dyDescent="0.25">
      <c r="H23082" s="200"/>
    </row>
    <row r="23083" spans="8:8" x14ac:dyDescent="0.25">
      <c r="H23083" s="200"/>
    </row>
    <row r="23084" spans="8:8" x14ac:dyDescent="0.25">
      <c r="H23084" s="200"/>
    </row>
    <row r="23085" spans="8:8" x14ac:dyDescent="0.25">
      <c r="H23085" s="200"/>
    </row>
    <row r="23086" spans="8:8" x14ac:dyDescent="0.25">
      <c r="H23086" s="200"/>
    </row>
    <row r="23087" spans="8:8" x14ac:dyDescent="0.25">
      <c r="H23087" s="200"/>
    </row>
    <row r="23088" spans="8:8" x14ac:dyDescent="0.25">
      <c r="H23088" s="200"/>
    </row>
    <row r="23089" spans="8:8" x14ac:dyDescent="0.25">
      <c r="H23089" s="200"/>
    </row>
    <row r="23090" spans="8:8" x14ac:dyDescent="0.25">
      <c r="H23090" s="200"/>
    </row>
    <row r="23091" spans="8:8" x14ac:dyDescent="0.25">
      <c r="H23091" s="200"/>
    </row>
    <row r="23092" spans="8:8" x14ac:dyDescent="0.25">
      <c r="H23092" s="200"/>
    </row>
    <row r="23093" spans="8:8" x14ac:dyDescent="0.25">
      <c r="H23093" s="200"/>
    </row>
    <row r="23094" spans="8:8" x14ac:dyDescent="0.25">
      <c r="H23094" s="200"/>
    </row>
    <row r="23095" spans="8:8" x14ac:dyDescent="0.25">
      <c r="H23095" s="200"/>
    </row>
    <row r="23096" spans="8:8" x14ac:dyDescent="0.25">
      <c r="H23096" s="200"/>
    </row>
    <row r="23097" spans="8:8" x14ac:dyDescent="0.25">
      <c r="H23097" s="200"/>
    </row>
    <row r="23098" spans="8:8" x14ac:dyDescent="0.25">
      <c r="H23098" s="200"/>
    </row>
    <row r="23099" spans="8:8" x14ac:dyDescent="0.25">
      <c r="H23099" s="200"/>
    </row>
    <row r="23100" spans="8:8" x14ac:dyDescent="0.25">
      <c r="H23100" s="200"/>
    </row>
    <row r="23101" spans="8:8" x14ac:dyDescent="0.25">
      <c r="H23101" s="200"/>
    </row>
    <row r="23102" spans="8:8" x14ac:dyDescent="0.25">
      <c r="H23102" s="200"/>
    </row>
    <row r="23103" spans="8:8" x14ac:dyDescent="0.25">
      <c r="H23103" s="200"/>
    </row>
    <row r="23104" spans="8:8" x14ac:dyDescent="0.25">
      <c r="H23104" s="200"/>
    </row>
    <row r="23105" spans="8:8" x14ac:dyDescent="0.25">
      <c r="H23105" s="200"/>
    </row>
    <row r="23106" spans="8:8" x14ac:dyDescent="0.25">
      <c r="H23106" s="200"/>
    </row>
    <row r="23107" spans="8:8" x14ac:dyDescent="0.25">
      <c r="H23107" s="200"/>
    </row>
    <row r="23108" spans="8:8" x14ac:dyDescent="0.25">
      <c r="H23108" s="200"/>
    </row>
    <row r="23109" spans="8:8" x14ac:dyDescent="0.25">
      <c r="H23109" s="200"/>
    </row>
    <row r="23110" spans="8:8" x14ac:dyDescent="0.25">
      <c r="H23110" s="200"/>
    </row>
    <row r="23111" spans="8:8" x14ac:dyDescent="0.25">
      <c r="H23111" s="200"/>
    </row>
    <row r="23112" spans="8:8" x14ac:dyDescent="0.25">
      <c r="H23112" s="200"/>
    </row>
    <row r="23113" spans="8:8" x14ac:dyDescent="0.25">
      <c r="H23113" s="200"/>
    </row>
    <row r="23114" spans="8:8" x14ac:dyDescent="0.25">
      <c r="H23114" s="200"/>
    </row>
    <row r="23115" spans="8:8" x14ac:dyDescent="0.25">
      <c r="H23115" s="200"/>
    </row>
    <row r="23116" spans="8:8" x14ac:dyDescent="0.25">
      <c r="H23116" s="200"/>
    </row>
    <row r="23117" spans="8:8" x14ac:dyDescent="0.25">
      <c r="H23117" s="200"/>
    </row>
    <row r="23118" spans="8:8" x14ac:dyDescent="0.25">
      <c r="H23118" s="200"/>
    </row>
    <row r="23119" spans="8:8" x14ac:dyDescent="0.25">
      <c r="H23119" s="200"/>
    </row>
    <row r="23120" spans="8:8" x14ac:dyDescent="0.25">
      <c r="H23120" s="200"/>
    </row>
    <row r="23121" spans="8:8" x14ac:dyDescent="0.25">
      <c r="H23121" s="200"/>
    </row>
    <row r="23122" spans="8:8" x14ac:dyDescent="0.25">
      <c r="H23122" s="200"/>
    </row>
    <row r="23123" spans="8:8" x14ac:dyDescent="0.25">
      <c r="H23123" s="200"/>
    </row>
    <row r="23124" spans="8:8" x14ac:dyDescent="0.25">
      <c r="H23124" s="200"/>
    </row>
    <row r="23125" spans="8:8" x14ac:dyDescent="0.25">
      <c r="H23125" s="200"/>
    </row>
    <row r="23126" spans="8:8" x14ac:dyDescent="0.25">
      <c r="H23126" s="200"/>
    </row>
    <row r="23127" spans="8:8" x14ac:dyDescent="0.25">
      <c r="H23127" s="200"/>
    </row>
    <row r="23128" spans="8:8" x14ac:dyDescent="0.25">
      <c r="H23128" s="200"/>
    </row>
    <row r="23129" spans="8:8" x14ac:dyDescent="0.25">
      <c r="H23129" s="200"/>
    </row>
    <row r="23130" spans="8:8" x14ac:dyDescent="0.25">
      <c r="H23130" s="200"/>
    </row>
    <row r="23131" spans="8:8" x14ac:dyDescent="0.25">
      <c r="H23131" s="200"/>
    </row>
    <row r="23132" spans="8:8" x14ac:dyDescent="0.25">
      <c r="H23132" s="200"/>
    </row>
    <row r="23133" spans="8:8" x14ac:dyDescent="0.25">
      <c r="H23133" s="200"/>
    </row>
    <row r="23134" spans="8:8" x14ac:dyDescent="0.25">
      <c r="H23134" s="200"/>
    </row>
    <row r="23135" spans="8:8" x14ac:dyDescent="0.25">
      <c r="H23135" s="200"/>
    </row>
    <row r="23136" spans="8:8" x14ac:dyDescent="0.25">
      <c r="H23136" s="200"/>
    </row>
    <row r="23137" spans="8:8" x14ac:dyDescent="0.25">
      <c r="H23137" s="200"/>
    </row>
    <row r="23138" spans="8:8" x14ac:dyDescent="0.25">
      <c r="H23138" s="200"/>
    </row>
    <row r="23139" spans="8:8" x14ac:dyDescent="0.25">
      <c r="H23139" s="200"/>
    </row>
    <row r="23140" spans="8:8" x14ac:dyDescent="0.25">
      <c r="H23140" s="200"/>
    </row>
    <row r="23141" spans="8:8" x14ac:dyDescent="0.25">
      <c r="H23141" s="200"/>
    </row>
    <row r="23142" spans="8:8" x14ac:dyDescent="0.25">
      <c r="H23142" s="200"/>
    </row>
    <row r="23143" spans="8:8" x14ac:dyDescent="0.25">
      <c r="H23143" s="200"/>
    </row>
    <row r="23144" spans="8:8" x14ac:dyDescent="0.25">
      <c r="H23144" s="200"/>
    </row>
    <row r="23145" spans="8:8" x14ac:dyDescent="0.25">
      <c r="H23145" s="200"/>
    </row>
    <row r="23146" spans="8:8" x14ac:dyDescent="0.25">
      <c r="H23146" s="200"/>
    </row>
    <row r="23147" spans="8:8" x14ac:dyDescent="0.25">
      <c r="H23147" s="200"/>
    </row>
    <row r="23148" spans="8:8" x14ac:dyDescent="0.25">
      <c r="H23148" s="200"/>
    </row>
    <row r="23149" spans="8:8" x14ac:dyDescent="0.25">
      <c r="H23149" s="200"/>
    </row>
    <row r="23150" spans="8:8" x14ac:dyDescent="0.25">
      <c r="H23150" s="200"/>
    </row>
    <row r="23151" spans="8:8" x14ac:dyDescent="0.25">
      <c r="H23151" s="200"/>
    </row>
    <row r="23152" spans="8:8" x14ac:dyDescent="0.25">
      <c r="H23152" s="200"/>
    </row>
    <row r="23153" spans="8:8" x14ac:dyDescent="0.25">
      <c r="H23153" s="200"/>
    </row>
    <row r="23154" spans="8:8" x14ac:dyDescent="0.25">
      <c r="H23154" s="200"/>
    </row>
    <row r="23155" spans="8:8" x14ac:dyDescent="0.25">
      <c r="H23155" s="200"/>
    </row>
    <row r="23156" spans="8:8" x14ac:dyDescent="0.25">
      <c r="H23156" s="200"/>
    </row>
    <row r="23157" spans="8:8" x14ac:dyDescent="0.25">
      <c r="H23157" s="200"/>
    </row>
    <row r="23158" spans="8:8" x14ac:dyDescent="0.25">
      <c r="H23158" s="200"/>
    </row>
    <row r="23159" spans="8:8" x14ac:dyDescent="0.25">
      <c r="H23159" s="200"/>
    </row>
    <row r="23160" spans="8:8" x14ac:dyDescent="0.25">
      <c r="H23160" s="200"/>
    </row>
    <row r="23161" spans="8:8" x14ac:dyDescent="0.25">
      <c r="H23161" s="200"/>
    </row>
    <row r="23162" spans="8:8" x14ac:dyDescent="0.25">
      <c r="H23162" s="200"/>
    </row>
    <row r="23163" spans="8:8" x14ac:dyDescent="0.25">
      <c r="H23163" s="200"/>
    </row>
    <row r="23164" spans="8:8" x14ac:dyDescent="0.25">
      <c r="H23164" s="200"/>
    </row>
    <row r="23165" spans="8:8" x14ac:dyDescent="0.25">
      <c r="H23165" s="200"/>
    </row>
    <row r="23166" spans="8:8" x14ac:dyDescent="0.25">
      <c r="H23166" s="200"/>
    </row>
    <row r="23167" spans="8:8" x14ac:dyDescent="0.25">
      <c r="H23167" s="200"/>
    </row>
    <row r="23168" spans="8:8" x14ac:dyDescent="0.25">
      <c r="H23168" s="200"/>
    </row>
    <row r="23169" spans="8:8" x14ac:dyDescent="0.25">
      <c r="H23169" s="200"/>
    </row>
    <row r="23170" spans="8:8" x14ac:dyDescent="0.25">
      <c r="H23170" s="200"/>
    </row>
    <row r="23171" spans="8:8" x14ac:dyDescent="0.25">
      <c r="H23171" s="200"/>
    </row>
    <row r="23172" spans="8:8" x14ac:dyDescent="0.25">
      <c r="H23172" s="200"/>
    </row>
    <row r="23173" spans="8:8" x14ac:dyDescent="0.25">
      <c r="H23173" s="200"/>
    </row>
    <row r="23174" spans="8:8" x14ac:dyDescent="0.25">
      <c r="H23174" s="200"/>
    </row>
    <row r="23175" spans="8:8" x14ac:dyDescent="0.25">
      <c r="H23175" s="200"/>
    </row>
    <row r="23176" spans="8:8" x14ac:dyDescent="0.25">
      <c r="H23176" s="200"/>
    </row>
    <row r="23177" spans="8:8" x14ac:dyDescent="0.25">
      <c r="H23177" s="200"/>
    </row>
    <row r="23178" spans="8:8" x14ac:dyDescent="0.25">
      <c r="H23178" s="200"/>
    </row>
    <row r="23179" spans="8:8" x14ac:dyDescent="0.25">
      <c r="H23179" s="200"/>
    </row>
    <row r="23180" spans="8:8" x14ac:dyDescent="0.25">
      <c r="H23180" s="200"/>
    </row>
    <row r="23181" spans="8:8" x14ac:dyDescent="0.25">
      <c r="H23181" s="200"/>
    </row>
    <row r="23182" spans="8:8" x14ac:dyDescent="0.25">
      <c r="H23182" s="200"/>
    </row>
    <row r="23183" spans="8:8" x14ac:dyDescent="0.25">
      <c r="H23183" s="200"/>
    </row>
    <row r="23184" spans="8:8" x14ac:dyDescent="0.25">
      <c r="H23184" s="200"/>
    </row>
    <row r="23185" spans="8:8" x14ac:dyDescent="0.25">
      <c r="H23185" s="200"/>
    </row>
    <row r="23186" spans="8:8" x14ac:dyDescent="0.25">
      <c r="H23186" s="200"/>
    </row>
    <row r="23187" spans="8:8" x14ac:dyDescent="0.25">
      <c r="H23187" s="200"/>
    </row>
    <row r="23188" spans="8:8" x14ac:dyDescent="0.25">
      <c r="H23188" s="200"/>
    </row>
    <row r="23189" spans="8:8" x14ac:dyDescent="0.25">
      <c r="H23189" s="200"/>
    </row>
    <row r="23190" spans="8:8" x14ac:dyDescent="0.25">
      <c r="H23190" s="200"/>
    </row>
    <row r="23191" spans="8:8" x14ac:dyDescent="0.25">
      <c r="H23191" s="200"/>
    </row>
    <row r="23192" spans="8:8" x14ac:dyDescent="0.25">
      <c r="H23192" s="200"/>
    </row>
    <row r="23193" spans="8:8" x14ac:dyDescent="0.25">
      <c r="H23193" s="200"/>
    </row>
    <row r="23194" spans="8:8" x14ac:dyDescent="0.25">
      <c r="H23194" s="200"/>
    </row>
    <row r="23195" spans="8:8" x14ac:dyDescent="0.25">
      <c r="H23195" s="200"/>
    </row>
    <row r="23196" spans="8:8" x14ac:dyDescent="0.25">
      <c r="H23196" s="200"/>
    </row>
    <row r="23197" spans="8:8" x14ac:dyDescent="0.25">
      <c r="H23197" s="200"/>
    </row>
    <row r="23198" spans="8:8" x14ac:dyDescent="0.25">
      <c r="H23198" s="200"/>
    </row>
    <row r="23199" spans="8:8" x14ac:dyDescent="0.25">
      <c r="H23199" s="200"/>
    </row>
    <row r="23200" spans="8:8" x14ac:dyDescent="0.25">
      <c r="H23200" s="200"/>
    </row>
    <row r="23201" spans="8:8" x14ac:dyDescent="0.25">
      <c r="H23201" s="200"/>
    </row>
    <row r="23202" spans="8:8" x14ac:dyDescent="0.25">
      <c r="H23202" s="200"/>
    </row>
    <row r="23203" spans="8:8" x14ac:dyDescent="0.25">
      <c r="H23203" s="200"/>
    </row>
    <row r="23204" spans="8:8" x14ac:dyDescent="0.25">
      <c r="H23204" s="200"/>
    </row>
    <row r="23205" spans="8:8" x14ac:dyDescent="0.25">
      <c r="H23205" s="200"/>
    </row>
    <row r="23206" spans="8:8" x14ac:dyDescent="0.25">
      <c r="H23206" s="200"/>
    </row>
    <row r="23207" spans="8:8" x14ac:dyDescent="0.25">
      <c r="H23207" s="200"/>
    </row>
    <row r="23208" spans="8:8" x14ac:dyDescent="0.25">
      <c r="H23208" s="200"/>
    </row>
    <row r="23209" spans="8:8" x14ac:dyDescent="0.25">
      <c r="H23209" s="200"/>
    </row>
    <row r="23210" spans="8:8" x14ac:dyDescent="0.25">
      <c r="H23210" s="200"/>
    </row>
    <row r="23211" spans="8:8" x14ac:dyDescent="0.25">
      <c r="H23211" s="200"/>
    </row>
    <row r="23212" spans="8:8" x14ac:dyDescent="0.25">
      <c r="H23212" s="200"/>
    </row>
    <row r="23213" spans="8:8" x14ac:dyDescent="0.25">
      <c r="H23213" s="200"/>
    </row>
    <row r="23214" spans="8:8" x14ac:dyDescent="0.25">
      <c r="H23214" s="200"/>
    </row>
    <row r="23215" spans="8:8" x14ac:dyDescent="0.25">
      <c r="H23215" s="200"/>
    </row>
    <row r="23216" spans="8:8" x14ac:dyDescent="0.25">
      <c r="H23216" s="200"/>
    </row>
    <row r="23217" spans="8:8" x14ac:dyDescent="0.25">
      <c r="H23217" s="200"/>
    </row>
    <row r="23218" spans="8:8" x14ac:dyDescent="0.25">
      <c r="H23218" s="200"/>
    </row>
    <row r="23219" spans="8:8" x14ac:dyDescent="0.25">
      <c r="H23219" s="200"/>
    </row>
    <row r="23220" spans="8:8" x14ac:dyDescent="0.25">
      <c r="H23220" s="200"/>
    </row>
    <row r="23221" spans="8:8" x14ac:dyDescent="0.25">
      <c r="H23221" s="200"/>
    </row>
    <row r="23222" spans="8:8" x14ac:dyDescent="0.25">
      <c r="H23222" s="200"/>
    </row>
    <row r="23223" spans="8:8" x14ac:dyDescent="0.25">
      <c r="H23223" s="200"/>
    </row>
    <row r="23224" spans="8:8" x14ac:dyDescent="0.25">
      <c r="H23224" s="200"/>
    </row>
    <row r="23225" spans="8:8" x14ac:dyDescent="0.25">
      <c r="H23225" s="200"/>
    </row>
    <row r="23226" spans="8:8" x14ac:dyDescent="0.25">
      <c r="H23226" s="200"/>
    </row>
    <row r="23227" spans="8:8" x14ac:dyDescent="0.25">
      <c r="H23227" s="200"/>
    </row>
    <row r="23228" spans="8:8" x14ac:dyDescent="0.25">
      <c r="H23228" s="200"/>
    </row>
    <row r="23229" spans="8:8" x14ac:dyDescent="0.25">
      <c r="H23229" s="200"/>
    </row>
    <row r="23230" spans="8:8" x14ac:dyDescent="0.25">
      <c r="H23230" s="200"/>
    </row>
    <row r="23231" spans="8:8" x14ac:dyDescent="0.25">
      <c r="H23231" s="200"/>
    </row>
    <row r="23232" spans="8:8" x14ac:dyDescent="0.25">
      <c r="H23232" s="200"/>
    </row>
    <row r="23233" spans="8:8" x14ac:dyDescent="0.25">
      <c r="H23233" s="200"/>
    </row>
    <row r="23234" spans="8:8" x14ac:dyDescent="0.25">
      <c r="H23234" s="200"/>
    </row>
    <row r="23235" spans="8:8" x14ac:dyDescent="0.25">
      <c r="H23235" s="200"/>
    </row>
    <row r="23236" spans="8:8" x14ac:dyDescent="0.25">
      <c r="H23236" s="200"/>
    </row>
    <row r="23237" spans="8:8" x14ac:dyDescent="0.25">
      <c r="H23237" s="200"/>
    </row>
    <row r="23238" spans="8:8" x14ac:dyDescent="0.25">
      <c r="H23238" s="200"/>
    </row>
    <row r="23239" spans="8:8" x14ac:dyDescent="0.25">
      <c r="H23239" s="200"/>
    </row>
    <row r="23240" spans="8:8" x14ac:dyDescent="0.25">
      <c r="H23240" s="200"/>
    </row>
    <row r="23241" spans="8:8" x14ac:dyDescent="0.25">
      <c r="H23241" s="200"/>
    </row>
    <row r="23242" spans="8:8" x14ac:dyDescent="0.25">
      <c r="H23242" s="200"/>
    </row>
    <row r="23243" spans="8:8" x14ac:dyDescent="0.25">
      <c r="H23243" s="200"/>
    </row>
    <row r="23244" spans="8:8" x14ac:dyDescent="0.25">
      <c r="H23244" s="200"/>
    </row>
    <row r="23245" spans="8:8" x14ac:dyDescent="0.25">
      <c r="H23245" s="200"/>
    </row>
    <row r="23246" spans="8:8" x14ac:dyDescent="0.25">
      <c r="H23246" s="200"/>
    </row>
    <row r="23247" spans="8:8" x14ac:dyDescent="0.25">
      <c r="H23247" s="200"/>
    </row>
    <row r="23248" spans="8:8" x14ac:dyDescent="0.25">
      <c r="H23248" s="200"/>
    </row>
    <row r="23249" spans="8:8" x14ac:dyDescent="0.25">
      <c r="H23249" s="200"/>
    </row>
    <row r="23250" spans="8:8" x14ac:dyDescent="0.25">
      <c r="H23250" s="200"/>
    </row>
    <row r="23251" spans="8:8" x14ac:dyDescent="0.25">
      <c r="H23251" s="200"/>
    </row>
    <row r="23252" spans="8:8" x14ac:dyDescent="0.25">
      <c r="H23252" s="200"/>
    </row>
    <row r="23253" spans="8:8" x14ac:dyDescent="0.25">
      <c r="H23253" s="200"/>
    </row>
    <row r="23254" spans="8:8" x14ac:dyDescent="0.25">
      <c r="H23254" s="200"/>
    </row>
    <row r="23255" spans="8:8" x14ac:dyDescent="0.25">
      <c r="H23255" s="200"/>
    </row>
    <row r="23256" spans="8:8" x14ac:dyDescent="0.25">
      <c r="H23256" s="200"/>
    </row>
    <row r="23257" spans="8:8" x14ac:dyDescent="0.25">
      <c r="H23257" s="200"/>
    </row>
    <row r="23258" spans="8:8" x14ac:dyDescent="0.25">
      <c r="H23258" s="200"/>
    </row>
    <row r="23259" spans="8:8" x14ac:dyDescent="0.25">
      <c r="H23259" s="200"/>
    </row>
    <row r="23260" spans="8:8" x14ac:dyDescent="0.25">
      <c r="H23260" s="200"/>
    </row>
    <row r="23261" spans="8:8" x14ac:dyDescent="0.25">
      <c r="H23261" s="200"/>
    </row>
    <row r="23262" spans="8:8" x14ac:dyDescent="0.25">
      <c r="H23262" s="200"/>
    </row>
    <row r="23263" spans="8:8" x14ac:dyDescent="0.25">
      <c r="H23263" s="200"/>
    </row>
    <row r="23264" spans="8:8" x14ac:dyDescent="0.25">
      <c r="H23264" s="200"/>
    </row>
    <row r="23265" spans="8:8" x14ac:dyDescent="0.25">
      <c r="H23265" s="200"/>
    </row>
    <row r="23266" spans="8:8" x14ac:dyDescent="0.25">
      <c r="H23266" s="200"/>
    </row>
    <row r="23267" spans="8:8" x14ac:dyDescent="0.25">
      <c r="H23267" s="200"/>
    </row>
    <row r="23268" spans="8:8" x14ac:dyDescent="0.25">
      <c r="H23268" s="200"/>
    </row>
    <row r="23269" spans="8:8" x14ac:dyDescent="0.25">
      <c r="H23269" s="200"/>
    </row>
    <row r="23270" spans="8:8" x14ac:dyDescent="0.25">
      <c r="H23270" s="200"/>
    </row>
    <row r="23271" spans="8:8" x14ac:dyDescent="0.25">
      <c r="H23271" s="200"/>
    </row>
    <row r="23272" spans="8:8" x14ac:dyDescent="0.25">
      <c r="H23272" s="200"/>
    </row>
    <row r="23273" spans="8:8" x14ac:dyDescent="0.25">
      <c r="H23273" s="200"/>
    </row>
    <row r="23274" spans="8:8" x14ac:dyDescent="0.25">
      <c r="H23274" s="200"/>
    </row>
    <row r="23275" spans="8:8" x14ac:dyDescent="0.25">
      <c r="H23275" s="200"/>
    </row>
    <row r="23276" spans="8:8" x14ac:dyDescent="0.25">
      <c r="H23276" s="200"/>
    </row>
    <row r="23277" spans="8:8" x14ac:dyDescent="0.25">
      <c r="H23277" s="200"/>
    </row>
    <row r="23278" spans="8:8" x14ac:dyDescent="0.25">
      <c r="H23278" s="200"/>
    </row>
    <row r="23279" spans="8:8" x14ac:dyDescent="0.25">
      <c r="H23279" s="200"/>
    </row>
    <row r="23280" spans="8:8" x14ac:dyDescent="0.25">
      <c r="H23280" s="200"/>
    </row>
    <row r="23281" spans="8:8" x14ac:dyDescent="0.25">
      <c r="H23281" s="200"/>
    </row>
    <row r="23282" spans="8:8" x14ac:dyDescent="0.25">
      <c r="H23282" s="200"/>
    </row>
    <row r="23283" spans="8:8" x14ac:dyDescent="0.25">
      <c r="H23283" s="200"/>
    </row>
    <row r="23284" spans="8:8" x14ac:dyDescent="0.25">
      <c r="H23284" s="200"/>
    </row>
    <row r="23285" spans="8:8" x14ac:dyDescent="0.25">
      <c r="H23285" s="200"/>
    </row>
    <row r="23286" spans="8:8" x14ac:dyDescent="0.25">
      <c r="H23286" s="200"/>
    </row>
    <row r="23287" spans="8:8" x14ac:dyDescent="0.25">
      <c r="H23287" s="200"/>
    </row>
    <row r="23288" spans="8:8" x14ac:dyDescent="0.25">
      <c r="H23288" s="200"/>
    </row>
    <row r="23289" spans="8:8" x14ac:dyDescent="0.25">
      <c r="H23289" s="200"/>
    </row>
    <row r="23290" spans="8:8" x14ac:dyDescent="0.25">
      <c r="H23290" s="200"/>
    </row>
    <row r="23291" spans="8:8" x14ac:dyDescent="0.25">
      <c r="H23291" s="200"/>
    </row>
    <row r="23292" spans="8:8" x14ac:dyDescent="0.25">
      <c r="H23292" s="200"/>
    </row>
    <row r="23293" spans="8:8" x14ac:dyDescent="0.25">
      <c r="H23293" s="200"/>
    </row>
    <row r="23294" spans="8:8" x14ac:dyDescent="0.25">
      <c r="H23294" s="200"/>
    </row>
    <row r="23295" spans="8:8" x14ac:dyDescent="0.25">
      <c r="H23295" s="200"/>
    </row>
    <row r="23296" spans="8:8" x14ac:dyDescent="0.25">
      <c r="H23296" s="200"/>
    </row>
    <row r="23297" spans="8:8" x14ac:dyDescent="0.25">
      <c r="H23297" s="200"/>
    </row>
    <row r="23298" spans="8:8" x14ac:dyDescent="0.25">
      <c r="H23298" s="200"/>
    </row>
    <row r="23299" spans="8:8" x14ac:dyDescent="0.25">
      <c r="H23299" s="200"/>
    </row>
    <row r="23300" spans="8:8" x14ac:dyDescent="0.25">
      <c r="H23300" s="200"/>
    </row>
    <row r="23301" spans="8:8" x14ac:dyDescent="0.25">
      <c r="H23301" s="200"/>
    </row>
    <row r="23302" spans="8:8" x14ac:dyDescent="0.25">
      <c r="H23302" s="200"/>
    </row>
    <row r="23303" spans="8:8" x14ac:dyDescent="0.25">
      <c r="H23303" s="200"/>
    </row>
    <row r="23304" spans="8:8" x14ac:dyDescent="0.25">
      <c r="H23304" s="200"/>
    </row>
    <row r="23305" spans="8:8" x14ac:dyDescent="0.25">
      <c r="H23305" s="200"/>
    </row>
    <row r="23306" spans="8:8" x14ac:dyDescent="0.25">
      <c r="H23306" s="200"/>
    </row>
    <row r="23307" spans="8:8" x14ac:dyDescent="0.25">
      <c r="H23307" s="200"/>
    </row>
    <row r="23308" spans="8:8" x14ac:dyDescent="0.25">
      <c r="H23308" s="200"/>
    </row>
    <row r="23309" spans="8:8" x14ac:dyDescent="0.25">
      <c r="H23309" s="200"/>
    </row>
    <row r="23310" spans="8:8" x14ac:dyDescent="0.25">
      <c r="H23310" s="200"/>
    </row>
    <row r="23311" spans="8:8" x14ac:dyDescent="0.25">
      <c r="H23311" s="200"/>
    </row>
    <row r="23312" spans="8:8" x14ac:dyDescent="0.25">
      <c r="H23312" s="200"/>
    </row>
    <row r="23313" spans="8:8" x14ac:dyDescent="0.25">
      <c r="H23313" s="200"/>
    </row>
    <row r="23314" spans="8:8" x14ac:dyDescent="0.25">
      <c r="H23314" s="200"/>
    </row>
    <row r="23315" spans="8:8" x14ac:dyDescent="0.25">
      <c r="H23315" s="200"/>
    </row>
    <row r="23316" spans="8:8" x14ac:dyDescent="0.25">
      <c r="H23316" s="200"/>
    </row>
    <row r="23317" spans="8:8" x14ac:dyDescent="0.25">
      <c r="H23317" s="200"/>
    </row>
    <row r="23318" spans="8:8" x14ac:dyDescent="0.25">
      <c r="H23318" s="200"/>
    </row>
    <row r="23319" spans="8:8" x14ac:dyDescent="0.25">
      <c r="H23319" s="200"/>
    </row>
    <row r="23320" spans="8:8" x14ac:dyDescent="0.25">
      <c r="H23320" s="200"/>
    </row>
    <row r="23321" spans="8:8" x14ac:dyDescent="0.25">
      <c r="H23321" s="200"/>
    </row>
    <row r="23322" spans="8:8" x14ac:dyDescent="0.25">
      <c r="H23322" s="200"/>
    </row>
    <row r="23323" spans="8:8" x14ac:dyDescent="0.25">
      <c r="H23323" s="200"/>
    </row>
    <row r="23324" spans="8:8" x14ac:dyDescent="0.25">
      <c r="H23324" s="200"/>
    </row>
    <row r="23325" spans="8:8" x14ac:dyDescent="0.25">
      <c r="H23325" s="200"/>
    </row>
    <row r="23326" spans="8:8" x14ac:dyDescent="0.25">
      <c r="H23326" s="200"/>
    </row>
    <row r="23327" spans="8:8" x14ac:dyDescent="0.25">
      <c r="H23327" s="200"/>
    </row>
    <row r="23328" spans="8:8" x14ac:dyDescent="0.25">
      <c r="H23328" s="200"/>
    </row>
    <row r="23329" spans="8:8" x14ac:dyDescent="0.25">
      <c r="H23329" s="200"/>
    </row>
    <row r="23330" spans="8:8" x14ac:dyDescent="0.25">
      <c r="H23330" s="200"/>
    </row>
    <row r="23331" spans="8:8" x14ac:dyDescent="0.25">
      <c r="H23331" s="200"/>
    </row>
    <row r="23332" spans="8:8" x14ac:dyDescent="0.25">
      <c r="H23332" s="200"/>
    </row>
    <row r="23333" spans="8:8" x14ac:dyDescent="0.25">
      <c r="H23333" s="200"/>
    </row>
    <row r="23334" spans="8:8" x14ac:dyDescent="0.25">
      <c r="H23334" s="200"/>
    </row>
    <row r="23335" spans="8:8" x14ac:dyDescent="0.25">
      <c r="H23335" s="200"/>
    </row>
    <row r="23336" spans="8:8" x14ac:dyDescent="0.25">
      <c r="H23336" s="200"/>
    </row>
    <row r="23337" spans="8:8" x14ac:dyDescent="0.25">
      <c r="H23337" s="200"/>
    </row>
    <row r="23338" spans="8:8" x14ac:dyDescent="0.25">
      <c r="H23338" s="200"/>
    </row>
    <row r="23339" spans="8:8" x14ac:dyDescent="0.25">
      <c r="H23339" s="200"/>
    </row>
    <row r="23340" spans="8:8" x14ac:dyDescent="0.25">
      <c r="H23340" s="200"/>
    </row>
    <row r="23341" spans="8:8" x14ac:dyDescent="0.25">
      <c r="H23341" s="200"/>
    </row>
    <row r="23342" spans="8:8" x14ac:dyDescent="0.25">
      <c r="H23342" s="200"/>
    </row>
    <row r="23343" spans="8:8" x14ac:dyDescent="0.25">
      <c r="H23343" s="200"/>
    </row>
    <row r="23344" spans="8:8" x14ac:dyDescent="0.25">
      <c r="H23344" s="200"/>
    </row>
    <row r="23345" spans="8:8" x14ac:dyDescent="0.25">
      <c r="H23345" s="200"/>
    </row>
    <row r="23346" spans="8:8" x14ac:dyDescent="0.25">
      <c r="H23346" s="200"/>
    </row>
    <row r="23347" spans="8:8" x14ac:dyDescent="0.25">
      <c r="H23347" s="200"/>
    </row>
    <row r="23348" spans="8:8" x14ac:dyDescent="0.25">
      <c r="H23348" s="200"/>
    </row>
    <row r="23349" spans="8:8" x14ac:dyDescent="0.25">
      <c r="H23349" s="200"/>
    </row>
    <row r="23350" spans="8:8" x14ac:dyDescent="0.25">
      <c r="H23350" s="200"/>
    </row>
    <row r="23351" spans="8:8" x14ac:dyDescent="0.25">
      <c r="H23351" s="200"/>
    </row>
    <row r="23352" spans="8:8" x14ac:dyDescent="0.25">
      <c r="H23352" s="200"/>
    </row>
    <row r="23353" spans="8:8" x14ac:dyDescent="0.25">
      <c r="H23353" s="200"/>
    </row>
    <row r="23354" spans="8:8" x14ac:dyDescent="0.25">
      <c r="H23354" s="200"/>
    </row>
    <row r="23355" spans="8:8" x14ac:dyDescent="0.25">
      <c r="H23355" s="200"/>
    </row>
    <row r="23356" spans="8:8" x14ac:dyDescent="0.25">
      <c r="H23356" s="200"/>
    </row>
    <row r="23357" spans="8:8" x14ac:dyDescent="0.25">
      <c r="H23357" s="200"/>
    </row>
    <row r="23358" spans="8:8" x14ac:dyDescent="0.25">
      <c r="H23358" s="200"/>
    </row>
    <row r="23359" spans="8:8" x14ac:dyDescent="0.25">
      <c r="H23359" s="200"/>
    </row>
    <row r="23360" spans="8:8" x14ac:dyDescent="0.25">
      <c r="H23360" s="200"/>
    </row>
    <row r="23361" spans="8:8" x14ac:dyDescent="0.25">
      <c r="H23361" s="200"/>
    </row>
    <row r="23362" spans="8:8" x14ac:dyDescent="0.25">
      <c r="H23362" s="200"/>
    </row>
    <row r="23363" spans="8:8" x14ac:dyDescent="0.25">
      <c r="H23363" s="200"/>
    </row>
    <row r="23364" spans="8:8" x14ac:dyDescent="0.25">
      <c r="H23364" s="200"/>
    </row>
    <row r="23365" spans="8:8" x14ac:dyDescent="0.25">
      <c r="H23365" s="200"/>
    </row>
    <row r="23366" spans="8:8" x14ac:dyDescent="0.25">
      <c r="H23366" s="200"/>
    </row>
    <row r="23367" spans="8:8" x14ac:dyDescent="0.25">
      <c r="H23367" s="200"/>
    </row>
    <row r="23368" spans="8:8" x14ac:dyDescent="0.25">
      <c r="H23368" s="200"/>
    </row>
    <row r="23369" spans="8:8" x14ac:dyDescent="0.25">
      <c r="H23369" s="200"/>
    </row>
    <row r="23370" spans="8:8" x14ac:dyDescent="0.25">
      <c r="H23370" s="200"/>
    </row>
    <row r="23371" spans="8:8" x14ac:dyDescent="0.25">
      <c r="H23371" s="200"/>
    </row>
    <row r="23372" spans="8:8" x14ac:dyDescent="0.25">
      <c r="H23372" s="200"/>
    </row>
    <row r="23373" spans="8:8" x14ac:dyDescent="0.25">
      <c r="H23373" s="200"/>
    </row>
    <row r="23374" spans="8:8" x14ac:dyDescent="0.25">
      <c r="H23374" s="200"/>
    </row>
    <row r="23375" spans="8:8" x14ac:dyDescent="0.25">
      <c r="H23375" s="200"/>
    </row>
    <row r="23376" spans="8:8" x14ac:dyDescent="0.25">
      <c r="H23376" s="200"/>
    </row>
    <row r="23377" spans="8:8" x14ac:dyDescent="0.25">
      <c r="H23377" s="200"/>
    </row>
    <row r="23378" spans="8:8" x14ac:dyDescent="0.25">
      <c r="H23378" s="200"/>
    </row>
    <row r="23379" spans="8:8" x14ac:dyDescent="0.25">
      <c r="H23379" s="200"/>
    </row>
    <row r="23380" spans="8:8" x14ac:dyDescent="0.25">
      <c r="H23380" s="200"/>
    </row>
    <row r="23381" spans="8:8" x14ac:dyDescent="0.25">
      <c r="H23381" s="200"/>
    </row>
    <row r="23382" spans="8:8" x14ac:dyDescent="0.25">
      <c r="H23382" s="200"/>
    </row>
    <row r="23383" spans="8:8" x14ac:dyDescent="0.25">
      <c r="H23383" s="200"/>
    </row>
    <row r="23384" spans="8:8" x14ac:dyDescent="0.25">
      <c r="H23384" s="200"/>
    </row>
    <row r="23385" spans="8:8" x14ac:dyDescent="0.25">
      <c r="H23385" s="200"/>
    </row>
    <row r="23386" spans="8:8" x14ac:dyDescent="0.25">
      <c r="H23386" s="200"/>
    </row>
    <row r="23387" spans="8:8" x14ac:dyDescent="0.25">
      <c r="H23387" s="200"/>
    </row>
    <row r="23388" spans="8:8" x14ac:dyDescent="0.25">
      <c r="H23388" s="200"/>
    </row>
    <row r="23389" spans="8:8" x14ac:dyDescent="0.25">
      <c r="H23389" s="200"/>
    </row>
    <row r="23390" spans="8:8" x14ac:dyDescent="0.25">
      <c r="H23390" s="200"/>
    </row>
    <row r="23391" spans="8:8" x14ac:dyDescent="0.25">
      <c r="H23391" s="200"/>
    </row>
    <row r="23392" spans="8:8" x14ac:dyDescent="0.25">
      <c r="H23392" s="200"/>
    </row>
    <row r="23393" spans="8:8" x14ac:dyDescent="0.25">
      <c r="H23393" s="200"/>
    </row>
    <row r="23394" spans="8:8" x14ac:dyDescent="0.25">
      <c r="H23394" s="200"/>
    </row>
    <row r="23395" spans="8:8" x14ac:dyDescent="0.25">
      <c r="H23395" s="200"/>
    </row>
    <row r="23396" spans="8:8" x14ac:dyDescent="0.25">
      <c r="H23396" s="200"/>
    </row>
    <row r="23397" spans="8:8" x14ac:dyDescent="0.25">
      <c r="H23397" s="200"/>
    </row>
    <row r="23398" spans="8:8" x14ac:dyDescent="0.25">
      <c r="H23398" s="200"/>
    </row>
    <row r="23399" spans="8:8" x14ac:dyDescent="0.25">
      <c r="H23399" s="200"/>
    </row>
    <row r="23400" spans="8:8" x14ac:dyDescent="0.25">
      <c r="H23400" s="200"/>
    </row>
    <row r="23401" spans="8:8" x14ac:dyDescent="0.25">
      <c r="H23401" s="200"/>
    </row>
    <row r="23402" spans="8:8" x14ac:dyDescent="0.25">
      <c r="H23402" s="200"/>
    </row>
    <row r="23403" spans="8:8" x14ac:dyDescent="0.25">
      <c r="H23403" s="200"/>
    </row>
    <row r="23404" spans="8:8" x14ac:dyDescent="0.25">
      <c r="H23404" s="200"/>
    </row>
    <row r="23405" spans="8:8" x14ac:dyDescent="0.25">
      <c r="H23405" s="200"/>
    </row>
    <row r="23406" spans="8:8" x14ac:dyDescent="0.25">
      <c r="H23406" s="200"/>
    </row>
    <row r="23407" spans="8:8" x14ac:dyDescent="0.25">
      <c r="H23407" s="200"/>
    </row>
    <row r="23408" spans="8:8" x14ac:dyDescent="0.25">
      <c r="H23408" s="200"/>
    </row>
    <row r="23409" spans="8:8" x14ac:dyDescent="0.25">
      <c r="H23409" s="200"/>
    </row>
    <row r="23410" spans="8:8" x14ac:dyDescent="0.25">
      <c r="H23410" s="200"/>
    </row>
    <row r="23411" spans="8:8" x14ac:dyDescent="0.25">
      <c r="H23411" s="200"/>
    </row>
    <row r="23412" spans="8:8" x14ac:dyDescent="0.25">
      <c r="H23412" s="200"/>
    </row>
    <row r="23413" spans="8:8" x14ac:dyDescent="0.25">
      <c r="H23413" s="200"/>
    </row>
    <row r="23414" spans="8:8" x14ac:dyDescent="0.25">
      <c r="H23414" s="200"/>
    </row>
    <row r="23415" spans="8:8" x14ac:dyDescent="0.25">
      <c r="H23415" s="200"/>
    </row>
    <row r="23416" spans="8:8" x14ac:dyDescent="0.25">
      <c r="H23416" s="200"/>
    </row>
    <row r="23417" spans="8:8" x14ac:dyDescent="0.25">
      <c r="H23417" s="200"/>
    </row>
    <row r="23418" spans="8:8" x14ac:dyDescent="0.25">
      <c r="H23418" s="200"/>
    </row>
    <row r="23419" spans="8:8" x14ac:dyDescent="0.25">
      <c r="H23419" s="200"/>
    </row>
    <row r="23420" spans="8:8" x14ac:dyDescent="0.25">
      <c r="H23420" s="200"/>
    </row>
    <row r="23421" spans="8:8" x14ac:dyDescent="0.25">
      <c r="H23421" s="200"/>
    </row>
    <row r="23422" spans="8:8" x14ac:dyDescent="0.25">
      <c r="H23422" s="200"/>
    </row>
    <row r="23423" spans="8:8" x14ac:dyDescent="0.25">
      <c r="H23423" s="200"/>
    </row>
    <row r="23424" spans="8:8" x14ac:dyDescent="0.25">
      <c r="H23424" s="200"/>
    </row>
    <row r="23425" spans="8:8" x14ac:dyDescent="0.25">
      <c r="H23425" s="200"/>
    </row>
    <row r="23426" spans="8:8" x14ac:dyDescent="0.25">
      <c r="H23426" s="200"/>
    </row>
    <row r="23427" spans="8:8" x14ac:dyDescent="0.25">
      <c r="H23427" s="200"/>
    </row>
    <row r="23428" spans="8:8" x14ac:dyDescent="0.25">
      <c r="H23428" s="200"/>
    </row>
    <row r="23429" spans="8:8" x14ac:dyDescent="0.25">
      <c r="H23429" s="200"/>
    </row>
    <row r="23430" spans="8:8" x14ac:dyDescent="0.25">
      <c r="H23430" s="200"/>
    </row>
    <row r="23431" spans="8:8" x14ac:dyDescent="0.25">
      <c r="H23431" s="200"/>
    </row>
    <row r="23432" spans="8:8" x14ac:dyDescent="0.25">
      <c r="H23432" s="200"/>
    </row>
    <row r="23433" spans="8:8" x14ac:dyDescent="0.25">
      <c r="H23433" s="200"/>
    </row>
    <row r="23434" spans="8:8" x14ac:dyDescent="0.25">
      <c r="H23434" s="200"/>
    </row>
    <row r="23435" spans="8:8" x14ac:dyDescent="0.25">
      <c r="H23435" s="200"/>
    </row>
    <row r="23436" spans="8:8" x14ac:dyDescent="0.25">
      <c r="H23436" s="200"/>
    </row>
    <row r="23437" spans="8:8" x14ac:dyDescent="0.25">
      <c r="H23437" s="200"/>
    </row>
    <row r="23438" spans="8:8" x14ac:dyDescent="0.25">
      <c r="H23438" s="200"/>
    </row>
    <row r="23439" spans="8:8" x14ac:dyDescent="0.25">
      <c r="H23439" s="200"/>
    </row>
    <row r="23440" spans="8:8" x14ac:dyDescent="0.25">
      <c r="H23440" s="200"/>
    </row>
    <row r="23441" spans="8:8" x14ac:dyDescent="0.25">
      <c r="H23441" s="200"/>
    </row>
    <row r="23442" spans="8:8" x14ac:dyDescent="0.25">
      <c r="H23442" s="200"/>
    </row>
    <row r="23443" spans="8:8" x14ac:dyDescent="0.25">
      <c r="H23443" s="200"/>
    </row>
    <row r="23444" spans="8:8" x14ac:dyDescent="0.25">
      <c r="H23444" s="200"/>
    </row>
    <row r="23445" spans="8:8" x14ac:dyDescent="0.25">
      <c r="H23445" s="200"/>
    </row>
    <row r="23446" spans="8:8" x14ac:dyDescent="0.25">
      <c r="H23446" s="200"/>
    </row>
    <row r="23447" spans="8:8" x14ac:dyDescent="0.25">
      <c r="H23447" s="200"/>
    </row>
    <row r="23448" spans="8:8" x14ac:dyDescent="0.25">
      <c r="H23448" s="200"/>
    </row>
    <row r="23449" spans="8:8" x14ac:dyDescent="0.25">
      <c r="H23449" s="200"/>
    </row>
    <row r="23450" spans="8:8" x14ac:dyDescent="0.25">
      <c r="H23450" s="200"/>
    </row>
    <row r="23451" spans="8:8" x14ac:dyDescent="0.25">
      <c r="H23451" s="200"/>
    </row>
    <row r="23452" spans="8:8" x14ac:dyDescent="0.25">
      <c r="H23452" s="200"/>
    </row>
    <row r="23453" spans="8:8" x14ac:dyDescent="0.25">
      <c r="H23453" s="200"/>
    </row>
    <row r="23454" spans="8:8" x14ac:dyDescent="0.25">
      <c r="H23454" s="200"/>
    </row>
    <row r="23455" spans="8:8" x14ac:dyDescent="0.25">
      <c r="H23455" s="200"/>
    </row>
    <row r="23456" spans="8:8" x14ac:dyDescent="0.25">
      <c r="H23456" s="200"/>
    </row>
    <row r="23457" spans="8:8" x14ac:dyDescent="0.25">
      <c r="H23457" s="200"/>
    </row>
    <row r="23458" spans="8:8" x14ac:dyDescent="0.25">
      <c r="H23458" s="200"/>
    </row>
    <row r="23459" spans="8:8" x14ac:dyDescent="0.25">
      <c r="H23459" s="200"/>
    </row>
    <row r="23460" spans="8:8" x14ac:dyDescent="0.25">
      <c r="H23460" s="200"/>
    </row>
    <row r="23461" spans="8:8" x14ac:dyDescent="0.25">
      <c r="H23461" s="200"/>
    </row>
    <row r="23462" spans="8:8" x14ac:dyDescent="0.25">
      <c r="H23462" s="200"/>
    </row>
    <row r="23463" spans="8:8" x14ac:dyDescent="0.25">
      <c r="H23463" s="200"/>
    </row>
    <row r="23464" spans="8:8" x14ac:dyDescent="0.25">
      <c r="H23464" s="200"/>
    </row>
    <row r="23465" spans="8:8" x14ac:dyDescent="0.25">
      <c r="H23465" s="200"/>
    </row>
    <row r="23466" spans="8:8" x14ac:dyDescent="0.25">
      <c r="H23466" s="200"/>
    </row>
    <row r="23467" spans="8:8" x14ac:dyDescent="0.25">
      <c r="H23467" s="200"/>
    </row>
    <row r="23468" spans="8:8" x14ac:dyDescent="0.25">
      <c r="H23468" s="200"/>
    </row>
    <row r="23469" spans="8:8" x14ac:dyDescent="0.25">
      <c r="H23469" s="200"/>
    </row>
    <row r="23470" spans="8:8" x14ac:dyDescent="0.25">
      <c r="H23470" s="200"/>
    </row>
    <row r="23471" spans="8:8" x14ac:dyDescent="0.25">
      <c r="H23471" s="200"/>
    </row>
    <row r="23472" spans="8:8" x14ac:dyDescent="0.25">
      <c r="H23472" s="200"/>
    </row>
    <row r="23473" spans="8:8" x14ac:dyDescent="0.25">
      <c r="H23473" s="200"/>
    </row>
    <row r="23474" spans="8:8" x14ac:dyDescent="0.25">
      <c r="H23474" s="200"/>
    </row>
    <row r="23475" spans="8:8" x14ac:dyDescent="0.25">
      <c r="H23475" s="200"/>
    </row>
    <row r="23476" spans="8:8" x14ac:dyDescent="0.25">
      <c r="H23476" s="200"/>
    </row>
    <row r="23477" spans="8:8" x14ac:dyDescent="0.25">
      <c r="H23477" s="200"/>
    </row>
    <row r="23478" spans="8:8" x14ac:dyDescent="0.25">
      <c r="H23478" s="200"/>
    </row>
    <row r="23479" spans="8:8" x14ac:dyDescent="0.25">
      <c r="H23479" s="200"/>
    </row>
    <row r="23480" spans="8:8" x14ac:dyDescent="0.25">
      <c r="H23480" s="200"/>
    </row>
    <row r="23481" spans="8:8" x14ac:dyDescent="0.25">
      <c r="H23481" s="200"/>
    </row>
    <row r="23482" spans="8:8" x14ac:dyDescent="0.25">
      <c r="H23482" s="200"/>
    </row>
    <row r="23483" spans="8:8" x14ac:dyDescent="0.25">
      <c r="H23483" s="200"/>
    </row>
    <row r="23484" spans="8:8" x14ac:dyDescent="0.25">
      <c r="H23484" s="200"/>
    </row>
    <row r="23485" spans="8:8" x14ac:dyDescent="0.25">
      <c r="H23485" s="200"/>
    </row>
    <row r="23486" spans="8:8" x14ac:dyDescent="0.25">
      <c r="H23486" s="200"/>
    </row>
    <row r="23487" spans="8:8" x14ac:dyDescent="0.25">
      <c r="H23487" s="200"/>
    </row>
    <row r="23488" spans="8:8" x14ac:dyDescent="0.25">
      <c r="H23488" s="200"/>
    </row>
    <row r="23489" spans="8:8" x14ac:dyDescent="0.25">
      <c r="H23489" s="200"/>
    </row>
    <row r="23490" spans="8:8" x14ac:dyDescent="0.25">
      <c r="H23490" s="200"/>
    </row>
    <row r="23491" spans="8:8" x14ac:dyDescent="0.25">
      <c r="H23491" s="200"/>
    </row>
    <row r="23492" spans="8:8" x14ac:dyDescent="0.25">
      <c r="H23492" s="200"/>
    </row>
    <row r="23493" spans="8:8" x14ac:dyDescent="0.25">
      <c r="H23493" s="200"/>
    </row>
    <row r="23494" spans="8:8" x14ac:dyDescent="0.25">
      <c r="H23494" s="200"/>
    </row>
    <row r="23495" spans="8:8" x14ac:dyDescent="0.25">
      <c r="H23495" s="200"/>
    </row>
    <row r="23496" spans="8:8" x14ac:dyDescent="0.25">
      <c r="H23496" s="200"/>
    </row>
    <row r="23497" spans="8:8" x14ac:dyDescent="0.25">
      <c r="H23497" s="200"/>
    </row>
    <row r="23498" spans="8:8" x14ac:dyDescent="0.25">
      <c r="H23498" s="200"/>
    </row>
    <row r="23499" spans="8:8" x14ac:dyDescent="0.25">
      <c r="H23499" s="200"/>
    </row>
    <row r="23500" spans="8:8" x14ac:dyDescent="0.25">
      <c r="H23500" s="200"/>
    </row>
    <row r="23501" spans="8:8" x14ac:dyDescent="0.25">
      <c r="H23501" s="200"/>
    </row>
    <row r="23502" spans="8:8" x14ac:dyDescent="0.25">
      <c r="H23502" s="200"/>
    </row>
    <row r="23503" spans="8:8" x14ac:dyDescent="0.25">
      <c r="H23503" s="200"/>
    </row>
    <row r="23504" spans="8:8" x14ac:dyDescent="0.25">
      <c r="H23504" s="200"/>
    </row>
    <row r="23505" spans="8:8" x14ac:dyDescent="0.25">
      <c r="H23505" s="200"/>
    </row>
    <row r="23506" spans="8:8" x14ac:dyDescent="0.25">
      <c r="H23506" s="200"/>
    </row>
    <row r="23507" spans="8:8" x14ac:dyDescent="0.25">
      <c r="H23507" s="200"/>
    </row>
    <row r="23508" spans="8:8" x14ac:dyDescent="0.25">
      <c r="H23508" s="200"/>
    </row>
    <row r="23509" spans="8:8" x14ac:dyDescent="0.25">
      <c r="H23509" s="200"/>
    </row>
    <row r="23510" spans="8:8" x14ac:dyDescent="0.25">
      <c r="H23510" s="200"/>
    </row>
    <row r="23511" spans="8:8" x14ac:dyDescent="0.25">
      <c r="H23511" s="200"/>
    </row>
    <row r="23512" spans="8:8" x14ac:dyDescent="0.25">
      <c r="H23512" s="200"/>
    </row>
    <row r="23513" spans="8:8" x14ac:dyDescent="0.25">
      <c r="H23513" s="200"/>
    </row>
    <row r="23514" spans="8:8" x14ac:dyDescent="0.25">
      <c r="H23514" s="200"/>
    </row>
    <row r="23515" spans="8:8" x14ac:dyDescent="0.25">
      <c r="H23515" s="200"/>
    </row>
    <row r="23516" spans="8:8" x14ac:dyDescent="0.25">
      <c r="H23516" s="200"/>
    </row>
    <row r="23517" spans="8:8" x14ac:dyDescent="0.25">
      <c r="H23517" s="200"/>
    </row>
    <row r="23518" spans="8:8" x14ac:dyDescent="0.25">
      <c r="H23518" s="200"/>
    </row>
    <row r="23519" spans="8:8" x14ac:dyDescent="0.25">
      <c r="H23519" s="200"/>
    </row>
    <row r="23520" spans="8:8" x14ac:dyDescent="0.25">
      <c r="H23520" s="200"/>
    </row>
    <row r="23521" spans="8:8" x14ac:dyDescent="0.25">
      <c r="H23521" s="200"/>
    </row>
    <row r="23522" spans="8:8" x14ac:dyDescent="0.25">
      <c r="H23522" s="200"/>
    </row>
    <row r="23523" spans="8:8" x14ac:dyDescent="0.25">
      <c r="H23523" s="200"/>
    </row>
    <row r="23524" spans="8:8" x14ac:dyDescent="0.25">
      <c r="H23524" s="200"/>
    </row>
    <row r="23525" spans="8:8" x14ac:dyDescent="0.25">
      <c r="H23525" s="200"/>
    </row>
    <row r="23526" spans="8:8" x14ac:dyDescent="0.25">
      <c r="H23526" s="200"/>
    </row>
    <row r="23527" spans="8:8" x14ac:dyDescent="0.25">
      <c r="H23527" s="200"/>
    </row>
    <row r="23528" spans="8:8" x14ac:dyDescent="0.25">
      <c r="H23528" s="200"/>
    </row>
    <row r="23529" spans="8:8" x14ac:dyDescent="0.25">
      <c r="H23529" s="200"/>
    </row>
    <row r="23530" spans="8:8" x14ac:dyDescent="0.25">
      <c r="H23530" s="200"/>
    </row>
    <row r="23531" spans="8:8" x14ac:dyDescent="0.25">
      <c r="H23531" s="200"/>
    </row>
    <row r="23532" spans="8:8" x14ac:dyDescent="0.25">
      <c r="H23532" s="200"/>
    </row>
    <row r="23533" spans="8:8" x14ac:dyDescent="0.25">
      <c r="H23533" s="200"/>
    </row>
    <row r="23534" spans="8:8" x14ac:dyDescent="0.25">
      <c r="H23534" s="200"/>
    </row>
    <row r="23535" spans="8:8" x14ac:dyDescent="0.25">
      <c r="H23535" s="200"/>
    </row>
    <row r="23536" spans="8:8" x14ac:dyDescent="0.25">
      <c r="H23536" s="200"/>
    </row>
    <row r="23537" spans="8:8" x14ac:dyDescent="0.25">
      <c r="H23537" s="200"/>
    </row>
    <row r="23538" spans="8:8" x14ac:dyDescent="0.25">
      <c r="H23538" s="200"/>
    </row>
    <row r="23539" spans="8:8" x14ac:dyDescent="0.25">
      <c r="H23539" s="200"/>
    </row>
    <row r="23540" spans="8:8" x14ac:dyDescent="0.25">
      <c r="H23540" s="200"/>
    </row>
    <row r="23541" spans="8:8" x14ac:dyDescent="0.25">
      <c r="H23541" s="200"/>
    </row>
    <row r="23542" spans="8:8" x14ac:dyDescent="0.25">
      <c r="H23542" s="200"/>
    </row>
    <row r="23543" spans="8:8" x14ac:dyDescent="0.25">
      <c r="H23543" s="200"/>
    </row>
    <row r="23544" spans="8:8" x14ac:dyDescent="0.25">
      <c r="H23544" s="200"/>
    </row>
    <row r="23545" spans="8:8" x14ac:dyDescent="0.25">
      <c r="H23545" s="200"/>
    </row>
    <row r="23546" spans="8:8" x14ac:dyDescent="0.25">
      <c r="H23546" s="200"/>
    </row>
    <row r="23547" spans="8:8" x14ac:dyDescent="0.25">
      <c r="H23547" s="200"/>
    </row>
    <row r="23548" spans="8:8" x14ac:dyDescent="0.25">
      <c r="H23548" s="200"/>
    </row>
    <row r="23549" spans="8:8" x14ac:dyDescent="0.25">
      <c r="H23549" s="200"/>
    </row>
    <row r="23550" spans="8:8" x14ac:dyDescent="0.25">
      <c r="H23550" s="200"/>
    </row>
    <row r="23551" spans="8:8" x14ac:dyDescent="0.25">
      <c r="H23551" s="200"/>
    </row>
    <row r="23552" spans="8:8" x14ac:dyDescent="0.25">
      <c r="H23552" s="200"/>
    </row>
    <row r="23553" spans="8:8" x14ac:dyDescent="0.25">
      <c r="H23553" s="200"/>
    </row>
    <row r="23554" spans="8:8" x14ac:dyDescent="0.25">
      <c r="H23554" s="200"/>
    </row>
    <row r="23555" spans="8:8" x14ac:dyDescent="0.25">
      <c r="H23555" s="200"/>
    </row>
    <row r="23556" spans="8:8" x14ac:dyDescent="0.25">
      <c r="H23556" s="200"/>
    </row>
    <row r="23557" spans="8:8" x14ac:dyDescent="0.25">
      <c r="H23557" s="200"/>
    </row>
    <row r="23558" spans="8:8" x14ac:dyDescent="0.25">
      <c r="H23558" s="200"/>
    </row>
    <row r="23559" spans="8:8" x14ac:dyDescent="0.25">
      <c r="H23559" s="200"/>
    </row>
    <row r="23560" spans="8:8" x14ac:dyDescent="0.25">
      <c r="H23560" s="200"/>
    </row>
    <row r="23561" spans="8:8" x14ac:dyDescent="0.25">
      <c r="H23561" s="200"/>
    </row>
    <row r="23562" spans="8:8" x14ac:dyDescent="0.25">
      <c r="H23562" s="200"/>
    </row>
    <row r="23563" spans="8:8" x14ac:dyDescent="0.25">
      <c r="H23563" s="200"/>
    </row>
    <row r="23564" spans="8:8" x14ac:dyDescent="0.25">
      <c r="H23564" s="200"/>
    </row>
    <row r="23565" spans="8:8" x14ac:dyDescent="0.25">
      <c r="H23565" s="200"/>
    </row>
    <row r="23566" spans="8:8" x14ac:dyDescent="0.25">
      <c r="H23566" s="200"/>
    </row>
    <row r="23567" spans="8:8" x14ac:dyDescent="0.25">
      <c r="H23567" s="200"/>
    </row>
    <row r="23568" spans="8:8" x14ac:dyDescent="0.25">
      <c r="H23568" s="200"/>
    </row>
    <row r="23569" spans="8:8" x14ac:dyDescent="0.25">
      <c r="H23569" s="200"/>
    </row>
    <row r="23570" spans="8:8" x14ac:dyDescent="0.25">
      <c r="H23570" s="200"/>
    </row>
    <row r="23571" spans="8:8" x14ac:dyDescent="0.25">
      <c r="H23571" s="200"/>
    </row>
    <row r="23572" spans="8:8" x14ac:dyDescent="0.25">
      <c r="H23572" s="200"/>
    </row>
    <row r="23573" spans="8:8" x14ac:dyDescent="0.25">
      <c r="H23573" s="200"/>
    </row>
    <row r="23574" spans="8:8" x14ac:dyDescent="0.25">
      <c r="H23574" s="200"/>
    </row>
    <row r="23575" spans="8:8" x14ac:dyDescent="0.25">
      <c r="H23575" s="200"/>
    </row>
    <row r="23576" spans="8:8" x14ac:dyDescent="0.25">
      <c r="H23576" s="200"/>
    </row>
    <row r="23577" spans="8:8" x14ac:dyDescent="0.25">
      <c r="H23577" s="200"/>
    </row>
    <row r="23578" spans="8:8" x14ac:dyDescent="0.25">
      <c r="H23578" s="200"/>
    </row>
    <row r="23579" spans="8:8" x14ac:dyDescent="0.25">
      <c r="H23579" s="200"/>
    </row>
    <row r="23580" spans="8:8" x14ac:dyDescent="0.25">
      <c r="H23580" s="200"/>
    </row>
    <row r="23581" spans="8:8" x14ac:dyDescent="0.25">
      <c r="H23581" s="200"/>
    </row>
    <row r="23582" spans="8:8" x14ac:dyDescent="0.25">
      <c r="H23582" s="200"/>
    </row>
    <row r="23583" spans="8:8" x14ac:dyDescent="0.25">
      <c r="H23583" s="200"/>
    </row>
    <row r="23584" spans="8:8" x14ac:dyDescent="0.25">
      <c r="H23584" s="200"/>
    </row>
    <row r="23585" spans="8:8" x14ac:dyDescent="0.25">
      <c r="H23585" s="200"/>
    </row>
    <row r="23586" spans="8:8" x14ac:dyDescent="0.25">
      <c r="H23586" s="200"/>
    </row>
    <row r="23587" spans="8:8" x14ac:dyDescent="0.25">
      <c r="H23587" s="200"/>
    </row>
    <row r="23588" spans="8:8" x14ac:dyDescent="0.25">
      <c r="H23588" s="200"/>
    </row>
    <row r="23589" spans="8:8" x14ac:dyDescent="0.25">
      <c r="H23589" s="200"/>
    </row>
    <row r="23590" spans="8:8" x14ac:dyDescent="0.25">
      <c r="H23590" s="200"/>
    </row>
    <row r="23591" spans="8:8" x14ac:dyDescent="0.25">
      <c r="H23591" s="200"/>
    </row>
    <row r="23592" spans="8:8" x14ac:dyDescent="0.25">
      <c r="H23592" s="200"/>
    </row>
    <row r="23593" spans="8:8" x14ac:dyDescent="0.25">
      <c r="H23593" s="200"/>
    </row>
    <row r="23594" spans="8:8" x14ac:dyDescent="0.25">
      <c r="H23594" s="200"/>
    </row>
    <row r="23595" spans="8:8" x14ac:dyDescent="0.25">
      <c r="H23595" s="200"/>
    </row>
    <row r="23596" spans="8:8" x14ac:dyDescent="0.25">
      <c r="H23596" s="200"/>
    </row>
    <row r="23597" spans="8:8" x14ac:dyDescent="0.25">
      <c r="H23597" s="200"/>
    </row>
    <row r="23598" spans="8:8" x14ac:dyDescent="0.25">
      <c r="H23598" s="200"/>
    </row>
    <row r="23599" spans="8:8" x14ac:dyDescent="0.25">
      <c r="H23599" s="200"/>
    </row>
    <row r="23600" spans="8:8" x14ac:dyDescent="0.25">
      <c r="H23600" s="200"/>
    </row>
    <row r="23601" spans="8:8" x14ac:dyDescent="0.25">
      <c r="H23601" s="200"/>
    </row>
    <row r="23602" spans="8:8" x14ac:dyDescent="0.25">
      <c r="H23602" s="200"/>
    </row>
    <row r="23603" spans="8:8" x14ac:dyDescent="0.25">
      <c r="H23603" s="200"/>
    </row>
    <row r="23604" spans="8:8" x14ac:dyDescent="0.25">
      <c r="H23604" s="200"/>
    </row>
    <row r="23605" spans="8:8" x14ac:dyDescent="0.25">
      <c r="H23605" s="200"/>
    </row>
    <row r="23606" spans="8:8" x14ac:dyDescent="0.25">
      <c r="H23606" s="200"/>
    </row>
    <row r="23607" spans="8:8" x14ac:dyDescent="0.25">
      <c r="H23607" s="200"/>
    </row>
    <row r="23608" spans="8:8" x14ac:dyDescent="0.25">
      <c r="H23608" s="200"/>
    </row>
    <row r="23609" spans="8:8" x14ac:dyDescent="0.25">
      <c r="H23609" s="200"/>
    </row>
    <row r="23610" spans="8:8" x14ac:dyDescent="0.25">
      <c r="H23610" s="200"/>
    </row>
    <row r="23611" spans="8:8" x14ac:dyDescent="0.25">
      <c r="H23611" s="200"/>
    </row>
    <row r="23612" spans="8:8" x14ac:dyDescent="0.25">
      <c r="H23612" s="200"/>
    </row>
    <row r="23613" spans="8:8" x14ac:dyDescent="0.25">
      <c r="H23613" s="200"/>
    </row>
    <row r="23614" spans="8:8" x14ac:dyDescent="0.25">
      <c r="H23614" s="200"/>
    </row>
    <row r="23615" spans="8:8" x14ac:dyDescent="0.25">
      <c r="H23615" s="200"/>
    </row>
    <row r="23616" spans="8:8" x14ac:dyDescent="0.25">
      <c r="H23616" s="200"/>
    </row>
    <row r="23617" spans="8:8" x14ac:dyDescent="0.25">
      <c r="H23617" s="200"/>
    </row>
    <row r="23618" spans="8:8" x14ac:dyDescent="0.25">
      <c r="H23618" s="200"/>
    </row>
    <row r="23619" spans="8:8" x14ac:dyDescent="0.25">
      <c r="H23619" s="200"/>
    </row>
    <row r="23620" spans="8:8" x14ac:dyDescent="0.25">
      <c r="H23620" s="200"/>
    </row>
    <row r="23621" spans="8:8" x14ac:dyDescent="0.25">
      <c r="H23621" s="200"/>
    </row>
    <row r="23622" spans="8:8" x14ac:dyDescent="0.25">
      <c r="H23622" s="200"/>
    </row>
    <row r="23623" spans="8:8" x14ac:dyDescent="0.25">
      <c r="H23623" s="200"/>
    </row>
    <row r="23624" spans="8:8" x14ac:dyDescent="0.25">
      <c r="H23624" s="200"/>
    </row>
    <row r="23625" spans="8:8" x14ac:dyDescent="0.25">
      <c r="H23625" s="200"/>
    </row>
    <row r="23626" spans="8:8" x14ac:dyDescent="0.25">
      <c r="H23626" s="200"/>
    </row>
    <row r="23627" spans="8:8" x14ac:dyDescent="0.25">
      <c r="H23627" s="200"/>
    </row>
    <row r="23628" spans="8:8" x14ac:dyDescent="0.25">
      <c r="H23628" s="200"/>
    </row>
    <row r="23629" spans="8:8" x14ac:dyDescent="0.25">
      <c r="H23629" s="200"/>
    </row>
    <row r="23630" spans="8:8" x14ac:dyDescent="0.25">
      <c r="H23630" s="200"/>
    </row>
    <row r="23631" spans="8:8" x14ac:dyDescent="0.25">
      <c r="H23631" s="200"/>
    </row>
    <row r="23632" spans="8:8" x14ac:dyDescent="0.25">
      <c r="H23632" s="200"/>
    </row>
    <row r="23633" spans="8:8" x14ac:dyDescent="0.25">
      <c r="H23633" s="200"/>
    </row>
    <row r="23634" spans="8:8" x14ac:dyDescent="0.25">
      <c r="H23634" s="200"/>
    </row>
    <row r="23635" spans="8:8" x14ac:dyDescent="0.25">
      <c r="H23635" s="200"/>
    </row>
    <row r="23636" spans="8:8" x14ac:dyDescent="0.25">
      <c r="H23636" s="200"/>
    </row>
    <row r="23637" spans="8:8" x14ac:dyDescent="0.25">
      <c r="H23637" s="200"/>
    </row>
    <row r="23638" spans="8:8" x14ac:dyDescent="0.25">
      <c r="H23638" s="200"/>
    </row>
    <row r="23639" spans="8:8" x14ac:dyDescent="0.25">
      <c r="H23639" s="200"/>
    </row>
    <row r="23640" spans="8:8" x14ac:dyDescent="0.25">
      <c r="H23640" s="200"/>
    </row>
    <row r="23641" spans="8:8" x14ac:dyDescent="0.25">
      <c r="H23641" s="200"/>
    </row>
    <row r="23642" spans="8:8" x14ac:dyDescent="0.25">
      <c r="H23642" s="200"/>
    </row>
    <row r="23643" spans="8:8" x14ac:dyDescent="0.25">
      <c r="H23643" s="200"/>
    </row>
    <row r="23644" spans="8:8" x14ac:dyDescent="0.25">
      <c r="H23644" s="200"/>
    </row>
    <row r="23645" spans="8:8" x14ac:dyDescent="0.25">
      <c r="H23645" s="200"/>
    </row>
    <row r="23646" spans="8:8" x14ac:dyDescent="0.25">
      <c r="H23646" s="200"/>
    </row>
    <row r="23647" spans="8:8" x14ac:dyDescent="0.25">
      <c r="H23647" s="200"/>
    </row>
    <row r="23648" spans="8:8" x14ac:dyDescent="0.25">
      <c r="H23648" s="200"/>
    </row>
    <row r="23649" spans="8:8" x14ac:dyDescent="0.25">
      <c r="H23649" s="200"/>
    </row>
    <row r="23650" spans="8:8" x14ac:dyDescent="0.25">
      <c r="H23650" s="200"/>
    </row>
    <row r="23651" spans="8:8" x14ac:dyDescent="0.25">
      <c r="H23651" s="200"/>
    </row>
    <row r="23652" spans="8:8" x14ac:dyDescent="0.25">
      <c r="H23652" s="200"/>
    </row>
    <row r="23653" spans="8:8" x14ac:dyDescent="0.25">
      <c r="H23653" s="200"/>
    </row>
    <row r="23654" spans="8:8" x14ac:dyDescent="0.25">
      <c r="H23654" s="200"/>
    </row>
    <row r="23655" spans="8:8" x14ac:dyDescent="0.25">
      <c r="H23655" s="200"/>
    </row>
    <row r="23656" spans="8:8" x14ac:dyDescent="0.25">
      <c r="H23656" s="200"/>
    </row>
    <row r="23657" spans="8:8" x14ac:dyDescent="0.25">
      <c r="H23657" s="200"/>
    </row>
    <row r="23658" spans="8:8" x14ac:dyDescent="0.25">
      <c r="H23658" s="200"/>
    </row>
    <row r="23659" spans="8:8" x14ac:dyDescent="0.25">
      <c r="H23659" s="200"/>
    </row>
    <row r="23660" spans="8:8" x14ac:dyDescent="0.25">
      <c r="H23660" s="200"/>
    </row>
    <row r="23661" spans="8:8" x14ac:dyDescent="0.25">
      <c r="H23661" s="200"/>
    </row>
    <row r="23662" spans="8:8" x14ac:dyDescent="0.25">
      <c r="H23662" s="200"/>
    </row>
    <row r="23663" spans="8:8" x14ac:dyDescent="0.25">
      <c r="H23663" s="200"/>
    </row>
    <row r="23664" spans="8:8" x14ac:dyDescent="0.25">
      <c r="H23664" s="200"/>
    </row>
    <row r="23665" spans="8:8" x14ac:dyDescent="0.25">
      <c r="H23665" s="200"/>
    </row>
    <row r="23666" spans="8:8" x14ac:dyDescent="0.25">
      <c r="H23666" s="200"/>
    </row>
    <row r="23667" spans="8:8" x14ac:dyDescent="0.25">
      <c r="H23667" s="200"/>
    </row>
    <row r="23668" spans="8:8" x14ac:dyDescent="0.25">
      <c r="H23668" s="200"/>
    </row>
    <row r="23669" spans="8:8" x14ac:dyDescent="0.25">
      <c r="H23669" s="200"/>
    </row>
    <row r="23670" spans="8:8" x14ac:dyDescent="0.25">
      <c r="H23670" s="200"/>
    </row>
    <row r="23671" spans="8:8" x14ac:dyDescent="0.25">
      <c r="H23671" s="200"/>
    </row>
    <row r="23672" spans="8:8" x14ac:dyDescent="0.25">
      <c r="H23672" s="200"/>
    </row>
    <row r="23673" spans="8:8" x14ac:dyDescent="0.25">
      <c r="H23673" s="200"/>
    </row>
    <row r="23674" spans="8:8" x14ac:dyDescent="0.25">
      <c r="H23674" s="200"/>
    </row>
    <row r="23675" spans="8:8" x14ac:dyDescent="0.25">
      <c r="H23675" s="200"/>
    </row>
    <row r="23676" spans="8:8" x14ac:dyDescent="0.25">
      <c r="H23676" s="200"/>
    </row>
    <row r="23677" spans="8:8" x14ac:dyDescent="0.25">
      <c r="H23677" s="200"/>
    </row>
    <row r="23678" spans="8:8" x14ac:dyDescent="0.25">
      <c r="H23678" s="200"/>
    </row>
    <row r="23679" spans="8:8" x14ac:dyDescent="0.25">
      <c r="H23679" s="200"/>
    </row>
    <row r="23680" spans="8:8" x14ac:dyDescent="0.25">
      <c r="H23680" s="200"/>
    </row>
    <row r="23681" spans="8:8" x14ac:dyDescent="0.25">
      <c r="H23681" s="200"/>
    </row>
    <row r="23682" spans="8:8" x14ac:dyDescent="0.25">
      <c r="H23682" s="200"/>
    </row>
    <row r="23683" spans="8:8" x14ac:dyDescent="0.25">
      <c r="H23683" s="200"/>
    </row>
    <row r="23684" spans="8:8" x14ac:dyDescent="0.25">
      <c r="H23684" s="200"/>
    </row>
    <row r="23685" spans="8:8" x14ac:dyDescent="0.25">
      <c r="H23685" s="200"/>
    </row>
    <row r="23686" spans="8:8" x14ac:dyDescent="0.25">
      <c r="H23686" s="200"/>
    </row>
    <row r="23687" spans="8:8" x14ac:dyDescent="0.25">
      <c r="H23687" s="200"/>
    </row>
    <row r="23688" spans="8:8" x14ac:dyDescent="0.25">
      <c r="H23688" s="200"/>
    </row>
    <row r="23689" spans="8:8" x14ac:dyDescent="0.25">
      <c r="H23689" s="200"/>
    </row>
    <row r="23690" spans="8:8" x14ac:dyDescent="0.25">
      <c r="H23690" s="200"/>
    </row>
    <row r="23691" spans="8:8" x14ac:dyDescent="0.25">
      <c r="H23691" s="200"/>
    </row>
    <row r="23692" spans="8:8" x14ac:dyDescent="0.25">
      <c r="H23692" s="200"/>
    </row>
    <row r="23693" spans="8:8" x14ac:dyDescent="0.25">
      <c r="H23693" s="200"/>
    </row>
    <row r="23694" spans="8:8" x14ac:dyDescent="0.25">
      <c r="H23694" s="200"/>
    </row>
    <row r="23695" spans="8:8" x14ac:dyDescent="0.25">
      <c r="H23695" s="200"/>
    </row>
    <row r="23696" spans="8:8" x14ac:dyDescent="0.25">
      <c r="H23696" s="200"/>
    </row>
    <row r="23697" spans="8:8" x14ac:dyDescent="0.25">
      <c r="H23697" s="200"/>
    </row>
    <row r="23698" spans="8:8" x14ac:dyDescent="0.25">
      <c r="H23698" s="200"/>
    </row>
    <row r="23699" spans="8:8" x14ac:dyDescent="0.25">
      <c r="H23699" s="200"/>
    </row>
    <row r="23700" spans="8:8" x14ac:dyDescent="0.25">
      <c r="H23700" s="200"/>
    </row>
    <row r="23701" spans="8:8" x14ac:dyDescent="0.25">
      <c r="H23701" s="200"/>
    </row>
    <row r="23702" spans="8:8" x14ac:dyDescent="0.25">
      <c r="H23702" s="200"/>
    </row>
    <row r="23703" spans="8:8" x14ac:dyDescent="0.25">
      <c r="H23703" s="200"/>
    </row>
    <row r="23704" spans="8:8" x14ac:dyDescent="0.25">
      <c r="H23704" s="200"/>
    </row>
    <row r="23705" spans="8:8" x14ac:dyDescent="0.25">
      <c r="H23705" s="200"/>
    </row>
    <row r="23706" spans="8:8" x14ac:dyDescent="0.25">
      <c r="H23706" s="200"/>
    </row>
    <row r="23707" spans="8:8" x14ac:dyDescent="0.25">
      <c r="H23707" s="200"/>
    </row>
    <row r="23708" spans="8:8" x14ac:dyDescent="0.25">
      <c r="H23708" s="200"/>
    </row>
    <row r="23709" spans="8:8" x14ac:dyDescent="0.25">
      <c r="H23709" s="200"/>
    </row>
    <row r="23710" spans="8:8" x14ac:dyDescent="0.25">
      <c r="H23710" s="200"/>
    </row>
    <row r="23711" spans="8:8" x14ac:dyDescent="0.25">
      <c r="H23711" s="200"/>
    </row>
    <row r="23712" spans="8:8" x14ac:dyDescent="0.25">
      <c r="H23712" s="200"/>
    </row>
    <row r="23713" spans="8:8" x14ac:dyDescent="0.25">
      <c r="H23713" s="200"/>
    </row>
    <row r="23714" spans="8:8" x14ac:dyDescent="0.25">
      <c r="H23714" s="200"/>
    </row>
    <row r="23715" spans="8:8" x14ac:dyDescent="0.25">
      <c r="H23715" s="200"/>
    </row>
    <row r="23716" spans="8:8" x14ac:dyDescent="0.25">
      <c r="H23716" s="200"/>
    </row>
    <row r="23717" spans="8:8" x14ac:dyDescent="0.25">
      <c r="H23717" s="200"/>
    </row>
    <row r="23718" spans="8:8" x14ac:dyDescent="0.25">
      <c r="H23718" s="200"/>
    </row>
    <row r="23719" spans="8:8" x14ac:dyDescent="0.25">
      <c r="H23719" s="200"/>
    </row>
    <row r="23720" spans="8:8" x14ac:dyDescent="0.25">
      <c r="H23720" s="200"/>
    </row>
    <row r="23721" spans="8:8" x14ac:dyDescent="0.25">
      <c r="H23721" s="200"/>
    </row>
    <row r="23722" spans="8:8" x14ac:dyDescent="0.25">
      <c r="H23722" s="200"/>
    </row>
    <row r="23723" spans="8:8" x14ac:dyDescent="0.25">
      <c r="H23723" s="200"/>
    </row>
    <row r="23724" spans="8:8" x14ac:dyDescent="0.25">
      <c r="H23724" s="200"/>
    </row>
    <row r="23725" spans="8:8" x14ac:dyDescent="0.25">
      <c r="H23725" s="200"/>
    </row>
    <row r="23726" spans="8:8" x14ac:dyDescent="0.25">
      <c r="H23726" s="200"/>
    </row>
    <row r="23727" spans="8:8" x14ac:dyDescent="0.25">
      <c r="H23727" s="200"/>
    </row>
    <row r="23728" spans="8:8" x14ac:dyDescent="0.25">
      <c r="H23728" s="200"/>
    </row>
    <row r="23729" spans="8:8" x14ac:dyDescent="0.25">
      <c r="H23729" s="200"/>
    </row>
    <row r="23730" spans="8:8" x14ac:dyDescent="0.25">
      <c r="H23730" s="200"/>
    </row>
    <row r="23731" spans="8:8" x14ac:dyDescent="0.25">
      <c r="H23731" s="200"/>
    </row>
    <row r="23732" spans="8:8" x14ac:dyDescent="0.25">
      <c r="H23732" s="200"/>
    </row>
    <row r="23733" spans="8:8" x14ac:dyDescent="0.25">
      <c r="H23733" s="200"/>
    </row>
    <row r="23734" spans="8:8" x14ac:dyDescent="0.25">
      <c r="H23734" s="200"/>
    </row>
    <row r="23735" spans="8:8" x14ac:dyDescent="0.25">
      <c r="H23735" s="200"/>
    </row>
    <row r="23736" spans="8:8" x14ac:dyDescent="0.25">
      <c r="H23736" s="200"/>
    </row>
    <row r="23737" spans="8:8" x14ac:dyDescent="0.25">
      <c r="H23737" s="200"/>
    </row>
    <row r="23738" spans="8:8" x14ac:dyDescent="0.25">
      <c r="H23738" s="200"/>
    </row>
    <row r="23739" spans="8:8" x14ac:dyDescent="0.25">
      <c r="H23739" s="200"/>
    </row>
    <row r="23740" spans="8:8" x14ac:dyDescent="0.25">
      <c r="H23740" s="200"/>
    </row>
    <row r="23741" spans="8:8" x14ac:dyDescent="0.25">
      <c r="H23741" s="200"/>
    </row>
    <row r="23742" spans="8:8" x14ac:dyDescent="0.25">
      <c r="H23742" s="200"/>
    </row>
    <row r="23743" spans="8:8" x14ac:dyDescent="0.25">
      <c r="H23743" s="200"/>
    </row>
    <row r="23744" spans="8:8" x14ac:dyDescent="0.25">
      <c r="H23744" s="200"/>
    </row>
    <row r="23745" spans="8:8" x14ac:dyDescent="0.25">
      <c r="H23745" s="200"/>
    </row>
    <row r="23746" spans="8:8" x14ac:dyDescent="0.25">
      <c r="H23746" s="200"/>
    </row>
    <row r="23747" spans="8:8" x14ac:dyDescent="0.25">
      <c r="H23747" s="200"/>
    </row>
    <row r="23748" spans="8:8" x14ac:dyDescent="0.25">
      <c r="H23748" s="200"/>
    </row>
    <row r="23749" spans="8:8" x14ac:dyDescent="0.25">
      <c r="H23749" s="200"/>
    </row>
    <row r="23750" spans="8:8" x14ac:dyDescent="0.25">
      <c r="H23750" s="200"/>
    </row>
    <row r="23751" spans="8:8" x14ac:dyDescent="0.25">
      <c r="H23751" s="200"/>
    </row>
    <row r="23752" spans="8:8" x14ac:dyDescent="0.25">
      <c r="H23752" s="200"/>
    </row>
    <row r="23753" spans="8:8" x14ac:dyDescent="0.25">
      <c r="H23753" s="200"/>
    </row>
    <row r="23754" spans="8:8" x14ac:dyDescent="0.25">
      <c r="H23754" s="200"/>
    </row>
    <row r="23755" spans="8:8" x14ac:dyDescent="0.25">
      <c r="H23755" s="200"/>
    </row>
    <row r="23756" spans="8:8" x14ac:dyDescent="0.25">
      <c r="H23756" s="200"/>
    </row>
    <row r="23757" spans="8:8" x14ac:dyDescent="0.25">
      <c r="H23757" s="200"/>
    </row>
    <row r="23758" spans="8:8" x14ac:dyDescent="0.25">
      <c r="H23758" s="200"/>
    </row>
    <row r="23759" spans="8:8" x14ac:dyDescent="0.25">
      <c r="H23759" s="200"/>
    </row>
    <row r="23760" spans="8:8" x14ac:dyDescent="0.25">
      <c r="H23760" s="200"/>
    </row>
    <row r="23761" spans="8:8" x14ac:dyDescent="0.25">
      <c r="H23761" s="200"/>
    </row>
    <row r="23762" spans="8:8" x14ac:dyDescent="0.25">
      <c r="H23762" s="200"/>
    </row>
    <row r="23763" spans="8:8" x14ac:dyDescent="0.25">
      <c r="H23763" s="200"/>
    </row>
    <row r="23764" spans="8:8" x14ac:dyDescent="0.25">
      <c r="H23764" s="200"/>
    </row>
    <row r="23765" spans="8:8" x14ac:dyDescent="0.25">
      <c r="H23765" s="200"/>
    </row>
    <row r="23766" spans="8:8" x14ac:dyDescent="0.25">
      <c r="H23766" s="200"/>
    </row>
    <row r="23767" spans="8:8" x14ac:dyDescent="0.25">
      <c r="H23767" s="200"/>
    </row>
    <row r="23768" spans="8:8" x14ac:dyDescent="0.25">
      <c r="H23768" s="200"/>
    </row>
    <row r="23769" spans="8:8" x14ac:dyDescent="0.25">
      <c r="H23769" s="200"/>
    </row>
    <row r="23770" spans="8:8" x14ac:dyDescent="0.25">
      <c r="H23770" s="200"/>
    </row>
    <row r="23771" spans="8:8" x14ac:dyDescent="0.25">
      <c r="H23771" s="200"/>
    </row>
    <row r="23772" spans="8:8" x14ac:dyDescent="0.25">
      <c r="H23772" s="200"/>
    </row>
    <row r="23773" spans="8:8" x14ac:dyDescent="0.25">
      <c r="H23773" s="200"/>
    </row>
    <row r="23774" spans="8:8" x14ac:dyDescent="0.25">
      <c r="H23774" s="200"/>
    </row>
    <row r="23775" spans="8:8" x14ac:dyDescent="0.25">
      <c r="H23775" s="200"/>
    </row>
    <row r="23776" spans="8:8" x14ac:dyDescent="0.25">
      <c r="H23776" s="200"/>
    </row>
    <row r="23777" spans="8:8" x14ac:dyDescent="0.25">
      <c r="H23777" s="200"/>
    </row>
    <row r="23778" spans="8:8" x14ac:dyDescent="0.25">
      <c r="H23778" s="200"/>
    </row>
    <row r="23779" spans="8:8" x14ac:dyDescent="0.25">
      <c r="H23779" s="200"/>
    </row>
    <row r="23780" spans="8:8" x14ac:dyDescent="0.25">
      <c r="H23780" s="200"/>
    </row>
    <row r="23781" spans="8:8" x14ac:dyDescent="0.25">
      <c r="H23781" s="200"/>
    </row>
    <row r="23782" spans="8:8" x14ac:dyDescent="0.25">
      <c r="H23782" s="200"/>
    </row>
    <row r="23783" spans="8:8" x14ac:dyDescent="0.25">
      <c r="H23783" s="200"/>
    </row>
    <row r="23784" spans="8:8" x14ac:dyDescent="0.25">
      <c r="H23784" s="200"/>
    </row>
    <row r="23785" spans="8:8" x14ac:dyDescent="0.25">
      <c r="H23785" s="200"/>
    </row>
    <row r="23786" spans="8:8" x14ac:dyDescent="0.25">
      <c r="H23786" s="200"/>
    </row>
    <row r="23787" spans="8:8" x14ac:dyDescent="0.25">
      <c r="H23787" s="200"/>
    </row>
    <row r="23788" spans="8:8" x14ac:dyDescent="0.25">
      <c r="H23788" s="200"/>
    </row>
    <row r="23789" spans="8:8" x14ac:dyDescent="0.25">
      <c r="H23789" s="200"/>
    </row>
    <row r="23790" spans="8:8" x14ac:dyDescent="0.25">
      <c r="H23790" s="200"/>
    </row>
    <row r="23791" spans="8:8" x14ac:dyDescent="0.25">
      <c r="H23791" s="200"/>
    </row>
    <row r="23792" spans="8:8" x14ac:dyDescent="0.25">
      <c r="H23792" s="200"/>
    </row>
    <row r="23793" spans="8:8" x14ac:dyDescent="0.25">
      <c r="H23793" s="200"/>
    </row>
    <row r="23794" spans="8:8" x14ac:dyDescent="0.25">
      <c r="H23794" s="200"/>
    </row>
    <row r="23795" spans="8:8" x14ac:dyDescent="0.25">
      <c r="H23795" s="200"/>
    </row>
    <row r="23796" spans="8:8" x14ac:dyDescent="0.25">
      <c r="H23796" s="200"/>
    </row>
    <row r="23797" spans="8:8" x14ac:dyDescent="0.25">
      <c r="H23797" s="200"/>
    </row>
    <row r="23798" spans="8:8" x14ac:dyDescent="0.25">
      <c r="H23798" s="200"/>
    </row>
    <row r="23799" spans="8:8" x14ac:dyDescent="0.25">
      <c r="H23799" s="200"/>
    </row>
    <row r="23800" spans="8:8" x14ac:dyDescent="0.25">
      <c r="H23800" s="200"/>
    </row>
    <row r="23801" spans="8:8" x14ac:dyDescent="0.25">
      <c r="H23801" s="200"/>
    </row>
    <row r="23802" spans="8:8" x14ac:dyDescent="0.25">
      <c r="H23802" s="200"/>
    </row>
    <row r="23803" spans="8:8" x14ac:dyDescent="0.25">
      <c r="H23803" s="200"/>
    </row>
    <row r="23804" spans="8:8" x14ac:dyDescent="0.25">
      <c r="H23804" s="200"/>
    </row>
    <row r="23805" spans="8:8" x14ac:dyDescent="0.25">
      <c r="H23805" s="200"/>
    </row>
    <row r="23806" spans="8:8" x14ac:dyDescent="0.25">
      <c r="H23806" s="200"/>
    </row>
    <row r="23807" spans="8:8" x14ac:dyDescent="0.25">
      <c r="H23807" s="200"/>
    </row>
    <row r="23808" spans="8:8" x14ac:dyDescent="0.25">
      <c r="H23808" s="200"/>
    </row>
    <row r="23809" spans="8:8" x14ac:dyDescent="0.25">
      <c r="H23809" s="200"/>
    </row>
    <row r="23810" spans="8:8" x14ac:dyDescent="0.25">
      <c r="H23810" s="200"/>
    </row>
    <row r="23811" spans="8:8" x14ac:dyDescent="0.25">
      <c r="H23811" s="200"/>
    </row>
    <row r="23812" spans="8:8" x14ac:dyDescent="0.25">
      <c r="H23812" s="200"/>
    </row>
    <row r="23813" spans="8:8" x14ac:dyDescent="0.25">
      <c r="H23813" s="200"/>
    </row>
    <row r="23814" spans="8:8" x14ac:dyDescent="0.25">
      <c r="H23814" s="200"/>
    </row>
    <row r="23815" spans="8:8" x14ac:dyDescent="0.25">
      <c r="H23815" s="200"/>
    </row>
    <row r="23816" spans="8:8" x14ac:dyDescent="0.25">
      <c r="H23816" s="200"/>
    </row>
    <row r="23817" spans="8:8" x14ac:dyDescent="0.25">
      <c r="H23817" s="200"/>
    </row>
    <row r="23818" spans="8:8" x14ac:dyDescent="0.25">
      <c r="H23818" s="200"/>
    </row>
    <row r="23819" spans="8:8" x14ac:dyDescent="0.25">
      <c r="H23819" s="200"/>
    </row>
    <row r="23820" spans="8:8" x14ac:dyDescent="0.25">
      <c r="H23820" s="200"/>
    </row>
    <row r="23821" spans="8:8" x14ac:dyDescent="0.25">
      <c r="H23821" s="200"/>
    </row>
    <row r="23822" spans="8:8" x14ac:dyDescent="0.25">
      <c r="H23822" s="200"/>
    </row>
    <row r="23823" spans="8:8" x14ac:dyDescent="0.25">
      <c r="H23823" s="200"/>
    </row>
    <row r="23824" spans="8:8" x14ac:dyDescent="0.25">
      <c r="H23824" s="200"/>
    </row>
    <row r="23825" spans="8:8" x14ac:dyDescent="0.25">
      <c r="H23825" s="200"/>
    </row>
    <row r="23826" spans="8:8" x14ac:dyDescent="0.25">
      <c r="H23826" s="200"/>
    </row>
    <row r="23827" spans="8:8" x14ac:dyDescent="0.25">
      <c r="H23827" s="200"/>
    </row>
    <row r="23828" spans="8:8" x14ac:dyDescent="0.25">
      <c r="H23828" s="200"/>
    </row>
    <row r="23829" spans="8:8" x14ac:dyDescent="0.25">
      <c r="H23829" s="200"/>
    </row>
    <row r="23830" spans="8:8" x14ac:dyDescent="0.25">
      <c r="H23830" s="200"/>
    </row>
    <row r="23831" spans="8:8" x14ac:dyDescent="0.25">
      <c r="H23831" s="200"/>
    </row>
    <row r="23832" spans="8:8" x14ac:dyDescent="0.25">
      <c r="H23832" s="200"/>
    </row>
    <row r="23833" spans="8:8" x14ac:dyDescent="0.25">
      <c r="H23833" s="200"/>
    </row>
    <row r="23834" spans="8:8" x14ac:dyDescent="0.25">
      <c r="H23834" s="200"/>
    </row>
    <row r="23835" spans="8:8" x14ac:dyDescent="0.25">
      <c r="H23835" s="200"/>
    </row>
    <row r="23836" spans="8:8" x14ac:dyDescent="0.25">
      <c r="H23836" s="200"/>
    </row>
    <row r="23837" spans="8:8" x14ac:dyDescent="0.25">
      <c r="H23837" s="200"/>
    </row>
    <row r="23838" spans="8:8" x14ac:dyDescent="0.25">
      <c r="H23838" s="200"/>
    </row>
    <row r="23839" spans="8:8" x14ac:dyDescent="0.25">
      <c r="H23839" s="200"/>
    </row>
    <row r="23840" spans="8:8" x14ac:dyDescent="0.25">
      <c r="H23840" s="200"/>
    </row>
    <row r="23841" spans="8:8" x14ac:dyDescent="0.25">
      <c r="H23841" s="200"/>
    </row>
    <row r="23842" spans="8:8" x14ac:dyDescent="0.25">
      <c r="H23842" s="200"/>
    </row>
    <row r="23843" spans="8:8" x14ac:dyDescent="0.25">
      <c r="H23843" s="200"/>
    </row>
    <row r="23844" spans="8:8" x14ac:dyDescent="0.25">
      <c r="H23844" s="200"/>
    </row>
    <row r="23845" spans="8:8" x14ac:dyDescent="0.25">
      <c r="H23845" s="200"/>
    </row>
    <row r="23846" spans="8:8" x14ac:dyDescent="0.25">
      <c r="H23846" s="200"/>
    </row>
    <row r="23847" spans="8:8" x14ac:dyDescent="0.25">
      <c r="H23847" s="200"/>
    </row>
    <row r="23848" spans="8:8" x14ac:dyDescent="0.25">
      <c r="H23848" s="200"/>
    </row>
    <row r="23849" spans="8:8" x14ac:dyDescent="0.25">
      <c r="H23849" s="200"/>
    </row>
    <row r="23850" spans="8:8" x14ac:dyDescent="0.25">
      <c r="H23850" s="200"/>
    </row>
    <row r="23851" spans="8:8" x14ac:dyDescent="0.25">
      <c r="H23851" s="200"/>
    </row>
    <row r="23852" spans="8:8" x14ac:dyDescent="0.25">
      <c r="H23852" s="200"/>
    </row>
    <row r="23853" spans="8:8" x14ac:dyDescent="0.25">
      <c r="H23853" s="200"/>
    </row>
    <row r="23854" spans="8:8" x14ac:dyDescent="0.25">
      <c r="H23854" s="200"/>
    </row>
    <row r="23855" spans="8:8" x14ac:dyDescent="0.25">
      <c r="H23855" s="200"/>
    </row>
    <row r="23856" spans="8:8" x14ac:dyDescent="0.25">
      <c r="H23856" s="200"/>
    </row>
    <row r="23857" spans="8:8" x14ac:dyDescent="0.25">
      <c r="H23857" s="200"/>
    </row>
    <row r="23858" spans="8:8" x14ac:dyDescent="0.25">
      <c r="H23858" s="200"/>
    </row>
    <row r="23859" spans="8:8" x14ac:dyDescent="0.25">
      <c r="H23859" s="200"/>
    </row>
    <row r="23860" spans="8:8" x14ac:dyDescent="0.25">
      <c r="H23860" s="200"/>
    </row>
    <row r="23861" spans="8:8" x14ac:dyDescent="0.25">
      <c r="H23861" s="200"/>
    </row>
    <row r="23862" spans="8:8" x14ac:dyDescent="0.25">
      <c r="H23862" s="200"/>
    </row>
    <row r="23863" spans="8:8" x14ac:dyDescent="0.25">
      <c r="H23863" s="200"/>
    </row>
    <row r="23864" spans="8:8" x14ac:dyDescent="0.25">
      <c r="H23864" s="200"/>
    </row>
    <row r="23865" spans="8:8" x14ac:dyDescent="0.25">
      <c r="H23865" s="200"/>
    </row>
    <row r="23866" spans="8:8" x14ac:dyDescent="0.25">
      <c r="H23866" s="200"/>
    </row>
    <row r="23867" spans="8:8" x14ac:dyDescent="0.25">
      <c r="H23867" s="200"/>
    </row>
    <row r="23868" spans="8:8" x14ac:dyDescent="0.25">
      <c r="H23868" s="200"/>
    </row>
    <row r="23869" spans="8:8" x14ac:dyDescent="0.25">
      <c r="H23869" s="200"/>
    </row>
    <row r="23870" spans="8:8" x14ac:dyDescent="0.25">
      <c r="H23870" s="200"/>
    </row>
    <row r="23871" spans="8:8" x14ac:dyDescent="0.25">
      <c r="H23871" s="200"/>
    </row>
    <row r="23872" spans="8:8" x14ac:dyDescent="0.25">
      <c r="H23872" s="200"/>
    </row>
    <row r="23873" spans="8:8" x14ac:dyDescent="0.25">
      <c r="H23873" s="200"/>
    </row>
    <row r="23874" spans="8:8" x14ac:dyDescent="0.25">
      <c r="H23874" s="200"/>
    </row>
    <row r="23875" spans="8:8" x14ac:dyDescent="0.25">
      <c r="H23875" s="200"/>
    </row>
    <row r="23876" spans="8:8" x14ac:dyDescent="0.25">
      <c r="H23876" s="200"/>
    </row>
    <row r="23877" spans="8:8" x14ac:dyDescent="0.25">
      <c r="H23877" s="200"/>
    </row>
    <row r="23878" spans="8:8" x14ac:dyDescent="0.25">
      <c r="H23878" s="200"/>
    </row>
    <row r="23879" spans="8:8" x14ac:dyDescent="0.25">
      <c r="H23879" s="200"/>
    </row>
    <row r="23880" spans="8:8" x14ac:dyDescent="0.25">
      <c r="H23880" s="200"/>
    </row>
    <row r="23881" spans="8:8" x14ac:dyDescent="0.25">
      <c r="H23881" s="200"/>
    </row>
    <row r="23882" spans="8:8" x14ac:dyDescent="0.25">
      <c r="H23882" s="200"/>
    </row>
    <row r="23883" spans="8:8" x14ac:dyDescent="0.25">
      <c r="H23883" s="200"/>
    </row>
    <row r="23884" spans="8:8" x14ac:dyDescent="0.25">
      <c r="H23884" s="200"/>
    </row>
    <row r="23885" spans="8:8" x14ac:dyDescent="0.25">
      <c r="H23885" s="200"/>
    </row>
    <row r="23886" spans="8:8" x14ac:dyDescent="0.25">
      <c r="H23886" s="200"/>
    </row>
    <row r="23887" spans="8:8" x14ac:dyDescent="0.25">
      <c r="H23887" s="200"/>
    </row>
    <row r="23888" spans="8:8" x14ac:dyDescent="0.25">
      <c r="H23888" s="200"/>
    </row>
    <row r="23889" spans="8:8" x14ac:dyDescent="0.25">
      <c r="H23889" s="200"/>
    </row>
    <row r="23890" spans="8:8" x14ac:dyDescent="0.25">
      <c r="H23890" s="200"/>
    </row>
    <row r="23891" spans="8:8" x14ac:dyDescent="0.25">
      <c r="H23891" s="200"/>
    </row>
    <row r="23892" spans="8:8" x14ac:dyDescent="0.25">
      <c r="H23892" s="200"/>
    </row>
    <row r="23893" spans="8:8" x14ac:dyDescent="0.25">
      <c r="H23893" s="200"/>
    </row>
    <row r="23894" spans="8:8" x14ac:dyDescent="0.25">
      <c r="H23894" s="200"/>
    </row>
    <row r="23895" spans="8:8" x14ac:dyDescent="0.25">
      <c r="H23895" s="200"/>
    </row>
    <row r="23896" spans="8:8" x14ac:dyDescent="0.25">
      <c r="H23896" s="200"/>
    </row>
    <row r="23897" spans="8:8" x14ac:dyDescent="0.25">
      <c r="H23897" s="200"/>
    </row>
    <row r="23898" spans="8:8" x14ac:dyDescent="0.25">
      <c r="H23898" s="200"/>
    </row>
    <row r="23899" spans="8:8" x14ac:dyDescent="0.25">
      <c r="H23899" s="200"/>
    </row>
    <row r="23900" spans="8:8" x14ac:dyDescent="0.25">
      <c r="H23900" s="200"/>
    </row>
    <row r="23901" spans="8:8" x14ac:dyDescent="0.25">
      <c r="H23901" s="200"/>
    </row>
    <row r="23902" spans="8:8" x14ac:dyDescent="0.25">
      <c r="H23902" s="200"/>
    </row>
    <row r="23903" spans="8:8" x14ac:dyDescent="0.25">
      <c r="H23903" s="200"/>
    </row>
    <row r="23904" spans="8:8" x14ac:dyDescent="0.25">
      <c r="H23904" s="200"/>
    </row>
    <row r="23905" spans="8:8" x14ac:dyDescent="0.25">
      <c r="H23905" s="200"/>
    </row>
    <row r="23906" spans="8:8" x14ac:dyDescent="0.25">
      <c r="H23906" s="200"/>
    </row>
    <row r="23907" spans="8:8" x14ac:dyDescent="0.25">
      <c r="H23907" s="200"/>
    </row>
    <row r="23908" spans="8:8" x14ac:dyDescent="0.25">
      <c r="H23908" s="200"/>
    </row>
    <row r="23909" spans="8:8" x14ac:dyDescent="0.25">
      <c r="H23909" s="200"/>
    </row>
    <row r="23910" spans="8:8" x14ac:dyDescent="0.25">
      <c r="H23910" s="200"/>
    </row>
    <row r="23911" spans="8:8" x14ac:dyDescent="0.25">
      <c r="H23911" s="200"/>
    </row>
    <row r="23912" spans="8:8" x14ac:dyDescent="0.25">
      <c r="H23912" s="200"/>
    </row>
    <row r="23913" spans="8:8" x14ac:dyDescent="0.25">
      <c r="H23913" s="200"/>
    </row>
    <row r="23914" spans="8:8" x14ac:dyDescent="0.25">
      <c r="H23914" s="200"/>
    </row>
    <row r="23915" spans="8:8" x14ac:dyDescent="0.25">
      <c r="H23915" s="200"/>
    </row>
    <row r="23916" spans="8:8" x14ac:dyDescent="0.25">
      <c r="H23916" s="200"/>
    </row>
    <row r="23917" spans="8:8" x14ac:dyDescent="0.25">
      <c r="H23917" s="200"/>
    </row>
    <row r="23918" spans="8:8" x14ac:dyDescent="0.25">
      <c r="H23918" s="200"/>
    </row>
    <row r="23919" spans="8:8" x14ac:dyDescent="0.25">
      <c r="H23919" s="200"/>
    </row>
    <row r="23920" spans="8:8" x14ac:dyDescent="0.25">
      <c r="H23920" s="200"/>
    </row>
    <row r="23921" spans="8:8" x14ac:dyDescent="0.25">
      <c r="H23921" s="200"/>
    </row>
    <row r="23922" spans="8:8" x14ac:dyDescent="0.25">
      <c r="H23922" s="200"/>
    </row>
    <row r="23923" spans="8:8" x14ac:dyDescent="0.25">
      <c r="H23923" s="200"/>
    </row>
    <row r="23924" spans="8:8" x14ac:dyDescent="0.25">
      <c r="H23924" s="200"/>
    </row>
    <row r="23925" spans="8:8" x14ac:dyDescent="0.25">
      <c r="H23925" s="200"/>
    </row>
    <row r="23926" spans="8:8" x14ac:dyDescent="0.25">
      <c r="H23926" s="200"/>
    </row>
    <row r="23927" spans="8:8" x14ac:dyDescent="0.25">
      <c r="H23927" s="200"/>
    </row>
    <row r="23928" spans="8:8" x14ac:dyDescent="0.25">
      <c r="H23928" s="200"/>
    </row>
    <row r="23929" spans="8:8" x14ac:dyDescent="0.25">
      <c r="H23929" s="200"/>
    </row>
    <row r="23930" spans="8:8" x14ac:dyDescent="0.25">
      <c r="H23930" s="200"/>
    </row>
    <row r="23931" spans="8:8" x14ac:dyDescent="0.25">
      <c r="H23931" s="200"/>
    </row>
    <row r="23932" spans="8:8" x14ac:dyDescent="0.25">
      <c r="H23932" s="200"/>
    </row>
    <row r="23933" spans="8:8" x14ac:dyDescent="0.25">
      <c r="H23933" s="200"/>
    </row>
    <row r="23934" spans="8:8" x14ac:dyDescent="0.25">
      <c r="H23934" s="200"/>
    </row>
    <row r="23935" spans="8:8" x14ac:dyDescent="0.25">
      <c r="H23935" s="200"/>
    </row>
    <row r="23936" spans="8:8" x14ac:dyDescent="0.25">
      <c r="H23936" s="200"/>
    </row>
    <row r="23937" spans="8:8" x14ac:dyDescent="0.25">
      <c r="H23937" s="200"/>
    </row>
    <row r="23938" spans="8:8" x14ac:dyDescent="0.25">
      <c r="H23938" s="200"/>
    </row>
    <row r="23939" spans="8:8" x14ac:dyDescent="0.25">
      <c r="H23939" s="200"/>
    </row>
    <row r="23940" spans="8:8" x14ac:dyDescent="0.25">
      <c r="H23940" s="200"/>
    </row>
    <row r="23941" spans="8:8" x14ac:dyDescent="0.25">
      <c r="H23941" s="200"/>
    </row>
    <row r="23942" spans="8:8" x14ac:dyDescent="0.25">
      <c r="H23942" s="200"/>
    </row>
    <row r="23943" spans="8:8" x14ac:dyDescent="0.25">
      <c r="H23943" s="200"/>
    </row>
    <row r="23944" spans="8:8" x14ac:dyDescent="0.25">
      <c r="H23944" s="200"/>
    </row>
    <row r="23945" spans="8:8" x14ac:dyDescent="0.25">
      <c r="H23945" s="200"/>
    </row>
    <row r="23946" spans="8:8" x14ac:dyDescent="0.25">
      <c r="H23946" s="200"/>
    </row>
    <row r="23947" spans="8:8" x14ac:dyDescent="0.25">
      <c r="H23947" s="200"/>
    </row>
    <row r="23948" spans="8:8" x14ac:dyDescent="0.25">
      <c r="H23948" s="200"/>
    </row>
    <row r="23949" spans="8:8" x14ac:dyDescent="0.25">
      <c r="H23949" s="200"/>
    </row>
    <row r="23950" spans="8:8" x14ac:dyDescent="0.25">
      <c r="H23950" s="200"/>
    </row>
    <row r="23951" spans="8:8" x14ac:dyDescent="0.25">
      <c r="H23951" s="200"/>
    </row>
    <row r="23952" spans="8:8" x14ac:dyDescent="0.25">
      <c r="H23952" s="200"/>
    </row>
    <row r="23953" spans="8:8" x14ac:dyDescent="0.25">
      <c r="H23953" s="200"/>
    </row>
    <row r="23954" spans="8:8" x14ac:dyDescent="0.25">
      <c r="H23954" s="200"/>
    </row>
    <row r="23955" spans="8:8" x14ac:dyDescent="0.25">
      <c r="H23955" s="200"/>
    </row>
    <row r="23956" spans="8:8" x14ac:dyDescent="0.25">
      <c r="H23956" s="200"/>
    </row>
    <row r="23957" spans="8:8" x14ac:dyDescent="0.25">
      <c r="H23957" s="200"/>
    </row>
    <row r="23958" spans="8:8" x14ac:dyDescent="0.25">
      <c r="H23958" s="200"/>
    </row>
    <row r="23959" spans="8:8" x14ac:dyDescent="0.25">
      <c r="H23959" s="200"/>
    </row>
    <row r="23960" spans="8:8" x14ac:dyDescent="0.25">
      <c r="H23960" s="200"/>
    </row>
    <row r="23961" spans="8:8" x14ac:dyDescent="0.25">
      <c r="H23961" s="200"/>
    </row>
    <row r="23962" spans="8:8" x14ac:dyDescent="0.25">
      <c r="H23962" s="200"/>
    </row>
    <row r="23963" spans="8:8" x14ac:dyDescent="0.25">
      <c r="H23963" s="200"/>
    </row>
    <row r="23964" spans="8:8" x14ac:dyDescent="0.25">
      <c r="H23964" s="200"/>
    </row>
    <row r="23965" spans="8:8" x14ac:dyDescent="0.25">
      <c r="H23965" s="200"/>
    </row>
    <row r="23966" spans="8:8" x14ac:dyDescent="0.25">
      <c r="H23966" s="200"/>
    </row>
    <row r="23967" spans="8:8" x14ac:dyDescent="0.25">
      <c r="H23967" s="200"/>
    </row>
    <row r="23968" spans="8:8" x14ac:dyDescent="0.25">
      <c r="H23968" s="200"/>
    </row>
    <row r="23969" spans="8:8" x14ac:dyDescent="0.25">
      <c r="H23969" s="200"/>
    </row>
    <row r="23970" spans="8:8" x14ac:dyDescent="0.25">
      <c r="H23970" s="200"/>
    </row>
    <row r="23971" spans="8:8" x14ac:dyDescent="0.25">
      <c r="H23971" s="200"/>
    </row>
    <row r="23972" spans="8:8" x14ac:dyDescent="0.25">
      <c r="H23972" s="200"/>
    </row>
    <row r="23973" spans="8:8" x14ac:dyDescent="0.25">
      <c r="H23973" s="200"/>
    </row>
    <row r="23974" spans="8:8" x14ac:dyDescent="0.25">
      <c r="H23974" s="200"/>
    </row>
    <row r="23975" spans="8:8" x14ac:dyDescent="0.25">
      <c r="H23975" s="200"/>
    </row>
    <row r="23976" spans="8:8" x14ac:dyDescent="0.25">
      <c r="H23976" s="200"/>
    </row>
    <row r="23977" spans="8:8" x14ac:dyDescent="0.25">
      <c r="H23977" s="200"/>
    </row>
    <row r="23978" spans="8:8" x14ac:dyDescent="0.25">
      <c r="H23978" s="200"/>
    </row>
    <row r="23979" spans="8:8" x14ac:dyDescent="0.25">
      <c r="H23979" s="200"/>
    </row>
    <row r="23980" spans="8:8" x14ac:dyDescent="0.25">
      <c r="H23980" s="200"/>
    </row>
    <row r="23981" spans="8:8" x14ac:dyDescent="0.25">
      <c r="H23981" s="200"/>
    </row>
    <row r="23982" spans="8:8" x14ac:dyDescent="0.25">
      <c r="H23982" s="200"/>
    </row>
    <row r="23983" spans="8:8" x14ac:dyDescent="0.25">
      <c r="H23983" s="200"/>
    </row>
    <row r="23984" spans="8:8" x14ac:dyDescent="0.25">
      <c r="H23984" s="200"/>
    </row>
    <row r="23985" spans="8:8" x14ac:dyDescent="0.25">
      <c r="H23985" s="200"/>
    </row>
    <row r="23986" spans="8:8" x14ac:dyDescent="0.25">
      <c r="H23986" s="200"/>
    </row>
    <row r="23987" spans="8:8" x14ac:dyDescent="0.25">
      <c r="H23987" s="200"/>
    </row>
    <row r="23988" spans="8:8" x14ac:dyDescent="0.25">
      <c r="H23988" s="200"/>
    </row>
    <row r="23989" spans="8:8" x14ac:dyDescent="0.25">
      <c r="H23989" s="200"/>
    </row>
    <row r="23990" spans="8:8" x14ac:dyDescent="0.25">
      <c r="H23990" s="200"/>
    </row>
    <row r="23991" spans="8:8" x14ac:dyDescent="0.25">
      <c r="H23991" s="200"/>
    </row>
    <row r="23992" spans="8:8" x14ac:dyDescent="0.25">
      <c r="H23992" s="200"/>
    </row>
    <row r="23993" spans="8:8" x14ac:dyDescent="0.25">
      <c r="H23993" s="200"/>
    </row>
    <row r="23994" spans="8:8" x14ac:dyDescent="0.25">
      <c r="H23994" s="200"/>
    </row>
    <row r="23995" spans="8:8" x14ac:dyDescent="0.25">
      <c r="H23995" s="200"/>
    </row>
    <row r="23996" spans="8:8" x14ac:dyDescent="0.25">
      <c r="H23996" s="200"/>
    </row>
    <row r="23997" spans="8:8" x14ac:dyDescent="0.25">
      <c r="H23997" s="200"/>
    </row>
    <row r="23998" spans="8:8" x14ac:dyDescent="0.25">
      <c r="H23998" s="200"/>
    </row>
    <row r="23999" spans="8:8" x14ac:dyDescent="0.25">
      <c r="H23999" s="200"/>
    </row>
    <row r="24000" spans="8:8" x14ac:dyDescent="0.25">
      <c r="H24000" s="200"/>
    </row>
    <row r="24001" spans="8:8" x14ac:dyDescent="0.25">
      <c r="H24001" s="200"/>
    </row>
    <row r="24002" spans="8:8" x14ac:dyDescent="0.25">
      <c r="H24002" s="200"/>
    </row>
    <row r="24003" spans="8:8" x14ac:dyDescent="0.25">
      <c r="H24003" s="200"/>
    </row>
    <row r="24004" spans="8:8" x14ac:dyDescent="0.25">
      <c r="H24004" s="200"/>
    </row>
    <row r="24005" spans="8:8" x14ac:dyDescent="0.25">
      <c r="H24005" s="200"/>
    </row>
    <row r="24006" spans="8:8" x14ac:dyDescent="0.25">
      <c r="H24006" s="200"/>
    </row>
    <row r="24007" spans="8:8" x14ac:dyDescent="0.25">
      <c r="H24007" s="200"/>
    </row>
    <row r="24008" spans="8:8" x14ac:dyDescent="0.25">
      <c r="H24008" s="200"/>
    </row>
    <row r="24009" spans="8:8" x14ac:dyDescent="0.25">
      <c r="H24009" s="200"/>
    </row>
    <row r="24010" spans="8:8" x14ac:dyDescent="0.25">
      <c r="H24010" s="200"/>
    </row>
    <row r="24011" spans="8:8" x14ac:dyDescent="0.25">
      <c r="H24011" s="200"/>
    </row>
    <row r="24012" spans="8:8" x14ac:dyDescent="0.25">
      <c r="H24012" s="200"/>
    </row>
    <row r="24013" spans="8:8" x14ac:dyDescent="0.25">
      <c r="H24013" s="200"/>
    </row>
    <row r="24014" spans="8:8" x14ac:dyDescent="0.25">
      <c r="H24014" s="200"/>
    </row>
    <row r="24015" spans="8:8" x14ac:dyDescent="0.25">
      <c r="H24015" s="200"/>
    </row>
    <row r="24016" spans="8:8" x14ac:dyDescent="0.25">
      <c r="H24016" s="200"/>
    </row>
    <row r="24017" spans="8:8" x14ac:dyDescent="0.25">
      <c r="H24017" s="200"/>
    </row>
    <row r="24018" spans="8:8" x14ac:dyDescent="0.25">
      <c r="H24018" s="200"/>
    </row>
    <row r="24019" spans="8:8" x14ac:dyDescent="0.25">
      <c r="H24019" s="200"/>
    </row>
    <row r="24020" spans="8:8" x14ac:dyDescent="0.25">
      <c r="H24020" s="200"/>
    </row>
    <row r="24021" spans="8:8" x14ac:dyDescent="0.25">
      <c r="H24021" s="200"/>
    </row>
    <row r="24022" spans="8:8" x14ac:dyDescent="0.25">
      <c r="H24022" s="200"/>
    </row>
    <row r="24023" spans="8:8" x14ac:dyDescent="0.25">
      <c r="H24023" s="200"/>
    </row>
    <row r="24024" spans="8:8" x14ac:dyDescent="0.25">
      <c r="H24024" s="200"/>
    </row>
    <row r="24025" spans="8:8" x14ac:dyDescent="0.25">
      <c r="H24025" s="200"/>
    </row>
    <row r="24026" spans="8:8" x14ac:dyDescent="0.25">
      <c r="H24026" s="200"/>
    </row>
    <row r="24027" spans="8:8" x14ac:dyDescent="0.25">
      <c r="H24027" s="200"/>
    </row>
    <row r="24028" spans="8:8" x14ac:dyDescent="0.25">
      <c r="H24028" s="200"/>
    </row>
    <row r="24029" spans="8:8" x14ac:dyDescent="0.25">
      <c r="H24029" s="200"/>
    </row>
    <row r="24030" spans="8:8" x14ac:dyDescent="0.25">
      <c r="H24030" s="200"/>
    </row>
    <row r="24031" spans="8:8" x14ac:dyDescent="0.25">
      <c r="H24031" s="200"/>
    </row>
    <row r="24032" spans="8:8" x14ac:dyDescent="0.25">
      <c r="H24032" s="200"/>
    </row>
    <row r="24033" spans="8:8" x14ac:dyDescent="0.25">
      <c r="H24033" s="200"/>
    </row>
    <row r="24034" spans="8:8" x14ac:dyDescent="0.25">
      <c r="H24034" s="200"/>
    </row>
    <row r="24035" spans="8:8" x14ac:dyDescent="0.25">
      <c r="H24035" s="200"/>
    </row>
    <row r="24036" spans="8:8" x14ac:dyDescent="0.25">
      <c r="H24036" s="200"/>
    </row>
    <row r="24037" spans="8:8" x14ac:dyDescent="0.25">
      <c r="H24037" s="200"/>
    </row>
    <row r="24038" spans="8:8" x14ac:dyDescent="0.25">
      <c r="H24038" s="200"/>
    </row>
    <row r="24039" spans="8:8" x14ac:dyDescent="0.25">
      <c r="H24039" s="200"/>
    </row>
    <row r="24040" spans="8:8" x14ac:dyDescent="0.25">
      <c r="H24040" s="200"/>
    </row>
    <row r="24041" spans="8:8" x14ac:dyDescent="0.25">
      <c r="H24041" s="200"/>
    </row>
    <row r="24042" spans="8:8" x14ac:dyDescent="0.25">
      <c r="H24042" s="200"/>
    </row>
    <row r="24043" spans="8:8" x14ac:dyDescent="0.25">
      <c r="H24043" s="200"/>
    </row>
    <row r="24044" spans="8:8" x14ac:dyDescent="0.25">
      <c r="H24044" s="200"/>
    </row>
    <row r="24045" spans="8:8" x14ac:dyDescent="0.25">
      <c r="H24045" s="200"/>
    </row>
    <row r="24046" spans="8:8" x14ac:dyDescent="0.25">
      <c r="H24046" s="200"/>
    </row>
    <row r="24047" spans="8:8" x14ac:dyDescent="0.25">
      <c r="H24047" s="200"/>
    </row>
    <row r="24048" spans="8:8" x14ac:dyDescent="0.25">
      <c r="H24048" s="200"/>
    </row>
    <row r="24049" spans="8:8" x14ac:dyDescent="0.25">
      <c r="H24049" s="200"/>
    </row>
    <row r="24050" spans="8:8" x14ac:dyDescent="0.25">
      <c r="H24050" s="200"/>
    </row>
    <row r="24051" spans="8:8" x14ac:dyDescent="0.25">
      <c r="H24051" s="200"/>
    </row>
    <row r="24052" spans="8:8" x14ac:dyDescent="0.25">
      <c r="H24052" s="200"/>
    </row>
    <row r="24053" spans="8:8" x14ac:dyDescent="0.25">
      <c r="H24053" s="200"/>
    </row>
    <row r="24054" spans="8:8" x14ac:dyDescent="0.25">
      <c r="H24054" s="200"/>
    </row>
    <row r="24055" spans="8:8" x14ac:dyDescent="0.25">
      <c r="H24055" s="200"/>
    </row>
    <row r="24056" spans="8:8" x14ac:dyDescent="0.25">
      <c r="H24056" s="200"/>
    </row>
    <row r="24057" spans="8:8" x14ac:dyDescent="0.25">
      <c r="H24057" s="200"/>
    </row>
    <row r="24058" spans="8:8" x14ac:dyDescent="0.25">
      <c r="H24058" s="200"/>
    </row>
    <row r="24059" spans="8:8" x14ac:dyDescent="0.25">
      <c r="H24059" s="200"/>
    </row>
    <row r="24060" spans="8:8" x14ac:dyDescent="0.25">
      <c r="H24060" s="200"/>
    </row>
    <row r="24061" spans="8:8" x14ac:dyDescent="0.25">
      <c r="H24061" s="200"/>
    </row>
    <row r="24062" spans="8:8" x14ac:dyDescent="0.25">
      <c r="H24062" s="200"/>
    </row>
    <row r="24063" spans="8:8" x14ac:dyDescent="0.25">
      <c r="H24063" s="200"/>
    </row>
    <row r="24064" spans="8:8" x14ac:dyDescent="0.25">
      <c r="H24064" s="200"/>
    </row>
    <row r="24065" spans="8:8" x14ac:dyDescent="0.25">
      <c r="H24065" s="200"/>
    </row>
    <row r="24066" spans="8:8" x14ac:dyDescent="0.25">
      <c r="H24066" s="200"/>
    </row>
    <row r="24067" spans="8:8" x14ac:dyDescent="0.25">
      <c r="H24067" s="200"/>
    </row>
    <row r="24068" spans="8:8" x14ac:dyDescent="0.25">
      <c r="H24068" s="200"/>
    </row>
    <row r="24069" spans="8:8" x14ac:dyDescent="0.25">
      <c r="H24069" s="200"/>
    </row>
    <row r="24070" spans="8:8" x14ac:dyDescent="0.25">
      <c r="H24070" s="200"/>
    </row>
    <row r="24071" spans="8:8" x14ac:dyDescent="0.25">
      <c r="H24071" s="200"/>
    </row>
    <row r="24072" spans="8:8" x14ac:dyDescent="0.25">
      <c r="H24072" s="200"/>
    </row>
    <row r="24073" spans="8:8" x14ac:dyDescent="0.25">
      <c r="H24073" s="200"/>
    </row>
    <row r="24074" spans="8:8" x14ac:dyDescent="0.25">
      <c r="H24074" s="200"/>
    </row>
    <row r="24075" spans="8:8" x14ac:dyDescent="0.25">
      <c r="H24075" s="200"/>
    </row>
    <row r="24076" spans="8:8" x14ac:dyDescent="0.25">
      <c r="H24076" s="200"/>
    </row>
    <row r="24077" spans="8:8" x14ac:dyDescent="0.25">
      <c r="H24077" s="200"/>
    </row>
    <row r="24078" spans="8:8" x14ac:dyDescent="0.25">
      <c r="H24078" s="200"/>
    </row>
    <row r="24079" spans="8:8" x14ac:dyDescent="0.25">
      <c r="H24079" s="200"/>
    </row>
    <row r="24080" spans="8:8" x14ac:dyDescent="0.25">
      <c r="H24080" s="200"/>
    </row>
    <row r="24081" spans="8:8" x14ac:dyDescent="0.25">
      <c r="H24081" s="200"/>
    </row>
    <row r="24082" spans="8:8" x14ac:dyDescent="0.25">
      <c r="H24082" s="200"/>
    </row>
    <row r="24083" spans="8:8" x14ac:dyDescent="0.25">
      <c r="H24083" s="200"/>
    </row>
    <row r="24084" spans="8:8" x14ac:dyDescent="0.25">
      <c r="H24084" s="200"/>
    </row>
    <row r="24085" spans="8:8" x14ac:dyDescent="0.25">
      <c r="H24085" s="200"/>
    </row>
    <row r="24086" spans="8:8" x14ac:dyDescent="0.25">
      <c r="H24086" s="200"/>
    </row>
    <row r="24087" spans="8:8" x14ac:dyDescent="0.25">
      <c r="H24087" s="200"/>
    </row>
    <row r="24088" spans="8:8" x14ac:dyDescent="0.25">
      <c r="H24088" s="200"/>
    </row>
    <row r="24089" spans="8:8" x14ac:dyDescent="0.25">
      <c r="H24089" s="200"/>
    </row>
    <row r="24090" spans="8:8" x14ac:dyDescent="0.25">
      <c r="H24090" s="200"/>
    </row>
    <row r="24091" spans="8:8" x14ac:dyDescent="0.25">
      <c r="H24091" s="200"/>
    </row>
    <row r="24092" spans="8:8" x14ac:dyDescent="0.25">
      <c r="H24092" s="200"/>
    </row>
    <row r="24093" spans="8:8" x14ac:dyDescent="0.25">
      <c r="H24093" s="200"/>
    </row>
    <row r="24094" spans="8:8" x14ac:dyDescent="0.25">
      <c r="H24094" s="200"/>
    </row>
    <row r="24095" spans="8:8" x14ac:dyDescent="0.25">
      <c r="H24095" s="200"/>
    </row>
    <row r="24096" spans="8:8" x14ac:dyDescent="0.25">
      <c r="H24096" s="200"/>
    </row>
    <row r="24097" spans="8:8" x14ac:dyDescent="0.25">
      <c r="H24097" s="200"/>
    </row>
    <row r="24098" spans="8:8" x14ac:dyDescent="0.25">
      <c r="H24098" s="200"/>
    </row>
    <row r="24099" spans="8:8" x14ac:dyDescent="0.25">
      <c r="H24099" s="200"/>
    </row>
    <row r="24100" spans="8:8" x14ac:dyDescent="0.25">
      <c r="H24100" s="200"/>
    </row>
    <row r="24101" spans="8:8" x14ac:dyDescent="0.25">
      <c r="H24101" s="200"/>
    </row>
    <row r="24102" spans="8:8" x14ac:dyDescent="0.25">
      <c r="H24102" s="200"/>
    </row>
    <row r="24103" spans="8:8" x14ac:dyDescent="0.25">
      <c r="H24103" s="200"/>
    </row>
    <row r="24104" spans="8:8" x14ac:dyDescent="0.25">
      <c r="H24104" s="200"/>
    </row>
    <row r="24105" spans="8:8" x14ac:dyDescent="0.25">
      <c r="H24105" s="200"/>
    </row>
    <row r="24106" spans="8:8" x14ac:dyDescent="0.25">
      <c r="H24106" s="200"/>
    </row>
    <row r="24107" spans="8:8" x14ac:dyDescent="0.25">
      <c r="H24107" s="200"/>
    </row>
    <row r="24108" spans="8:8" x14ac:dyDescent="0.25">
      <c r="H24108" s="200"/>
    </row>
    <row r="24109" spans="8:8" x14ac:dyDescent="0.25">
      <c r="H24109" s="200"/>
    </row>
    <row r="24110" spans="8:8" x14ac:dyDescent="0.25">
      <c r="H24110" s="200"/>
    </row>
    <row r="24111" spans="8:8" x14ac:dyDescent="0.25">
      <c r="H24111" s="200"/>
    </row>
    <row r="24112" spans="8:8" x14ac:dyDescent="0.25">
      <c r="H24112" s="200"/>
    </row>
    <row r="24113" spans="8:8" x14ac:dyDescent="0.25">
      <c r="H24113" s="200"/>
    </row>
    <row r="24114" spans="8:8" x14ac:dyDescent="0.25">
      <c r="H24114" s="200"/>
    </row>
    <row r="24115" spans="8:8" x14ac:dyDescent="0.25">
      <c r="H24115" s="200"/>
    </row>
    <row r="24116" spans="8:8" x14ac:dyDescent="0.25">
      <c r="H24116" s="200"/>
    </row>
    <row r="24117" spans="8:8" x14ac:dyDescent="0.25">
      <c r="H24117" s="200"/>
    </row>
    <row r="24118" spans="8:8" x14ac:dyDescent="0.25">
      <c r="H24118" s="200"/>
    </row>
    <row r="24119" spans="8:8" x14ac:dyDescent="0.25">
      <c r="H24119" s="200"/>
    </row>
    <row r="24120" spans="8:8" x14ac:dyDescent="0.25">
      <c r="H24120" s="200"/>
    </row>
    <row r="24121" spans="8:8" x14ac:dyDescent="0.25">
      <c r="H24121" s="200"/>
    </row>
    <row r="24122" spans="8:8" x14ac:dyDescent="0.25">
      <c r="H24122" s="200"/>
    </row>
    <row r="24123" spans="8:8" x14ac:dyDescent="0.25">
      <c r="H24123" s="200"/>
    </row>
    <row r="24124" spans="8:8" x14ac:dyDescent="0.25">
      <c r="H24124" s="200"/>
    </row>
    <row r="24125" spans="8:8" x14ac:dyDescent="0.25">
      <c r="H24125" s="200"/>
    </row>
    <row r="24126" spans="8:8" x14ac:dyDescent="0.25">
      <c r="H24126" s="200"/>
    </row>
    <row r="24127" spans="8:8" x14ac:dyDescent="0.25">
      <c r="H24127" s="200"/>
    </row>
    <row r="24128" spans="8:8" x14ac:dyDescent="0.25">
      <c r="H24128" s="200"/>
    </row>
    <row r="24129" spans="8:8" x14ac:dyDescent="0.25">
      <c r="H24129" s="200"/>
    </row>
    <row r="24130" spans="8:8" x14ac:dyDescent="0.25">
      <c r="H24130" s="200"/>
    </row>
    <row r="24131" spans="8:8" x14ac:dyDescent="0.25">
      <c r="H24131" s="200"/>
    </row>
    <row r="24132" spans="8:8" x14ac:dyDescent="0.25">
      <c r="H24132" s="200"/>
    </row>
    <row r="24133" spans="8:8" x14ac:dyDescent="0.25">
      <c r="H24133" s="200"/>
    </row>
    <row r="24134" spans="8:8" x14ac:dyDescent="0.25">
      <c r="H24134" s="200"/>
    </row>
    <row r="24135" spans="8:8" x14ac:dyDescent="0.25">
      <c r="H24135" s="200"/>
    </row>
    <row r="24136" spans="8:8" x14ac:dyDescent="0.25">
      <c r="H24136" s="200"/>
    </row>
    <row r="24137" spans="8:8" x14ac:dyDescent="0.25">
      <c r="H24137" s="200"/>
    </row>
    <row r="24138" spans="8:8" x14ac:dyDescent="0.25">
      <c r="H24138" s="200"/>
    </row>
    <row r="24139" spans="8:8" x14ac:dyDescent="0.25">
      <c r="H24139" s="200"/>
    </row>
    <row r="24140" spans="8:8" x14ac:dyDescent="0.25">
      <c r="H24140" s="200"/>
    </row>
    <row r="24141" spans="8:8" x14ac:dyDescent="0.25">
      <c r="H24141" s="200"/>
    </row>
    <row r="24142" spans="8:8" x14ac:dyDescent="0.25">
      <c r="H24142" s="200"/>
    </row>
    <row r="24143" spans="8:8" x14ac:dyDescent="0.25">
      <c r="H24143" s="200"/>
    </row>
    <row r="24144" spans="8:8" x14ac:dyDescent="0.25">
      <c r="H24144" s="200"/>
    </row>
    <row r="24145" spans="8:8" x14ac:dyDescent="0.25">
      <c r="H24145" s="200"/>
    </row>
    <row r="24146" spans="8:8" x14ac:dyDescent="0.25">
      <c r="H24146" s="200"/>
    </row>
    <row r="24147" spans="8:8" x14ac:dyDescent="0.25">
      <c r="H24147" s="200"/>
    </row>
    <row r="24148" spans="8:8" x14ac:dyDescent="0.25">
      <c r="H24148" s="200"/>
    </row>
    <row r="24149" spans="8:8" x14ac:dyDescent="0.25">
      <c r="H24149" s="200"/>
    </row>
    <row r="24150" spans="8:8" x14ac:dyDescent="0.25">
      <c r="H24150" s="200"/>
    </row>
    <row r="24151" spans="8:8" x14ac:dyDescent="0.25">
      <c r="H24151" s="200"/>
    </row>
    <row r="24152" spans="8:8" x14ac:dyDescent="0.25">
      <c r="H24152" s="200"/>
    </row>
    <row r="24153" spans="8:8" x14ac:dyDescent="0.25">
      <c r="H24153" s="200"/>
    </row>
    <row r="24154" spans="8:8" x14ac:dyDescent="0.25">
      <c r="H24154" s="200"/>
    </row>
    <row r="24155" spans="8:8" x14ac:dyDescent="0.25">
      <c r="H24155" s="200"/>
    </row>
    <row r="24156" spans="8:8" x14ac:dyDescent="0.25">
      <c r="H24156" s="200"/>
    </row>
    <row r="24157" spans="8:8" x14ac:dyDescent="0.25">
      <c r="H24157" s="200"/>
    </row>
    <row r="24158" spans="8:8" x14ac:dyDescent="0.25">
      <c r="H24158" s="200"/>
    </row>
    <row r="24159" spans="8:8" x14ac:dyDescent="0.25">
      <c r="H24159" s="200"/>
    </row>
    <row r="24160" spans="8:8" x14ac:dyDescent="0.25">
      <c r="H24160" s="200"/>
    </row>
    <row r="24161" spans="8:8" x14ac:dyDescent="0.25">
      <c r="H24161" s="200"/>
    </row>
    <row r="24162" spans="8:8" x14ac:dyDescent="0.25">
      <c r="H24162" s="200"/>
    </row>
    <row r="24163" spans="8:8" x14ac:dyDescent="0.25">
      <c r="H24163" s="200"/>
    </row>
    <row r="24164" spans="8:8" x14ac:dyDescent="0.25">
      <c r="H24164" s="200"/>
    </row>
    <row r="24165" spans="8:8" x14ac:dyDescent="0.25">
      <c r="H24165" s="200"/>
    </row>
    <row r="24166" spans="8:8" x14ac:dyDescent="0.25">
      <c r="H24166" s="200"/>
    </row>
    <row r="24167" spans="8:8" x14ac:dyDescent="0.25">
      <c r="H24167" s="200"/>
    </row>
    <row r="24168" spans="8:8" x14ac:dyDescent="0.25">
      <c r="H24168" s="200"/>
    </row>
    <row r="24169" spans="8:8" x14ac:dyDescent="0.25">
      <c r="H24169" s="200"/>
    </row>
    <row r="24170" spans="8:8" x14ac:dyDescent="0.25">
      <c r="H24170" s="200"/>
    </row>
    <row r="24171" spans="8:8" x14ac:dyDescent="0.25">
      <c r="H24171" s="200"/>
    </row>
    <row r="24172" spans="8:8" x14ac:dyDescent="0.25">
      <c r="H24172" s="200"/>
    </row>
    <row r="24173" spans="8:8" x14ac:dyDescent="0.25">
      <c r="H24173" s="200"/>
    </row>
    <row r="24174" spans="8:8" x14ac:dyDescent="0.25">
      <c r="H24174" s="200"/>
    </row>
    <row r="24175" spans="8:8" x14ac:dyDescent="0.25">
      <c r="H24175" s="200"/>
    </row>
    <row r="24176" spans="8:8" x14ac:dyDescent="0.25">
      <c r="H24176" s="200"/>
    </row>
    <row r="24177" spans="8:8" x14ac:dyDescent="0.25">
      <c r="H24177" s="200"/>
    </row>
    <row r="24178" spans="8:8" x14ac:dyDescent="0.25">
      <c r="H24178" s="200"/>
    </row>
    <row r="24179" spans="8:8" x14ac:dyDescent="0.25">
      <c r="H24179" s="200"/>
    </row>
    <row r="24180" spans="8:8" x14ac:dyDescent="0.25">
      <c r="H24180" s="200"/>
    </row>
    <row r="24181" spans="8:8" x14ac:dyDescent="0.25">
      <c r="H24181" s="200"/>
    </row>
    <row r="24182" spans="8:8" x14ac:dyDescent="0.25">
      <c r="H24182" s="200"/>
    </row>
    <row r="24183" spans="8:8" x14ac:dyDescent="0.25">
      <c r="H24183" s="200"/>
    </row>
    <row r="24184" spans="8:8" x14ac:dyDescent="0.25">
      <c r="H24184" s="200"/>
    </row>
    <row r="24185" spans="8:8" x14ac:dyDescent="0.25">
      <c r="H24185" s="200"/>
    </row>
    <row r="24186" spans="8:8" x14ac:dyDescent="0.25">
      <c r="H24186" s="200"/>
    </row>
    <row r="24187" spans="8:8" x14ac:dyDescent="0.25">
      <c r="H24187" s="200"/>
    </row>
    <row r="24188" spans="8:8" x14ac:dyDescent="0.25">
      <c r="H24188" s="200"/>
    </row>
    <row r="24189" spans="8:8" x14ac:dyDescent="0.25">
      <c r="H24189" s="200"/>
    </row>
    <row r="24190" spans="8:8" x14ac:dyDescent="0.25">
      <c r="H24190" s="200"/>
    </row>
    <row r="24191" spans="8:8" x14ac:dyDescent="0.25">
      <c r="H24191" s="200"/>
    </row>
    <row r="24192" spans="8:8" x14ac:dyDescent="0.25">
      <c r="H24192" s="200"/>
    </row>
    <row r="24193" spans="8:8" x14ac:dyDescent="0.25">
      <c r="H24193" s="200"/>
    </row>
    <row r="24194" spans="8:8" x14ac:dyDescent="0.25">
      <c r="H24194" s="200"/>
    </row>
    <row r="24195" spans="8:8" x14ac:dyDescent="0.25">
      <c r="H24195" s="200"/>
    </row>
    <row r="24196" spans="8:8" x14ac:dyDescent="0.25">
      <c r="H24196" s="200"/>
    </row>
    <row r="24197" spans="8:8" x14ac:dyDescent="0.25">
      <c r="H24197" s="200"/>
    </row>
    <row r="24198" spans="8:8" x14ac:dyDescent="0.25">
      <c r="H24198" s="200"/>
    </row>
    <row r="24199" spans="8:8" x14ac:dyDescent="0.25">
      <c r="H24199" s="200"/>
    </row>
    <row r="24200" spans="8:8" x14ac:dyDescent="0.25">
      <c r="H24200" s="200"/>
    </row>
    <row r="24201" spans="8:8" x14ac:dyDescent="0.25">
      <c r="H24201" s="200"/>
    </row>
    <row r="24202" spans="8:8" x14ac:dyDescent="0.25">
      <c r="H24202" s="200"/>
    </row>
    <row r="24203" spans="8:8" x14ac:dyDescent="0.25">
      <c r="H24203" s="200"/>
    </row>
    <row r="24204" spans="8:8" x14ac:dyDescent="0.25">
      <c r="H24204" s="200"/>
    </row>
    <row r="24205" spans="8:8" x14ac:dyDescent="0.25">
      <c r="H24205" s="200"/>
    </row>
    <row r="24206" spans="8:8" x14ac:dyDescent="0.25">
      <c r="H24206" s="200"/>
    </row>
    <row r="24207" spans="8:8" x14ac:dyDescent="0.25">
      <c r="H24207" s="200"/>
    </row>
    <row r="24208" spans="8:8" x14ac:dyDescent="0.25">
      <c r="H24208" s="200"/>
    </row>
    <row r="24209" spans="8:8" x14ac:dyDescent="0.25">
      <c r="H24209" s="200"/>
    </row>
    <row r="24210" spans="8:8" x14ac:dyDescent="0.25">
      <c r="H24210" s="200"/>
    </row>
    <row r="24211" spans="8:8" x14ac:dyDescent="0.25">
      <c r="H24211" s="200"/>
    </row>
    <row r="24212" spans="8:8" x14ac:dyDescent="0.25">
      <c r="H24212" s="200"/>
    </row>
    <row r="24213" spans="8:8" x14ac:dyDescent="0.25">
      <c r="H24213" s="200"/>
    </row>
    <row r="24214" spans="8:8" x14ac:dyDescent="0.25">
      <c r="H24214" s="200"/>
    </row>
    <row r="24215" spans="8:8" x14ac:dyDescent="0.25">
      <c r="H24215" s="200"/>
    </row>
    <row r="24216" spans="8:8" x14ac:dyDescent="0.25">
      <c r="H24216" s="200"/>
    </row>
    <row r="24217" spans="8:8" x14ac:dyDescent="0.25">
      <c r="H24217" s="200"/>
    </row>
    <row r="24218" spans="8:8" x14ac:dyDescent="0.25">
      <c r="H24218" s="200"/>
    </row>
    <row r="24219" spans="8:8" x14ac:dyDescent="0.25">
      <c r="H24219" s="200"/>
    </row>
    <row r="24220" spans="8:8" x14ac:dyDescent="0.25">
      <c r="H24220" s="200"/>
    </row>
    <row r="24221" spans="8:8" x14ac:dyDescent="0.25">
      <c r="H24221" s="200"/>
    </row>
    <row r="24222" spans="8:8" x14ac:dyDescent="0.25">
      <c r="H24222" s="200"/>
    </row>
    <row r="24223" spans="8:8" x14ac:dyDescent="0.25">
      <c r="H24223" s="200"/>
    </row>
    <row r="24224" spans="8:8" x14ac:dyDescent="0.25">
      <c r="H24224" s="200"/>
    </row>
    <row r="24225" spans="8:8" x14ac:dyDescent="0.25">
      <c r="H24225" s="200"/>
    </row>
    <row r="24226" spans="8:8" x14ac:dyDescent="0.25">
      <c r="H24226" s="200"/>
    </row>
    <row r="24227" spans="8:8" x14ac:dyDescent="0.25">
      <c r="H24227" s="200"/>
    </row>
    <row r="24228" spans="8:8" x14ac:dyDescent="0.25">
      <c r="H24228" s="200"/>
    </row>
    <row r="24229" spans="8:8" x14ac:dyDescent="0.25">
      <c r="H24229" s="200"/>
    </row>
    <row r="24230" spans="8:8" x14ac:dyDescent="0.25">
      <c r="H24230" s="200"/>
    </row>
    <row r="24231" spans="8:8" x14ac:dyDescent="0.25">
      <c r="H24231" s="200"/>
    </row>
    <row r="24232" spans="8:8" x14ac:dyDescent="0.25">
      <c r="H24232" s="200"/>
    </row>
    <row r="24233" spans="8:8" x14ac:dyDescent="0.25">
      <c r="H24233" s="200"/>
    </row>
    <row r="24234" spans="8:8" x14ac:dyDescent="0.25">
      <c r="H24234" s="200"/>
    </row>
    <row r="24235" spans="8:8" x14ac:dyDescent="0.25">
      <c r="H24235" s="200"/>
    </row>
    <row r="24236" spans="8:8" x14ac:dyDescent="0.25">
      <c r="H24236" s="200"/>
    </row>
    <row r="24237" spans="8:8" x14ac:dyDescent="0.25">
      <c r="H24237" s="200"/>
    </row>
    <row r="24238" spans="8:8" x14ac:dyDescent="0.25">
      <c r="H24238" s="200"/>
    </row>
    <row r="24239" spans="8:8" x14ac:dyDescent="0.25">
      <c r="H24239" s="200"/>
    </row>
    <row r="24240" spans="8:8" x14ac:dyDescent="0.25">
      <c r="H24240" s="200"/>
    </row>
    <row r="24241" spans="8:8" x14ac:dyDescent="0.25">
      <c r="H24241" s="200"/>
    </row>
    <row r="24242" spans="8:8" x14ac:dyDescent="0.25">
      <c r="H24242" s="200"/>
    </row>
    <row r="24243" spans="8:8" x14ac:dyDescent="0.25">
      <c r="H24243" s="200"/>
    </row>
    <row r="24244" spans="8:8" x14ac:dyDescent="0.25">
      <c r="H24244" s="200"/>
    </row>
    <row r="24245" spans="8:8" x14ac:dyDescent="0.25">
      <c r="H24245" s="200"/>
    </row>
    <row r="24246" spans="8:8" x14ac:dyDescent="0.25">
      <c r="H24246" s="200"/>
    </row>
    <row r="24247" spans="8:8" x14ac:dyDescent="0.25">
      <c r="H24247" s="200"/>
    </row>
    <row r="24248" spans="8:8" x14ac:dyDescent="0.25">
      <c r="H24248" s="200"/>
    </row>
    <row r="24249" spans="8:8" x14ac:dyDescent="0.25">
      <c r="H24249" s="200"/>
    </row>
    <row r="24250" spans="8:8" x14ac:dyDescent="0.25">
      <c r="H24250" s="200"/>
    </row>
    <row r="24251" spans="8:8" x14ac:dyDescent="0.25">
      <c r="H24251" s="200"/>
    </row>
    <row r="24252" spans="8:8" x14ac:dyDescent="0.25">
      <c r="H24252" s="200"/>
    </row>
    <row r="24253" spans="8:8" x14ac:dyDescent="0.25">
      <c r="H24253" s="200"/>
    </row>
    <row r="24254" spans="8:8" x14ac:dyDescent="0.25">
      <c r="H24254" s="200"/>
    </row>
    <row r="24255" spans="8:8" x14ac:dyDescent="0.25">
      <c r="H24255" s="200"/>
    </row>
    <row r="24256" spans="8:8" x14ac:dyDescent="0.25">
      <c r="H24256" s="200"/>
    </row>
    <row r="24257" spans="8:8" x14ac:dyDescent="0.25">
      <c r="H24257" s="200"/>
    </row>
    <row r="24258" spans="8:8" x14ac:dyDescent="0.25">
      <c r="H24258" s="200"/>
    </row>
    <row r="24259" spans="8:8" x14ac:dyDescent="0.25">
      <c r="H24259" s="200"/>
    </row>
    <row r="24260" spans="8:8" x14ac:dyDescent="0.25">
      <c r="H24260" s="200"/>
    </row>
    <row r="24261" spans="8:8" x14ac:dyDescent="0.25">
      <c r="H24261" s="200"/>
    </row>
    <row r="24262" spans="8:8" x14ac:dyDescent="0.25">
      <c r="H24262" s="200"/>
    </row>
    <row r="24263" spans="8:8" x14ac:dyDescent="0.25">
      <c r="H24263" s="200"/>
    </row>
    <row r="24264" spans="8:8" x14ac:dyDescent="0.25">
      <c r="H24264" s="200"/>
    </row>
    <row r="24265" spans="8:8" x14ac:dyDescent="0.25">
      <c r="H24265" s="200"/>
    </row>
    <row r="24266" spans="8:8" x14ac:dyDescent="0.25">
      <c r="H24266" s="200"/>
    </row>
    <row r="24267" spans="8:8" x14ac:dyDescent="0.25">
      <c r="H24267" s="200"/>
    </row>
    <row r="24268" spans="8:8" x14ac:dyDescent="0.25">
      <c r="H24268" s="200"/>
    </row>
    <row r="24269" spans="8:8" x14ac:dyDescent="0.25">
      <c r="H24269" s="200"/>
    </row>
    <row r="24270" spans="8:8" x14ac:dyDescent="0.25">
      <c r="H24270" s="200"/>
    </row>
    <row r="24271" spans="8:8" x14ac:dyDescent="0.25">
      <c r="H24271" s="200"/>
    </row>
    <row r="24272" spans="8:8" x14ac:dyDescent="0.25">
      <c r="H24272" s="200"/>
    </row>
    <row r="24273" spans="8:8" x14ac:dyDescent="0.25">
      <c r="H24273" s="200"/>
    </row>
    <row r="24274" spans="8:8" x14ac:dyDescent="0.25">
      <c r="H24274" s="200"/>
    </row>
    <row r="24275" spans="8:8" x14ac:dyDescent="0.25">
      <c r="H24275" s="200"/>
    </row>
    <row r="24276" spans="8:8" x14ac:dyDescent="0.25">
      <c r="H24276" s="200"/>
    </row>
    <row r="24277" spans="8:8" x14ac:dyDescent="0.25">
      <c r="H24277" s="200"/>
    </row>
    <row r="24278" spans="8:8" x14ac:dyDescent="0.25">
      <c r="H24278" s="200"/>
    </row>
    <row r="24279" spans="8:8" x14ac:dyDescent="0.25">
      <c r="H24279" s="200"/>
    </row>
    <row r="24280" spans="8:8" x14ac:dyDescent="0.25">
      <c r="H24280" s="200"/>
    </row>
    <row r="24281" spans="8:8" x14ac:dyDescent="0.25">
      <c r="H24281" s="200"/>
    </row>
    <row r="24282" spans="8:8" x14ac:dyDescent="0.25">
      <c r="H24282" s="200"/>
    </row>
    <row r="24283" spans="8:8" x14ac:dyDescent="0.25">
      <c r="H24283" s="200"/>
    </row>
    <row r="24284" spans="8:8" x14ac:dyDescent="0.25">
      <c r="H24284" s="200"/>
    </row>
    <row r="24285" spans="8:8" x14ac:dyDescent="0.25">
      <c r="H24285" s="200"/>
    </row>
    <row r="24286" spans="8:8" x14ac:dyDescent="0.25">
      <c r="H24286" s="200"/>
    </row>
    <row r="24287" spans="8:8" x14ac:dyDescent="0.25">
      <c r="H24287" s="200"/>
    </row>
    <row r="24288" spans="8:8" x14ac:dyDescent="0.25">
      <c r="H24288" s="200"/>
    </row>
    <row r="24289" spans="8:8" x14ac:dyDescent="0.25">
      <c r="H24289" s="200"/>
    </row>
    <row r="24290" spans="8:8" x14ac:dyDescent="0.25">
      <c r="H24290" s="200"/>
    </row>
    <row r="24291" spans="8:8" x14ac:dyDescent="0.25">
      <c r="H24291" s="200"/>
    </row>
    <row r="24292" spans="8:8" x14ac:dyDescent="0.25">
      <c r="H24292" s="200"/>
    </row>
    <row r="24293" spans="8:8" x14ac:dyDescent="0.25">
      <c r="H24293" s="200"/>
    </row>
    <row r="24294" spans="8:8" x14ac:dyDescent="0.25">
      <c r="H24294" s="200"/>
    </row>
    <row r="24295" spans="8:8" x14ac:dyDescent="0.25">
      <c r="H24295" s="200"/>
    </row>
    <row r="24296" spans="8:8" x14ac:dyDescent="0.25">
      <c r="H24296" s="200"/>
    </row>
    <row r="24297" spans="8:8" x14ac:dyDescent="0.25">
      <c r="H24297" s="200"/>
    </row>
    <row r="24298" spans="8:8" x14ac:dyDescent="0.25">
      <c r="H24298" s="200"/>
    </row>
    <row r="24299" spans="8:8" x14ac:dyDescent="0.25">
      <c r="H24299" s="200"/>
    </row>
    <row r="24300" spans="8:8" x14ac:dyDescent="0.25">
      <c r="H24300" s="200"/>
    </row>
    <row r="24301" spans="8:8" x14ac:dyDescent="0.25">
      <c r="H24301" s="200"/>
    </row>
    <row r="24302" spans="8:8" x14ac:dyDescent="0.25">
      <c r="H24302" s="200"/>
    </row>
    <row r="24303" spans="8:8" x14ac:dyDescent="0.25">
      <c r="H24303" s="200"/>
    </row>
    <row r="24304" spans="8:8" x14ac:dyDescent="0.25">
      <c r="H24304" s="200"/>
    </row>
    <row r="24305" spans="8:8" x14ac:dyDescent="0.25">
      <c r="H24305" s="200"/>
    </row>
    <row r="24306" spans="8:8" x14ac:dyDescent="0.25">
      <c r="H24306" s="200"/>
    </row>
    <row r="24307" spans="8:8" x14ac:dyDescent="0.25">
      <c r="H24307" s="200"/>
    </row>
    <row r="24308" spans="8:8" x14ac:dyDescent="0.25">
      <c r="H24308" s="200"/>
    </row>
    <row r="24309" spans="8:8" x14ac:dyDescent="0.25">
      <c r="H24309" s="200"/>
    </row>
    <row r="24310" spans="8:8" x14ac:dyDescent="0.25">
      <c r="H24310" s="200"/>
    </row>
    <row r="24311" spans="8:8" x14ac:dyDescent="0.25">
      <c r="H24311" s="200"/>
    </row>
    <row r="24312" spans="8:8" x14ac:dyDescent="0.25">
      <c r="H24312" s="200"/>
    </row>
    <row r="24313" spans="8:8" x14ac:dyDescent="0.25">
      <c r="H24313" s="200"/>
    </row>
    <row r="24314" spans="8:8" x14ac:dyDescent="0.25">
      <c r="H24314" s="200"/>
    </row>
    <row r="24315" spans="8:8" x14ac:dyDescent="0.25">
      <c r="H24315" s="200"/>
    </row>
    <row r="24316" spans="8:8" x14ac:dyDescent="0.25">
      <c r="H24316" s="200"/>
    </row>
    <row r="24317" spans="8:8" x14ac:dyDescent="0.25">
      <c r="H24317" s="200"/>
    </row>
    <row r="24318" spans="8:8" x14ac:dyDescent="0.25">
      <c r="H24318" s="200"/>
    </row>
    <row r="24319" spans="8:8" x14ac:dyDescent="0.25">
      <c r="H24319" s="200"/>
    </row>
    <row r="24320" spans="8:8" x14ac:dyDescent="0.25">
      <c r="H24320" s="200"/>
    </row>
    <row r="24321" spans="8:8" x14ac:dyDescent="0.25">
      <c r="H24321" s="200"/>
    </row>
    <row r="24322" spans="8:8" x14ac:dyDescent="0.25">
      <c r="H24322" s="200"/>
    </row>
    <row r="24323" spans="8:8" x14ac:dyDescent="0.25">
      <c r="H24323" s="200"/>
    </row>
    <row r="24324" spans="8:8" x14ac:dyDescent="0.25">
      <c r="H24324" s="200"/>
    </row>
    <row r="24325" spans="8:8" x14ac:dyDescent="0.25">
      <c r="H24325" s="200"/>
    </row>
    <row r="24326" spans="8:8" x14ac:dyDescent="0.25">
      <c r="H24326" s="200"/>
    </row>
    <row r="24327" spans="8:8" x14ac:dyDescent="0.25">
      <c r="H24327" s="200"/>
    </row>
    <row r="24328" spans="8:8" x14ac:dyDescent="0.25">
      <c r="H24328" s="200"/>
    </row>
    <row r="24329" spans="8:8" x14ac:dyDescent="0.25">
      <c r="H24329" s="200"/>
    </row>
    <row r="24330" spans="8:8" x14ac:dyDescent="0.25">
      <c r="H24330" s="200"/>
    </row>
    <row r="24331" spans="8:8" x14ac:dyDescent="0.25">
      <c r="H24331" s="200"/>
    </row>
    <row r="24332" spans="8:8" x14ac:dyDescent="0.25">
      <c r="H24332" s="200"/>
    </row>
    <row r="24333" spans="8:8" x14ac:dyDescent="0.25">
      <c r="H24333" s="200"/>
    </row>
    <row r="24334" spans="8:8" x14ac:dyDescent="0.25">
      <c r="H24334" s="200"/>
    </row>
    <row r="24335" spans="8:8" x14ac:dyDescent="0.25">
      <c r="H24335" s="200"/>
    </row>
    <row r="24336" spans="8:8" x14ac:dyDescent="0.25">
      <c r="H24336" s="200"/>
    </row>
    <row r="24337" spans="8:8" x14ac:dyDescent="0.25">
      <c r="H24337" s="200"/>
    </row>
    <row r="24338" spans="8:8" x14ac:dyDescent="0.25">
      <c r="H24338" s="200"/>
    </row>
    <row r="24339" spans="8:8" x14ac:dyDescent="0.25">
      <c r="H24339" s="200"/>
    </row>
    <row r="24340" spans="8:8" x14ac:dyDescent="0.25">
      <c r="H24340" s="200"/>
    </row>
    <row r="24341" spans="8:8" x14ac:dyDescent="0.25">
      <c r="H24341" s="200"/>
    </row>
    <row r="24342" spans="8:8" x14ac:dyDescent="0.25">
      <c r="H24342" s="200"/>
    </row>
    <row r="24343" spans="8:8" x14ac:dyDescent="0.25">
      <c r="H24343" s="200"/>
    </row>
    <row r="24344" spans="8:8" x14ac:dyDescent="0.25">
      <c r="H24344" s="200"/>
    </row>
    <row r="24345" spans="8:8" x14ac:dyDescent="0.25">
      <c r="H24345" s="200"/>
    </row>
    <row r="24346" spans="8:8" x14ac:dyDescent="0.25">
      <c r="H24346" s="200"/>
    </row>
    <row r="24347" spans="8:8" x14ac:dyDescent="0.25">
      <c r="H24347" s="200"/>
    </row>
    <row r="24348" spans="8:8" x14ac:dyDescent="0.25">
      <c r="H24348" s="200"/>
    </row>
    <row r="24349" spans="8:8" x14ac:dyDescent="0.25">
      <c r="H24349" s="200"/>
    </row>
    <row r="24350" spans="8:8" x14ac:dyDescent="0.25">
      <c r="H24350" s="200"/>
    </row>
    <row r="24351" spans="8:8" x14ac:dyDescent="0.25">
      <c r="H24351" s="200"/>
    </row>
    <row r="24352" spans="8:8" x14ac:dyDescent="0.25">
      <c r="H24352" s="200"/>
    </row>
    <row r="24353" spans="8:8" x14ac:dyDescent="0.25">
      <c r="H24353" s="200"/>
    </row>
    <row r="24354" spans="8:8" x14ac:dyDescent="0.25">
      <c r="H24354" s="200"/>
    </row>
    <row r="24355" spans="8:8" x14ac:dyDescent="0.25">
      <c r="H24355" s="200"/>
    </row>
    <row r="24356" spans="8:8" x14ac:dyDescent="0.25">
      <c r="H24356" s="200"/>
    </row>
    <row r="24357" spans="8:8" x14ac:dyDescent="0.25">
      <c r="H24357" s="200"/>
    </row>
    <row r="24358" spans="8:8" x14ac:dyDescent="0.25">
      <c r="H24358" s="200"/>
    </row>
    <row r="24359" spans="8:8" x14ac:dyDescent="0.25">
      <c r="H24359" s="200"/>
    </row>
    <row r="24360" spans="8:8" x14ac:dyDescent="0.25">
      <c r="H24360" s="200"/>
    </row>
    <row r="24361" spans="8:8" x14ac:dyDescent="0.25">
      <c r="H24361" s="200"/>
    </row>
    <row r="24362" spans="8:8" x14ac:dyDescent="0.25">
      <c r="H24362" s="200"/>
    </row>
    <row r="24363" spans="8:8" x14ac:dyDescent="0.25">
      <c r="H24363" s="200"/>
    </row>
    <row r="24364" spans="8:8" x14ac:dyDescent="0.25">
      <c r="H24364" s="200"/>
    </row>
    <row r="24365" spans="8:8" x14ac:dyDescent="0.25">
      <c r="H24365" s="200"/>
    </row>
    <row r="24366" spans="8:8" x14ac:dyDescent="0.25">
      <c r="H24366" s="200"/>
    </row>
    <row r="24367" spans="8:8" x14ac:dyDescent="0.25">
      <c r="H24367" s="200"/>
    </row>
    <row r="24368" spans="8:8" x14ac:dyDescent="0.25">
      <c r="H24368" s="200"/>
    </row>
    <row r="24369" spans="8:8" x14ac:dyDescent="0.25">
      <c r="H24369" s="200"/>
    </row>
    <row r="24370" spans="8:8" x14ac:dyDescent="0.25">
      <c r="H24370" s="200"/>
    </row>
    <row r="24371" spans="8:8" x14ac:dyDescent="0.25">
      <c r="H24371" s="200"/>
    </row>
    <row r="24372" spans="8:8" x14ac:dyDescent="0.25">
      <c r="H24372" s="200"/>
    </row>
    <row r="24373" spans="8:8" x14ac:dyDescent="0.25">
      <c r="H24373" s="200"/>
    </row>
    <row r="24374" spans="8:8" x14ac:dyDescent="0.25">
      <c r="H24374" s="200"/>
    </row>
    <row r="24375" spans="8:8" x14ac:dyDescent="0.25">
      <c r="H24375" s="200"/>
    </row>
    <row r="24376" spans="8:8" x14ac:dyDescent="0.25">
      <c r="H24376" s="200"/>
    </row>
    <row r="24377" spans="8:8" x14ac:dyDescent="0.25">
      <c r="H24377" s="200"/>
    </row>
    <row r="24378" spans="8:8" x14ac:dyDescent="0.25">
      <c r="H24378" s="200"/>
    </row>
    <row r="24379" spans="8:8" x14ac:dyDescent="0.25">
      <c r="H24379" s="200"/>
    </row>
    <row r="24380" spans="8:8" x14ac:dyDescent="0.25">
      <c r="H24380" s="200"/>
    </row>
    <row r="24381" spans="8:8" x14ac:dyDescent="0.25">
      <c r="H24381" s="200"/>
    </row>
    <row r="24382" spans="8:8" x14ac:dyDescent="0.25">
      <c r="H24382" s="200"/>
    </row>
    <row r="24383" spans="8:8" x14ac:dyDescent="0.25">
      <c r="H24383" s="200"/>
    </row>
    <row r="24384" spans="8:8" x14ac:dyDescent="0.25">
      <c r="H24384" s="200"/>
    </row>
    <row r="24385" spans="8:8" x14ac:dyDescent="0.25">
      <c r="H24385" s="200"/>
    </row>
    <row r="24386" spans="8:8" x14ac:dyDescent="0.25">
      <c r="H24386" s="200"/>
    </row>
    <row r="24387" spans="8:8" x14ac:dyDescent="0.25">
      <c r="H24387" s="200"/>
    </row>
    <row r="24388" spans="8:8" x14ac:dyDescent="0.25">
      <c r="H24388" s="200"/>
    </row>
    <row r="24389" spans="8:8" x14ac:dyDescent="0.25">
      <c r="H24389" s="200"/>
    </row>
    <row r="24390" spans="8:8" x14ac:dyDescent="0.25">
      <c r="H24390" s="200"/>
    </row>
    <row r="24391" spans="8:8" x14ac:dyDescent="0.25">
      <c r="H24391" s="200"/>
    </row>
    <row r="24392" spans="8:8" x14ac:dyDescent="0.25">
      <c r="H24392" s="200"/>
    </row>
    <row r="24393" spans="8:8" x14ac:dyDescent="0.25">
      <c r="H24393" s="200"/>
    </row>
    <row r="24394" spans="8:8" x14ac:dyDescent="0.25">
      <c r="H24394" s="200"/>
    </row>
    <row r="24395" spans="8:8" x14ac:dyDescent="0.25">
      <c r="H24395" s="200"/>
    </row>
    <row r="24396" spans="8:8" x14ac:dyDescent="0.25">
      <c r="H24396" s="200"/>
    </row>
    <row r="24397" spans="8:8" x14ac:dyDescent="0.25">
      <c r="H24397" s="200"/>
    </row>
    <row r="24398" spans="8:8" x14ac:dyDescent="0.25">
      <c r="H24398" s="200"/>
    </row>
    <row r="24399" spans="8:8" x14ac:dyDescent="0.25">
      <c r="H24399" s="200"/>
    </row>
    <row r="24400" spans="8:8" x14ac:dyDescent="0.25">
      <c r="H24400" s="200"/>
    </row>
    <row r="24401" spans="8:8" x14ac:dyDescent="0.25">
      <c r="H24401" s="200"/>
    </row>
    <row r="24402" spans="8:8" x14ac:dyDescent="0.25">
      <c r="H24402" s="200"/>
    </row>
    <row r="24403" spans="8:8" x14ac:dyDescent="0.25">
      <c r="H24403" s="200"/>
    </row>
    <row r="24404" spans="8:8" x14ac:dyDescent="0.25">
      <c r="H24404" s="200"/>
    </row>
    <row r="24405" spans="8:8" x14ac:dyDescent="0.25">
      <c r="H24405" s="200"/>
    </row>
    <row r="24406" spans="8:8" x14ac:dyDescent="0.25">
      <c r="H24406" s="200"/>
    </row>
    <row r="24407" spans="8:8" x14ac:dyDescent="0.25">
      <c r="H24407" s="200"/>
    </row>
    <row r="24408" spans="8:8" x14ac:dyDescent="0.25">
      <c r="H24408" s="200"/>
    </row>
    <row r="24409" spans="8:8" x14ac:dyDescent="0.25">
      <c r="H24409" s="200"/>
    </row>
    <row r="24410" spans="8:8" x14ac:dyDescent="0.25">
      <c r="H24410" s="200"/>
    </row>
    <row r="24411" spans="8:8" x14ac:dyDescent="0.25">
      <c r="H24411" s="200"/>
    </row>
    <row r="24412" spans="8:8" x14ac:dyDescent="0.25">
      <c r="H24412" s="200"/>
    </row>
    <row r="24413" spans="8:8" x14ac:dyDescent="0.25">
      <c r="H24413" s="200"/>
    </row>
    <row r="24414" spans="8:8" x14ac:dyDescent="0.25">
      <c r="H24414" s="200"/>
    </row>
    <row r="24415" spans="8:8" x14ac:dyDescent="0.25">
      <c r="H24415" s="200"/>
    </row>
    <row r="24416" spans="8:8" x14ac:dyDescent="0.25">
      <c r="H24416" s="200"/>
    </row>
    <row r="24417" spans="8:8" x14ac:dyDescent="0.25">
      <c r="H24417" s="200"/>
    </row>
    <row r="24418" spans="8:8" x14ac:dyDescent="0.25">
      <c r="H24418" s="200"/>
    </row>
    <row r="24419" spans="8:8" x14ac:dyDescent="0.25">
      <c r="H24419" s="200"/>
    </row>
    <row r="24420" spans="8:8" x14ac:dyDescent="0.25">
      <c r="H24420" s="200"/>
    </row>
    <row r="24421" spans="8:8" x14ac:dyDescent="0.25">
      <c r="H24421" s="200"/>
    </row>
    <row r="24422" spans="8:8" x14ac:dyDescent="0.25">
      <c r="H24422" s="200"/>
    </row>
    <row r="24423" spans="8:8" x14ac:dyDescent="0.25">
      <c r="H24423" s="200"/>
    </row>
    <row r="24424" spans="8:8" x14ac:dyDescent="0.25">
      <c r="H24424" s="200"/>
    </row>
    <row r="24425" spans="8:8" x14ac:dyDescent="0.25">
      <c r="H24425" s="200"/>
    </row>
    <row r="24426" spans="8:8" x14ac:dyDescent="0.25">
      <c r="H24426" s="200"/>
    </row>
    <row r="24427" spans="8:8" x14ac:dyDescent="0.25">
      <c r="H24427" s="200"/>
    </row>
    <row r="24428" spans="8:8" x14ac:dyDescent="0.25">
      <c r="H24428" s="200"/>
    </row>
    <row r="24429" spans="8:8" x14ac:dyDescent="0.25">
      <c r="H24429" s="200"/>
    </row>
    <row r="24430" spans="8:8" x14ac:dyDescent="0.25">
      <c r="H24430" s="200"/>
    </row>
    <row r="24431" spans="8:8" x14ac:dyDescent="0.25">
      <c r="H24431" s="200"/>
    </row>
    <row r="24432" spans="8:8" x14ac:dyDescent="0.25">
      <c r="H24432" s="200"/>
    </row>
    <row r="24433" spans="8:8" x14ac:dyDescent="0.25">
      <c r="H24433" s="200"/>
    </row>
    <row r="24434" spans="8:8" x14ac:dyDescent="0.25">
      <c r="H24434" s="200"/>
    </row>
    <row r="24435" spans="8:8" x14ac:dyDescent="0.25">
      <c r="H24435" s="200"/>
    </row>
    <row r="24436" spans="8:8" x14ac:dyDescent="0.25">
      <c r="H24436" s="200"/>
    </row>
    <row r="24437" spans="8:8" x14ac:dyDescent="0.25">
      <c r="H24437" s="200"/>
    </row>
    <row r="24438" spans="8:8" x14ac:dyDescent="0.25">
      <c r="H24438" s="200"/>
    </row>
    <row r="24439" spans="8:8" x14ac:dyDescent="0.25">
      <c r="H24439" s="200"/>
    </row>
    <row r="24440" spans="8:8" x14ac:dyDescent="0.25">
      <c r="H24440" s="200"/>
    </row>
    <row r="24441" spans="8:8" x14ac:dyDescent="0.25">
      <c r="H24441" s="200"/>
    </row>
    <row r="24442" spans="8:8" x14ac:dyDescent="0.25">
      <c r="H24442" s="200"/>
    </row>
    <row r="24443" spans="8:8" x14ac:dyDescent="0.25">
      <c r="H24443" s="200"/>
    </row>
    <row r="24444" spans="8:8" x14ac:dyDescent="0.25">
      <c r="H24444" s="200"/>
    </row>
    <row r="24445" spans="8:8" x14ac:dyDescent="0.25">
      <c r="H24445" s="200"/>
    </row>
    <row r="24446" spans="8:8" x14ac:dyDescent="0.25">
      <c r="H24446" s="200"/>
    </row>
    <row r="24447" spans="8:8" x14ac:dyDescent="0.25">
      <c r="H24447" s="200"/>
    </row>
    <row r="24448" spans="8:8" x14ac:dyDescent="0.25">
      <c r="H24448" s="200"/>
    </row>
    <row r="24449" spans="8:8" x14ac:dyDescent="0.25">
      <c r="H24449" s="200"/>
    </row>
    <row r="24450" spans="8:8" x14ac:dyDescent="0.25">
      <c r="H24450" s="200"/>
    </row>
    <row r="24451" spans="8:8" x14ac:dyDescent="0.25">
      <c r="H24451" s="200"/>
    </row>
    <row r="24452" spans="8:8" x14ac:dyDescent="0.25">
      <c r="H24452" s="200"/>
    </row>
    <row r="24453" spans="8:8" x14ac:dyDescent="0.25">
      <c r="H24453" s="200"/>
    </row>
    <row r="24454" spans="8:8" x14ac:dyDescent="0.25">
      <c r="H24454" s="200"/>
    </row>
    <row r="24455" spans="8:8" x14ac:dyDescent="0.25">
      <c r="H24455" s="200"/>
    </row>
    <row r="24456" spans="8:8" x14ac:dyDescent="0.25">
      <c r="H24456" s="200"/>
    </row>
    <row r="24457" spans="8:8" x14ac:dyDescent="0.25">
      <c r="H24457" s="200"/>
    </row>
    <row r="24458" spans="8:8" x14ac:dyDescent="0.25">
      <c r="H24458" s="200"/>
    </row>
    <row r="24459" spans="8:8" x14ac:dyDescent="0.25">
      <c r="H24459" s="200"/>
    </row>
    <row r="24460" spans="8:8" x14ac:dyDescent="0.25">
      <c r="H24460" s="200"/>
    </row>
    <row r="24461" spans="8:8" x14ac:dyDescent="0.25">
      <c r="H24461" s="200"/>
    </row>
    <row r="24462" spans="8:8" x14ac:dyDescent="0.25">
      <c r="H24462" s="200"/>
    </row>
    <row r="24463" spans="8:8" x14ac:dyDescent="0.25">
      <c r="H24463" s="200"/>
    </row>
    <row r="24464" spans="8:8" x14ac:dyDescent="0.25">
      <c r="H24464" s="200"/>
    </row>
    <row r="24465" spans="8:8" x14ac:dyDescent="0.25">
      <c r="H24465" s="200"/>
    </row>
    <row r="24466" spans="8:8" x14ac:dyDescent="0.25">
      <c r="H24466" s="200"/>
    </row>
    <row r="24467" spans="8:8" x14ac:dyDescent="0.25">
      <c r="H24467" s="200"/>
    </row>
    <row r="24468" spans="8:8" x14ac:dyDescent="0.25">
      <c r="H24468" s="200"/>
    </row>
    <row r="24469" spans="8:8" x14ac:dyDescent="0.25">
      <c r="H24469" s="200"/>
    </row>
    <row r="24470" spans="8:8" x14ac:dyDescent="0.25">
      <c r="H24470" s="200"/>
    </row>
    <row r="24471" spans="8:8" x14ac:dyDescent="0.25">
      <c r="H24471" s="200"/>
    </row>
    <row r="24472" spans="8:8" x14ac:dyDescent="0.25">
      <c r="H24472" s="200"/>
    </row>
    <row r="24473" spans="8:8" x14ac:dyDescent="0.25">
      <c r="H24473" s="200"/>
    </row>
    <row r="24474" spans="8:8" x14ac:dyDescent="0.25">
      <c r="H24474" s="200"/>
    </row>
    <row r="24475" spans="8:8" x14ac:dyDescent="0.25">
      <c r="H24475" s="200"/>
    </row>
    <row r="24476" spans="8:8" x14ac:dyDescent="0.25">
      <c r="H24476" s="200"/>
    </row>
    <row r="24477" spans="8:8" x14ac:dyDescent="0.25">
      <c r="H24477" s="200"/>
    </row>
    <row r="24478" spans="8:8" x14ac:dyDescent="0.25">
      <c r="H24478" s="200"/>
    </row>
    <row r="24479" spans="8:8" x14ac:dyDescent="0.25">
      <c r="H24479" s="200"/>
    </row>
    <row r="24480" spans="8:8" x14ac:dyDescent="0.25">
      <c r="H24480" s="200"/>
    </row>
    <row r="24481" spans="8:8" x14ac:dyDescent="0.25">
      <c r="H24481" s="200"/>
    </row>
    <row r="24482" spans="8:8" x14ac:dyDescent="0.25">
      <c r="H24482" s="200"/>
    </row>
    <row r="24483" spans="8:8" x14ac:dyDescent="0.25">
      <c r="H24483" s="200"/>
    </row>
    <row r="24484" spans="8:8" x14ac:dyDescent="0.25">
      <c r="H24484" s="200"/>
    </row>
    <row r="24485" spans="8:8" x14ac:dyDescent="0.25">
      <c r="H24485" s="200"/>
    </row>
    <row r="24486" spans="8:8" x14ac:dyDescent="0.25">
      <c r="H24486" s="200"/>
    </row>
    <row r="24487" spans="8:8" x14ac:dyDescent="0.25">
      <c r="H24487" s="200"/>
    </row>
    <row r="24488" spans="8:8" x14ac:dyDescent="0.25">
      <c r="H24488" s="200"/>
    </row>
    <row r="24489" spans="8:8" x14ac:dyDescent="0.25">
      <c r="H24489" s="200"/>
    </row>
    <row r="24490" spans="8:8" x14ac:dyDescent="0.25">
      <c r="H24490" s="200"/>
    </row>
    <row r="24491" spans="8:8" x14ac:dyDescent="0.25">
      <c r="H24491" s="200"/>
    </row>
    <row r="24492" spans="8:8" x14ac:dyDescent="0.25">
      <c r="H24492" s="200"/>
    </row>
    <row r="24493" spans="8:8" x14ac:dyDescent="0.25">
      <c r="H24493" s="200"/>
    </row>
    <row r="24494" spans="8:8" x14ac:dyDescent="0.25">
      <c r="H24494" s="200"/>
    </row>
    <row r="24495" spans="8:8" x14ac:dyDescent="0.25">
      <c r="H24495" s="200"/>
    </row>
    <row r="24496" spans="8:8" x14ac:dyDescent="0.25">
      <c r="H24496" s="200"/>
    </row>
    <row r="24497" spans="8:8" x14ac:dyDescent="0.25">
      <c r="H24497" s="200"/>
    </row>
    <row r="24498" spans="8:8" x14ac:dyDescent="0.25">
      <c r="H24498" s="200"/>
    </row>
    <row r="24499" spans="8:8" x14ac:dyDescent="0.25">
      <c r="H24499" s="200"/>
    </row>
    <row r="24500" spans="8:8" x14ac:dyDescent="0.25">
      <c r="H24500" s="200"/>
    </row>
    <row r="24501" spans="8:8" x14ac:dyDescent="0.25">
      <c r="H24501" s="200"/>
    </row>
    <row r="24502" spans="8:8" x14ac:dyDescent="0.25">
      <c r="H24502" s="200"/>
    </row>
    <row r="24503" spans="8:8" x14ac:dyDescent="0.25">
      <c r="H24503" s="200"/>
    </row>
    <row r="24504" spans="8:8" x14ac:dyDescent="0.25">
      <c r="H24504" s="200"/>
    </row>
    <row r="24505" spans="8:8" x14ac:dyDescent="0.25">
      <c r="H24505" s="200"/>
    </row>
    <row r="24506" spans="8:8" x14ac:dyDescent="0.25">
      <c r="H24506" s="200"/>
    </row>
    <row r="24507" spans="8:8" x14ac:dyDescent="0.25">
      <c r="H24507" s="200"/>
    </row>
    <row r="24508" spans="8:8" x14ac:dyDescent="0.25">
      <c r="H24508" s="200"/>
    </row>
    <row r="24509" spans="8:8" x14ac:dyDescent="0.25">
      <c r="H24509" s="200"/>
    </row>
    <row r="24510" spans="8:8" x14ac:dyDescent="0.25">
      <c r="H24510" s="200"/>
    </row>
    <row r="24511" spans="8:8" x14ac:dyDescent="0.25">
      <c r="H24511" s="200"/>
    </row>
    <row r="24512" spans="8:8" x14ac:dyDescent="0.25">
      <c r="H24512" s="200"/>
    </row>
    <row r="24513" spans="8:8" x14ac:dyDescent="0.25">
      <c r="H24513" s="200"/>
    </row>
    <row r="24514" spans="8:8" x14ac:dyDescent="0.25">
      <c r="H24514" s="200"/>
    </row>
    <row r="24515" spans="8:8" x14ac:dyDescent="0.25">
      <c r="H24515" s="200"/>
    </row>
    <row r="24516" spans="8:8" x14ac:dyDescent="0.25">
      <c r="H24516" s="200"/>
    </row>
    <row r="24517" spans="8:8" x14ac:dyDescent="0.25">
      <c r="H24517" s="200"/>
    </row>
    <row r="24518" spans="8:8" x14ac:dyDescent="0.25">
      <c r="H24518" s="200"/>
    </row>
    <row r="24519" spans="8:8" x14ac:dyDescent="0.25">
      <c r="H24519" s="200"/>
    </row>
    <row r="24520" spans="8:8" x14ac:dyDescent="0.25">
      <c r="H24520" s="200"/>
    </row>
    <row r="24521" spans="8:8" x14ac:dyDescent="0.25">
      <c r="H24521" s="200"/>
    </row>
    <row r="24522" spans="8:8" x14ac:dyDescent="0.25">
      <c r="H24522" s="200"/>
    </row>
    <row r="24523" spans="8:8" x14ac:dyDescent="0.25">
      <c r="H24523" s="200"/>
    </row>
    <row r="24524" spans="8:8" x14ac:dyDescent="0.25">
      <c r="H24524" s="200"/>
    </row>
    <row r="24525" spans="8:8" x14ac:dyDescent="0.25">
      <c r="H24525" s="200"/>
    </row>
    <row r="24526" spans="8:8" x14ac:dyDescent="0.25">
      <c r="H24526" s="200"/>
    </row>
    <row r="24527" spans="8:8" x14ac:dyDescent="0.25">
      <c r="H24527" s="200"/>
    </row>
    <row r="24528" spans="8:8" x14ac:dyDescent="0.25">
      <c r="H24528" s="200"/>
    </row>
    <row r="24529" spans="8:8" x14ac:dyDescent="0.25">
      <c r="H24529" s="200"/>
    </row>
    <row r="24530" spans="8:8" x14ac:dyDescent="0.25">
      <c r="H24530" s="200"/>
    </row>
    <row r="24531" spans="8:8" x14ac:dyDescent="0.25">
      <c r="H24531" s="200"/>
    </row>
    <row r="24532" spans="8:8" x14ac:dyDescent="0.25">
      <c r="H24532" s="200"/>
    </row>
    <row r="24533" spans="8:8" x14ac:dyDescent="0.25">
      <c r="H24533" s="200"/>
    </row>
    <row r="24534" spans="8:8" x14ac:dyDescent="0.25">
      <c r="H24534" s="200"/>
    </row>
    <row r="24535" spans="8:8" x14ac:dyDescent="0.25">
      <c r="H24535" s="200"/>
    </row>
    <row r="24536" spans="8:8" x14ac:dyDescent="0.25">
      <c r="H24536" s="200"/>
    </row>
    <row r="24537" spans="8:8" x14ac:dyDescent="0.25">
      <c r="H24537" s="200"/>
    </row>
    <row r="24538" spans="8:8" x14ac:dyDescent="0.25">
      <c r="H24538" s="200"/>
    </row>
    <row r="24539" spans="8:8" x14ac:dyDescent="0.25">
      <c r="H24539" s="200"/>
    </row>
    <row r="24540" spans="8:8" x14ac:dyDescent="0.25">
      <c r="H24540" s="200"/>
    </row>
    <row r="24541" spans="8:8" x14ac:dyDescent="0.25">
      <c r="H24541" s="200"/>
    </row>
    <row r="24542" spans="8:8" x14ac:dyDescent="0.25">
      <c r="H24542" s="200"/>
    </row>
    <row r="24543" spans="8:8" x14ac:dyDescent="0.25">
      <c r="H24543" s="200"/>
    </row>
    <row r="24544" spans="8:8" x14ac:dyDescent="0.25">
      <c r="H24544" s="200"/>
    </row>
    <row r="24545" spans="8:8" x14ac:dyDescent="0.25">
      <c r="H24545" s="200"/>
    </row>
    <row r="24546" spans="8:8" x14ac:dyDescent="0.25">
      <c r="H24546" s="200"/>
    </row>
    <row r="24547" spans="8:8" x14ac:dyDescent="0.25">
      <c r="H24547" s="200"/>
    </row>
    <row r="24548" spans="8:8" x14ac:dyDescent="0.25">
      <c r="H24548" s="200"/>
    </row>
    <row r="24549" spans="8:8" x14ac:dyDescent="0.25">
      <c r="H24549" s="200"/>
    </row>
    <row r="24550" spans="8:8" x14ac:dyDescent="0.25">
      <c r="H24550" s="200"/>
    </row>
    <row r="24551" spans="8:8" x14ac:dyDescent="0.25">
      <c r="H24551" s="200"/>
    </row>
    <row r="24552" spans="8:8" x14ac:dyDescent="0.25">
      <c r="H24552" s="200"/>
    </row>
    <row r="24553" spans="8:8" x14ac:dyDescent="0.25">
      <c r="H24553" s="200"/>
    </row>
    <row r="24554" spans="8:8" x14ac:dyDescent="0.25">
      <c r="H24554" s="200"/>
    </row>
    <row r="24555" spans="8:8" x14ac:dyDescent="0.25">
      <c r="H24555" s="200"/>
    </row>
    <row r="24556" spans="8:8" x14ac:dyDescent="0.25">
      <c r="H24556" s="200"/>
    </row>
    <row r="24557" spans="8:8" x14ac:dyDescent="0.25">
      <c r="H24557" s="200"/>
    </row>
    <row r="24558" spans="8:8" x14ac:dyDescent="0.25">
      <c r="H24558" s="200"/>
    </row>
    <row r="24559" spans="8:8" x14ac:dyDescent="0.25">
      <c r="H24559" s="200"/>
    </row>
    <row r="24560" spans="8:8" x14ac:dyDescent="0.25">
      <c r="H24560" s="200"/>
    </row>
    <row r="24561" spans="8:8" x14ac:dyDescent="0.25">
      <c r="H24561" s="200"/>
    </row>
    <row r="24562" spans="8:8" x14ac:dyDescent="0.25">
      <c r="H24562" s="200"/>
    </row>
    <row r="24563" spans="8:8" x14ac:dyDescent="0.25">
      <c r="H24563" s="200"/>
    </row>
    <row r="24564" spans="8:8" x14ac:dyDescent="0.25">
      <c r="H24564" s="200"/>
    </row>
    <row r="24565" spans="8:8" x14ac:dyDescent="0.25">
      <c r="H24565" s="200"/>
    </row>
    <row r="24566" spans="8:8" x14ac:dyDescent="0.25">
      <c r="H24566" s="200"/>
    </row>
    <row r="24567" spans="8:8" x14ac:dyDescent="0.25">
      <c r="H24567" s="200"/>
    </row>
    <row r="24568" spans="8:8" x14ac:dyDescent="0.25">
      <c r="H24568" s="200"/>
    </row>
    <row r="24569" spans="8:8" x14ac:dyDescent="0.25">
      <c r="H24569" s="200"/>
    </row>
    <row r="24570" spans="8:8" x14ac:dyDescent="0.25">
      <c r="H24570" s="200"/>
    </row>
    <row r="24571" spans="8:8" x14ac:dyDescent="0.25">
      <c r="H24571" s="200"/>
    </row>
    <row r="24572" spans="8:8" x14ac:dyDescent="0.25">
      <c r="H24572" s="200"/>
    </row>
    <row r="24573" spans="8:8" x14ac:dyDescent="0.25">
      <c r="H24573" s="200"/>
    </row>
    <row r="24574" spans="8:8" x14ac:dyDescent="0.25">
      <c r="H24574" s="200"/>
    </row>
    <row r="24575" spans="8:8" x14ac:dyDescent="0.25">
      <c r="H24575" s="200"/>
    </row>
    <row r="24576" spans="8:8" x14ac:dyDescent="0.25">
      <c r="H24576" s="200"/>
    </row>
    <row r="24577" spans="8:8" x14ac:dyDescent="0.25">
      <c r="H24577" s="200"/>
    </row>
    <row r="24578" spans="8:8" x14ac:dyDescent="0.25">
      <c r="H24578" s="200"/>
    </row>
    <row r="24579" spans="8:8" x14ac:dyDescent="0.25">
      <c r="H24579" s="200"/>
    </row>
    <row r="24580" spans="8:8" x14ac:dyDescent="0.25">
      <c r="H24580" s="200"/>
    </row>
    <row r="24581" spans="8:8" x14ac:dyDescent="0.25">
      <c r="H24581" s="200"/>
    </row>
    <row r="24582" spans="8:8" x14ac:dyDescent="0.25">
      <c r="H24582" s="200"/>
    </row>
    <row r="24583" spans="8:8" x14ac:dyDescent="0.25">
      <c r="H24583" s="200"/>
    </row>
    <row r="24584" spans="8:8" x14ac:dyDescent="0.25">
      <c r="H24584" s="200"/>
    </row>
    <row r="24585" spans="8:8" x14ac:dyDescent="0.25">
      <c r="H24585" s="200"/>
    </row>
    <row r="24586" spans="8:8" x14ac:dyDescent="0.25">
      <c r="H24586" s="200"/>
    </row>
    <row r="24587" spans="8:8" x14ac:dyDescent="0.25">
      <c r="H24587" s="200"/>
    </row>
    <row r="24588" spans="8:8" x14ac:dyDescent="0.25">
      <c r="H24588" s="200"/>
    </row>
    <row r="24589" spans="8:8" x14ac:dyDescent="0.25">
      <c r="H24589" s="200"/>
    </row>
    <row r="24590" spans="8:8" x14ac:dyDescent="0.25">
      <c r="H24590" s="200"/>
    </row>
    <row r="24591" spans="8:8" x14ac:dyDescent="0.25">
      <c r="H24591" s="200"/>
    </row>
    <row r="24592" spans="8:8" x14ac:dyDescent="0.25">
      <c r="H24592" s="200"/>
    </row>
    <row r="24593" spans="8:8" x14ac:dyDescent="0.25">
      <c r="H24593" s="200"/>
    </row>
    <row r="24594" spans="8:8" x14ac:dyDescent="0.25">
      <c r="H24594" s="200"/>
    </row>
    <row r="24595" spans="8:8" x14ac:dyDescent="0.25">
      <c r="H24595" s="200"/>
    </row>
    <row r="24596" spans="8:8" x14ac:dyDescent="0.25">
      <c r="H24596" s="200"/>
    </row>
    <row r="24597" spans="8:8" x14ac:dyDescent="0.25">
      <c r="H24597" s="200"/>
    </row>
    <row r="24598" spans="8:8" x14ac:dyDescent="0.25">
      <c r="H24598" s="200"/>
    </row>
    <row r="24599" spans="8:8" x14ac:dyDescent="0.25">
      <c r="H24599" s="200"/>
    </row>
    <row r="24600" spans="8:8" x14ac:dyDescent="0.25">
      <c r="H24600" s="200"/>
    </row>
    <row r="24601" spans="8:8" x14ac:dyDescent="0.25">
      <c r="H24601" s="200"/>
    </row>
    <row r="24602" spans="8:8" x14ac:dyDescent="0.25">
      <c r="H24602" s="200"/>
    </row>
    <row r="24603" spans="8:8" x14ac:dyDescent="0.25">
      <c r="H24603" s="200"/>
    </row>
    <row r="24604" spans="8:8" x14ac:dyDescent="0.25">
      <c r="H24604" s="200"/>
    </row>
    <row r="24605" spans="8:8" x14ac:dyDescent="0.25">
      <c r="H24605" s="200"/>
    </row>
    <row r="24606" spans="8:8" x14ac:dyDescent="0.25">
      <c r="H24606" s="200"/>
    </row>
    <row r="24607" spans="8:8" x14ac:dyDescent="0.25">
      <c r="H24607" s="200"/>
    </row>
    <row r="24608" spans="8:8" x14ac:dyDescent="0.25">
      <c r="H24608" s="200"/>
    </row>
    <row r="24609" spans="8:8" x14ac:dyDescent="0.25">
      <c r="H24609" s="200"/>
    </row>
    <row r="24610" spans="8:8" x14ac:dyDescent="0.25">
      <c r="H24610" s="200"/>
    </row>
    <row r="24611" spans="8:8" x14ac:dyDescent="0.25">
      <c r="H24611" s="200"/>
    </row>
    <row r="24612" spans="8:8" x14ac:dyDescent="0.25">
      <c r="H24612" s="200"/>
    </row>
    <row r="24613" spans="8:8" x14ac:dyDescent="0.25">
      <c r="H24613" s="200"/>
    </row>
    <row r="24614" spans="8:8" x14ac:dyDescent="0.25">
      <c r="H24614" s="200"/>
    </row>
    <row r="24615" spans="8:8" x14ac:dyDescent="0.25">
      <c r="H24615" s="200"/>
    </row>
    <row r="24616" spans="8:8" x14ac:dyDescent="0.25">
      <c r="H24616" s="200"/>
    </row>
    <row r="24617" spans="8:8" x14ac:dyDescent="0.25">
      <c r="H24617" s="200"/>
    </row>
    <row r="24618" spans="8:8" x14ac:dyDescent="0.25">
      <c r="H24618" s="200"/>
    </row>
    <row r="24619" spans="8:8" x14ac:dyDescent="0.25">
      <c r="H24619" s="200"/>
    </row>
    <row r="24620" spans="8:8" x14ac:dyDescent="0.25">
      <c r="H24620" s="200"/>
    </row>
    <row r="24621" spans="8:8" x14ac:dyDescent="0.25">
      <c r="H24621" s="200"/>
    </row>
    <row r="24622" spans="8:8" x14ac:dyDescent="0.25">
      <c r="H24622" s="200"/>
    </row>
    <row r="24623" spans="8:8" x14ac:dyDescent="0.25">
      <c r="H24623" s="200"/>
    </row>
    <row r="24624" spans="8:8" x14ac:dyDescent="0.25">
      <c r="H24624" s="200"/>
    </row>
    <row r="24625" spans="8:8" x14ac:dyDescent="0.25">
      <c r="H24625" s="200"/>
    </row>
    <row r="24626" spans="8:8" x14ac:dyDescent="0.25">
      <c r="H24626" s="200"/>
    </row>
    <row r="24627" spans="8:8" x14ac:dyDescent="0.25">
      <c r="H24627" s="200"/>
    </row>
    <row r="24628" spans="8:8" x14ac:dyDescent="0.25">
      <c r="H24628" s="200"/>
    </row>
    <row r="24629" spans="8:8" x14ac:dyDescent="0.25">
      <c r="H24629" s="200"/>
    </row>
    <row r="24630" spans="8:8" x14ac:dyDescent="0.25">
      <c r="H24630" s="200"/>
    </row>
    <row r="24631" spans="8:8" x14ac:dyDescent="0.25">
      <c r="H24631" s="200"/>
    </row>
    <row r="24632" spans="8:8" x14ac:dyDescent="0.25">
      <c r="H24632" s="200"/>
    </row>
    <row r="24633" spans="8:8" x14ac:dyDescent="0.25">
      <c r="H24633" s="200"/>
    </row>
    <row r="24634" spans="8:8" x14ac:dyDescent="0.25">
      <c r="H24634" s="200"/>
    </row>
    <row r="24635" spans="8:8" x14ac:dyDescent="0.25">
      <c r="H24635" s="200"/>
    </row>
    <row r="24636" spans="8:8" x14ac:dyDescent="0.25">
      <c r="H24636" s="200"/>
    </row>
    <row r="24637" spans="8:8" x14ac:dyDescent="0.25">
      <c r="H24637" s="200"/>
    </row>
    <row r="24638" spans="8:8" x14ac:dyDescent="0.25">
      <c r="H24638" s="200"/>
    </row>
    <row r="24639" spans="8:8" x14ac:dyDescent="0.25">
      <c r="H24639" s="200"/>
    </row>
    <row r="24640" spans="8:8" x14ac:dyDescent="0.25">
      <c r="H24640" s="200"/>
    </row>
    <row r="24641" spans="8:8" x14ac:dyDescent="0.25">
      <c r="H24641" s="200"/>
    </row>
    <row r="24642" spans="8:8" x14ac:dyDescent="0.25">
      <c r="H24642" s="200"/>
    </row>
    <row r="24643" spans="8:8" x14ac:dyDescent="0.25">
      <c r="H24643" s="200"/>
    </row>
    <row r="24644" spans="8:8" x14ac:dyDescent="0.25">
      <c r="H24644" s="200"/>
    </row>
    <row r="24645" spans="8:8" x14ac:dyDescent="0.25">
      <c r="H24645" s="200"/>
    </row>
    <row r="24646" spans="8:8" x14ac:dyDescent="0.25">
      <c r="H24646" s="200"/>
    </row>
    <row r="24647" spans="8:8" x14ac:dyDescent="0.25">
      <c r="H24647" s="200"/>
    </row>
    <row r="24648" spans="8:8" x14ac:dyDescent="0.25">
      <c r="H24648" s="200"/>
    </row>
    <row r="24649" spans="8:8" x14ac:dyDescent="0.25">
      <c r="H24649" s="200"/>
    </row>
    <row r="24650" spans="8:8" x14ac:dyDescent="0.25">
      <c r="H24650" s="200"/>
    </row>
    <row r="24651" spans="8:8" x14ac:dyDescent="0.25">
      <c r="H24651" s="200"/>
    </row>
    <row r="24652" spans="8:8" x14ac:dyDescent="0.25">
      <c r="H24652" s="200"/>
    </row>
    <row r="24653" spans="8:8" x14ac:dyDescent="0.25">
      <c r="H24653" s="200"/>
    </row>
    <row r="24654" spans="8:8" x14ac:dyDescent="0.25">
      <c r="H24654" s="200"/>
    </row>
    <row r="24655" spans="8:8" x14ac:dyDescent="0.25">
      <c r="H24655" s="200"/>
    </row>
    <row r="24656" spans="8:8" x14ac:dyDescent="0.25">
      <c r="H24656" s="200"/>
    </row>
    <row r="24657" spans="8:8" x14ac:dyDescent="0.25">
      <c r="H24657" s="200"/>
    </row>
    <row r="24658" spans="8:8" x14ac:dyDescent="0.25">
      <c r="H24658" s="200"/>
    </row>
    <row r="24659" spans="8:8" x14ac:dyDescent="0.25">
      <c r="H24659" s="200"/>
    </row>
    <row r="24660" spans="8:8" x14ac:dyDescent="0.25">
      <c r="H24660" s="200"/>
    </row>
    <row r="24661" spans="8:8" x14ac:dyDescent="0.25">
      <c r="H24661" s="200"/>
    </row>
    <row r="24662" spans="8:8" x14ac:dyDescent="0.25">
      <c r="H24662" s="200"/>
    </row>
    <row r="24663" spans="8:8" x14ac:dyDescent="0.25">
      <c r="H24663" s="200"/>
    </row>
    <row r="24664" spans="8:8" x14ac:dyDescent="0.25">
      <c r="H24664" s="200"/>
    </row>
    <row r="24665" spans="8:8" x14ac:dyDescent="0.25">
      <c r="H24665" s="200"/>
    </row>
    <row r="24666" spans="8:8" x14ac:dyDescent="0.25">
      <c r="H24666" s="200"/>
    </row>
    <row r="24667" spans="8:8" x14ac:dyDescent="0.25">
      <c r="H24667" s="200"/>
    </row>
    <row r="24668" spans="8:8" x14ac:dyDescent="0.25">
      <c r="H24668" s="200"/>
    </row>
    <row r="24669" spans="8:8" x14ac:dyDescent="0.25">
      <c r="H24669" s="200"/>
    </row>
    <row r="24670" spans="8:8" x14ac:dyDescent="0.25">
      <c r="H24670" s="200"/>
    </row>
    <row r="24671" spans="8:8" x14ac:dyDescent="0.25">
      <c r="H24671" s="200"/>
    </row>
    <row r="24672" spans="8:8" x14ac:dyDescent="0.25">
      <c r="H24672" s="200"/>
    </row>
    <row r="24673" spans="8:8" x14ac:dyDescent="0.25">
      <c r="H24673" s="200"/>
    </row>
    <row r="24674" spans="8:8" x14ac:dyDescent="0.25">
      <c r="H24674" s="200"/>
    </row>
    <row r="24675" spans="8:8" x14ac:dyDescent="0.25">
      <c r="H24675" s="200"/>
    </row>
    <row r="24676" spans="8:8" x14ac:dyDescent="0.25">
      <c r="H24676" s="200"/>
    </row>
    <row r="24677" spans="8:8" x14ac:dyDescent="0.25">
      <c r="H24677" s="200"/>
    </row>
    <row r="24678" spans="8:8" x14ac:dyDescent="0.25">
      <c r="H24678" s="200"/>
    </row>
    <row r="24679" spans="8:8" x14ac:dyDescent="0.25">
      <c r="H24679" s="200"/>
    </row>
    <row r="24680" spans="8:8" x14ac:dyDescent="0.25">
      <c r="H24680" s="200"/>
    </row>
    <row r="24681" spans="8:8" x14ac:dyDescent="0.25">
      <c r="H24681" s="200"/>
    </row>
    <row r="24682" spans="8:8" x14ac:dyDescent="0.25">
      <c r="H24682" s="200"/>
    </row>
    <row r="24683" spans="8:8" x14ac:dyDescent="0.25">
      <c r="H24683" s="200"/>
    </row>
    <row r="24684" spans="8:8" x14ac:dyDescent="0.25">
      <c r="H24684" s="200"/>
    </row>
    <row r="24685" spans="8:8" x14ac:dyDescent="0.25">
      <c r="H24685" s="200"/>
    </row>
    <row r="24686" spans="8:8" x14ac:dyDescent="0.25">
      <c r="H24686" s="200"/>
    </row>
    <row r="24687" spans="8:8" x14ac:dyDescent="0.25">
      <c r="H24687" s="200"/>
    </row>
    <row r="24688" spans="8:8" x14ac:dyDescent="0.25">
      <c r="H24688" s="200"/>
    </row>
    <row r="24689" spans="8:8" x14ac:dyDescent="0.25">
      <c r="H24689" s="200"/>
    </row>
    <row r="24690" spans="8:8" x14ac:dyDescent="0.25">
      <c r="H24690" s="200"/>
    </row>
    <row r="24691" spans="8:8" x14ac:dyDescent="0.25">
      <c r="H24691" s="200"/>
    </row>
    <row r="24692" spans="8:8" x14ac:dyDescent="0.25">
      <c r="H24692" s="200"/>
    </row>
    <row r="24693" spans="8:8" x14ac:dyDescent="0.25">
      <c r="H24693" s="200"/>
    </row>
    <row r="24694" spans="8:8" x14ac:dyDescent="0.25">
      <c r="H24694" s="200"/>
    </row>
    <row r="24695" spans="8:8" x14ac:dyDescent="0.25">
      <c r="H24695" s="200"/>
    </row>
    <row r="24696" spans="8:8" x14ac:dyDescent="0.25">
      <c r="H24696" s="200"/>
    </row>
    <row r="24697" spans="8:8" x14ac:dyDescent="0.25">
      <c r="H24697" s="200"/>
    </row>
    <row r="24698" spans="8:8" x14ac:dyDescent="0.25">
      <c r="H24698" s="200"/>
    </row>
    <row r="24699" spans="8:8" x14ac:dyDescent="0.25">
      <c r="H24699" s="200"/>
    </row>
    <row r="24700" spans="8:8" x14ac:dyDescent="0.25">
      <c r="H24700" s="200"/>
    </row>
    <row r="24701" spans="8:8" x14ac:dyDescent="0.25">
      <c r="H24701" s="200"/>
    </row>
    <row r="24702" spans="8:8" x14ac:dyDescent="0.25">
      <c r="H24702" s="200"/>
    </row>
    <row r="24703" spans="8:8" x14ac:dyDescent="0.25">
      <c r="H24703" s="200"/>
    </row>
    <row r="24704" spans="8:8" x14ac:dyDescent="0.25">
      <c r="H24704" s="200"/>
    </row>
    <row r="24705" spans="8:8" x14ac:dyDescent="0.25">
      <c r="H24705" s="200"/>
    </row>
    <row r="24706" spans="8:8" x14ac:dyDescent="0.25">
      <c r="H24706" s="200"/>
    </row>
    <row r="24707" spans="8:8" x14ac:dyDescent="0.25">
      <c r="H24707" s="200"/>
    </row>
    <row r="24708" spans="8:8" x14ac:dyDescent="0.25">
      <c r="H24708" s="200"/>
    </row>
    <row r="24709" spans="8:8" x14ac:dyDescent="0.25">
      <c r="H24709" s="200"/>
    </row>
    <row r="24710" spans="8:8" x14ac:dyDescent="0.25">
      <c r="H24710" s="200"/>
    </row>
    <row r="24711" spans="8:8" x14ac:dyDescent="0.25">
      <c r="H24711" s="200"/>
    </row>
    <row r="24712" spans="8:8" x14ac:dyDescent="0.25">
      <c r="H24712" s="200"/>
    </row>
    <row r="24713" spans="8:8" x14ac:dyDescent="0.25">
      <c r="H24713" s="200"/>
    </row>
    <row r="24714" spans="8:8" x14ac:dyDescent="0.25">
      <c r="H24714" s="200"/>
    </row>
    <row r="24715" spans="8:8" x14ac:dyDescent="0.25">
      <c r="H24715" s="200"/>
    </row>
    <row r="24716" spans="8:8" x14ac:dyDescent="0.25">
      <c r="H24716" s="200"/>
    </row>
    <row r="24717" spans="8:8" x14ac:dyDescent="0.25">
      <c r="H24717" s="200"/>
    </row>
    <row r="24718" spans="8:8" x14ac:dyDescent="0.25">
      <c r="H24718" s="200"/>
    </row>
    <row r="24719" spans="8:8" x14ac:dyDescent="0.25">
      <c r="H24719" s="200"/>
    </row>
    <row r="24720" spans="8:8" x14ac:dyDescent="0.25">
      <c r="H24720" s="200"/>
    </row>
    <row r="24721" spans="8:8" x14ac:dyDescent="0.25">
      <c r="H24721" s="200"/>
    </row>
    <row r="24722" spans="8:8" x14ac:dyDescent="0.25">
      <c r="H24722" s="200"/>
    </row>
    <row r="24723" spans="8:8" x14ac:dyDescent="0.25">
      <c r="H24723" s="200"/>
    </row>
    <row r="24724" spans="8:8" x14ac:dyDescent="0.25">
      <c r="H24724" s="200"/>
    </row>
    <row r="24725" spans="8:8" x14ac:dyDescent="0.25">
      <c r="H24725" s="200"/>
    </row>
    <row r="24726" spans="8:8" x14ac:dyDescent="0.25">
      <c r="H24726" s="200"/>
    </row>
    <row r="24727" spans="8:8" x14ac:dyDescent="0.25">
      <c r="H24727" s="200"/>
    </row>
    <row r="24728" spans="8:8" x14ac:dyDescent="0.25">
      <c r="H24728" s="200"/>
    </row>
    <row r="24729" spans="8:8" x14ac:dyDescent="0.25">
      <c r="H24729" s="200"/>
    </row>
    <row r="24730" spans="8:8" x14ac:dyDescent="0.25">
      <c r="H24730" s="200"/>
    </row>
    <row r="24731" spans="8:8" x14ac:dyDescent="0.25">
      <c r="H24731" s="200"/>
    </row>
    <row r="24732" spans="8:8" x14ac:dyDescent="0.25">
      <c r="H24732" s="200"/>
    </row>
    <row r="24733" spans="8:8" x14ac:dyDescent="0.25">
      <c r="H24733" s="200"/>
    </row>
    <row r="24734" spans="8:8" x14ac:dyDescent="0.25">
      <c r="H24734" s="200"/>
    </row>
    <row r="24735" spans="8:8" x14ac:dyDescent="0.25">
      <c r="H24735" s="200"/>
    </row>
    <row r="24736" spans="8:8" x14ac:dyDescent="0.25">
      <c r="H24736" s="200"/>
    </row>
    <row r="24737" spans="8:8" x14ac:dyDescent="0.25">
      <c r="H24737" s="200"/>
    </row>
    <row r="24738" spans="8:8" x14ac:dyDescent="0.25">
      <c r="H24738" s="200"/>
    </row>
    <row r="24739" spans="8:8" x14ac:dyDescent="0.25">
      <c r="H24739" s="200"/>
    </row>
    <row r="24740" spans="8:8" x14ac:dyDescent="0.25">
      <c r="H24740" s="200"/>
    </row>
    <row r="24741" spans="8:8" x14ac:dyDescent="0.25">
      <c r="H24741" s="200"/>
    </row>
    <row r="24742" spans="8:8" x14ac:dyDescent="0.25">
      <c r="H24742" s="200"/>
    </row>
    <row r="24743" spans="8:8" x14ac:dyDescent="0.25">
      <c r="H24743" s="200"/>
    </row>
    <row r="24744" spans="8:8" x14ac:dyDescent="0.25">
      <c r="H24744" s="200"/>
    </row>
    <row r="24745" spans="8:8" x14ac:dyDescent="0.25">
      <c r="H24745" s="200"/>
    </row>
    <row r="24746" spans="8:8" x14ac:dyDescent="0.25">
      <c r="H24746" s="200"/>
    </row>
    <row r="24747" spans="8:8" x14ac:dyDescent="0.25">
      <c r="H24747" s="200"/>
    </row>
    <row r="24748" spans="8:8" x14ac:dyDescent="0.25">
      <c r="H24748" s="200"/>
    </row>
    <row r="24749" spans="8:8" x14ac:dyDescent="0.25">
      <c r="H24749" s="200"/>
    </row>
    <row r="24750" spans="8:8" x14ac:dyDescent="0.25">
      <c r="H24750" s="200"/>
    </row>
    <row r="24751" spans="8:8" x14ac:dyDescent="0.25">
      <c r="H24751" s="200"/>
    </row>
    <row r="24752" spans="8:8" x14ac:dyDescent="0.25">
      <c r="H24752" s="200"/>
    </row>
    <row r="24753" spans="8:8" x14ac:dyDescent="0.25">
      <c r="H24753" s="200"/>
    </row>
    <row r="24754" spans="8:8" x14ac:dyDescent="0.25">
      <c r="H24754" s="200"/>
    </row>
    <row r="24755" spans="8:8" x14ac:dyDescent="0.25">
      <c r="H24755" s="200"/>
    </row>
    <row r="24756" spans="8:8" x14ac:dyDescent="0.25">
      <c r="H24756" s="200"/>
    </row>
    <row r="24757" spans="8:8" x14ac:dyDescent="0.25">
      <c r="H24757" s="200"/>
    </row>
    <row r="24758" spans="8:8" x14ac:dyDescent="0.25">
      <c r="H24758" s="200"/>
    </row>
    <row r="24759" spans="8:8" x14ac:dyDescent="0.25">
      <c r="H24759" s="200"/>
    </row>
    <row r="24760" spans="8:8" x14ac:dyDescent="0.25">
      <c r="H24760" s="200"/>
    </row>
    <row r="24761" spans="8:8" x14ac:dyDescent="0.25">
      <c r="H24761" s="200"/>
    </row>
    <row r="24762" spans="8:8" x14ac:dyDescent="0.25">
      <c r="H24762" s="200"/>
    </row>
    <row r="24763" spans="8:8" x14ac:dyDescent="0.25">
      <c r="H24763" s="200"/>
    </row>
    <row r="24764" spans="8:8" x14ac:dyDescent="0.25">
      <c r="H24764" s="200"/>
    </row>
    <row r="24765" spans="8:8" x14ac:dyDescent="0.25">
      <c r="H24765" s="200"/>
    </row>
    <row r="24766" spans="8:8" x14ac:dyDescent="0.25">
      <c r="H24766" s="200"/>
    </row>
    <row r="24767" spans="8:8" x14ac:dyDescent="0.25">
      <c r="H24767" s="200"/>
    </row>
    <row r="24768" spans="8:8" x14ac:dyDescent="0.25">
      <c r="H24768" s="200"/>
    </row>
    <row r="24769" spans="8:8" x14ac:dyDescent="0.25">
      <c r="H24769" s="200"/>
    </row>
    <row r="24770" spans="8:8" x14ac:dyDescent="0.25">
      <c r="H24770" s="200"/>
    </row>
    <row r="24771" spans="8:8" x14ac:dyDescent="0.25">
      <c r="H24771" s="200"/>
    </row>
    <row r="24772" spans="8:8" x14ac:dyDescent="0.25">
      <c r="H24772" s="200"/>
    </row>
    <row r="24773" spans="8:8" x14ac:dyDescent="0.25">
      <c r="H24773" s="200"/>
    </row>
    <row r="24774" spans="8:8" x14ac:dyDescent="0.25">
      <c r="H24774" s="200"/>
    </row>
    <row r="24775" spans="8:8" x14ac:dyDescent="0.25">
      <c r="H24775" s="200"/>
    </row>
    <row r="24776" spans="8:8" x14ac:dyDescent="0.25">
      <c r="H24776" s="200"/>
    </row>
    <row r="24777" spans="8:8" x14ac:dyDescent="0.25">
      <c r="H24777" s="200"/>
    </row>
    <row r="24778" spans="8:8" x14ac:dyDescent="0.25">
      <c r="H24778" s="200"/>
    </row>
    <row r="24779" spans="8:8" x14ac:dyDescent="0.25">
      <c r="H24779" s="200"/>
    </row>
    <row r="24780" spans="8:8" x14ac:dyDescent="0.25">
      <c r="H24780" s="200"/>
    </row>
    <row r="24781" spans="8:8" x14ac:dyDescent="0.25">
      <c r="H24781" s="200"/>
    </row>
    <row r="24782" spans="8:8" x14ac:dyDescent="0.25">
      <c r="H24782" s="200"/>
    </row>
    <row r="24783" spans="8:8" x14ac:dyDescent="0.25">
      <c r="H24783" s="200"/>
    </row>
    <row r="24784" spans="8:8" x14ac:dyDescent="0.25">
      <c r="H24784" s="200"/>
    </row>
    <row r="24785" spans="8:8" x14ac:dyDescent="0.25">
      <c r="H24785" s="200"/>
    </row>
    <row r="24786" spans="8:8" x14ac:dyDescent="0.25">
      <c r="H24786" s="200"/>
    </row>
    <row r="24787" spans="8:8" x14ac:dyDescent="0.25">
      <c r="H24787" s="200"/>
    </row>
    <row r="24788" spans="8:8" x14ac:dyDescent="0.25">
      <c r="H24788" s="200"/>
    </row>
    <row r="24789" spans="8:8" x14ac:dyDescent="0.25">
      <c r="H24789" s="200"/>
    </row>
    <row r="24790" spans="8:8" x14ac:dyDescent="0.25">
      <c r="H24790" s="200"/>
    </row>
    <row r="24791" spans="8:8" x14ac:dyDescent="0.25">
      <c r="H24791" s="200"/>
    </row>
    <row r="24792" spans="8:8" x14ac:dyDescent="0.25">
      <c r="H24792" s="200"/>
    </row>
    <row r="24793" spans="8:8" x14ac:dyDescent="0.25">
      <c r="H24793" s="200"/>
    </row>
    <row r="24794" spans="8:8" x14ac:dyDescent="0.25">
      <c r="H24794" s="200"/>
    </row>
    <row r="24795" spans="8:8" x14ac:dyDescent="0.25">
      <c r="H24795" s="200"/>
    </row>
    <row r="24796" spans="8:8" x14ac:dyDescent="0.25">
      <c r="H24796" s="200"/>
    </row>
    <row r="24797" spans="8:8" x14ac:dyDescent="0.25">
      <c r="H24797" s="200"/>
    </row>
    <row r="24798" spans="8:8" x14ac:dyDescent="0.25">
      <c r="H24798" s="200"/>
    </row>
    <row r="24799" spans="8:8" x14ac:dyDescent="0.25">
      <c r="H24799" s="200"/>
    </row>
    <row r="24800" spans="8:8" x14ac:dyDescent="0.25">
      <c r="H24800" s="200"/>
    </row>
    <row r="24801" spans="8:8" x14ac:dyDescent="0.25">
      <c r="H24801" s="200"/>
    </row>
    <row r="24802" spans="8:8" x14ac:dyDescent="0.25">
      <c r="H24802" s="200"/>
    </row>
    <row r="24803" spans="8:8" x14ac:dyDescent="0.25">
      <c r="H24803" s="200"/>
    </row>
    <row r="24804" spans="8:8" x14ac:dyDescent="0.25">
      <c r="H24804" s="200"/>
    </row>
    <row r="24805" spans="8:8" x14ac:dyDescent="0.25">
      <c r="H24805" s="200"/>
    </row>
    <row r="24806" spans="8:8" x14ac:dyDescent="0.25">
      <c r="H24806" s="200"/>
    </row>
    <row r="24807" spans="8:8" x14ac:dyDescent="0.25">
      <c r="H24807" s="200"/>
    </row>
    <row r="24808" spans="8:8" x14ac:dyDescent="0.25">
      <c r="H24808" s="200"/>
    </row>
    <row r="24809" spans="8:8" x14ac:dyDescent="0.25">
      <c r="H24809" s="200"/>
    </row>
    <row r="24810" spans="8:8" x14ac:dyDescent="0.25">
      <c r="H24810" s="200"/>
    </row>
    <row r="24811" spans="8:8" x14ac:dyDescent="0.25">
      <c r="H24811" s="200"/>
    </row>
    <row r="24812" spans="8:8" x14ac:dyDescent="0.25">
      <c r="H24812" s="200"/>
    </row>
    <row r="24813" spans="8:8" x14ac:dyDescent="0.25">
      <c r="H24813" s="200"/>
    </row>
    <row r="24814" spans="8:8" x14ac:dyDescent="0.25">
      <c r="H24814" s="200"/>
    </row>
    <row r="24815" spans="8:8" x14ac:dyDescent="0.25">
      <c r="H24815" s="200"/>
    </row>
    <row r="24816" spans="8:8" x14ac:dyDescent="0.25">
      <c r="H24816" s="200"/>
    </row>
    <row r="24817" spans="8:8" x14ac:dyDescent="0.25">
      <c r="H24817" s="200"/>
    </row>
    <row r="24818" spans="8:8" x14ac:dyDescent="0.25">
      <c r="H24818" s="200"/>
    </row>
    <row r="24819" spans="8:8" x14ac:dyDescent="0.25">
      <c r="H24819" s="200"/>
    </row>
    <row r="24820" spans="8:8" x14ac:dyDescent="0.25">
      <c r="H24820" s="200"/>
    </row>
    <row r="24821" spans="8:8" x14ac:dyDescent="0.25">
      <c r="H24821" s="200"/>
    </row>
    <row r="24822" spans="8:8" x14ac:dyDescent="0.25">
      <c r="H24822" s="200"/>
    </row>
    <row r="24823" spans="8:8" x14ac:dyDescent="0.25">
      <c r="H24823" s="200"/>
    </row>
    <row r="24824" spans="8:8" x14ac:dyDescent="0.25">
      <c r="H24824" s="200"/>
    </row>
    <row r="24825" spans="8:8" x14ac:dyDescent="0.25">
      <c r="H24825" s="200"/>
    </row>
    <row r="24826" spans="8:8" x14ac:dyDescent="0.25">
      <c r="H24826" s="200"/>
    </row>
    <row r="24827" spans="8:8" x14ac:dyDescent="0.25">
      <c r="H24827" s="200"/>
    </row>
    <row r="24828" spans="8:8" x14ac:dyDescent="0.25">
      <c r="H24828" s="200"/>
    </row>
    <row r="24829" spans="8:8" x14ac:dyDescent="0.25">
      <c r="H24829" s="200"/>
    </row>
    <row r="24830" spans="8:8" x14ac:dyDescent="0.25">
      <c r="H24830" s="200"/>
    </row>
    <row r="24831" spans="8:8" x14ac:dyDescent="0.25">
      <c r="H24831" s="200"/>
    </row>
    <row r="24832" spans="8:8" x14ac:dyDescent="0.25">
      <c r="H24832" s="200"/>
    </row>
    <row r="24833" spans="8:8" x14ac:dyDescent="0.25">
      <c r="H24833" s="200"/>
    </row>
    <row r="24834" spans="8:8" x14ac:dyDescent="0.25">
      <c r="H24834" s="200"/>
    </row>
    <row r="24835" spans="8:8" x14ac:dyDescent="0.25">
      <c r="H24835" s="200"/>
    </row>
    <row r="24836" spans="8:8" x14ac:dyDescent="0.25">
      <c r="H24836" s="200"/>
    </row>
    <row r="24837" spans="8:8" x14ac:dyDescent="0.25">
      <c r="H24837" s="200"/>
    </row>
    <row r="24838" spans="8:8" x14ac:dyDescent="0.25">
      <c r="H24838" s="200"/>
    </row>
    <row r="24839" spans="8:8" x14ac:dyDescent="0.25">
      <c r="H24839" s="200"/>
    </row>
    <row r="24840" spans="8:8" x14ac:dyDescent="0.25">
      <c r="H24840" s="200"/>
    </row>
    <row r="24841" spans="8:8" x14ac:dyDescent="0.25">
      <c r="H24841" s="200"/>
    </row>
    <row r="24842" spans="8:8" x14ac:dyDescent="0.25">
      <c r="H24842" s="200"/>
    </row>
    <row r="24843" spans="8:8" x14ac:dyDescent="0.25">
      <c r="H24843" s="200"/>
    </row>
    <row r="24844" spans="8:8" x14ac:dyDescent="0.25">
      <c r="H24844" s="200"/>
    </row>
    <row r="24845" spans="8:8" x14ac:dyDescent="0.25">
      <c r="H24845" s="200"/>
    </row>
    <row r="24846" spans="8:8" x14ac:dyDescent="0.25">
      <c r="H24846" s="200"/>
    </row>
    <row r="24847" spans="8:8" x14ac:dyDescent="0.25">
      <c r="H24847" s="200"/>
    </row>
    <row r="24848" spans="8:8" x14ac:dyDescent="0.25">
      <c r="H24848" s="200"/>
    </row>
    <row r="24849" spans="8:8" x14ac:dyDescent="0.25">
      <c r="H24849" s="200"/>
    </row>
    <row r="24850" spans="8:8" x14ac:dyDescent="0.25">
      <c r="H24850" s="200"/>
    </row>
    <row r="24851" spans="8:8" x14ac:dyDescent="0.25">
      <c r="H24851" s="200"/>
    </row>
    <row r="24852" spans="8:8" x14ac:dyDescent="0.25">
      <c r="H24852" s="200"/>
    </row>
    <row r="24853" spans="8:8" x14ac:dyDescent="0.25">
      <c r="H24853" s="200"/>
    </row>
    <row r="24854" spans="8:8" x14ac:dyDescent="0.25">
      <c r="H24854" s="200"/>
    </row>
    <row r="24855" spans="8:8" x14ac:dyDescent="0.25">
      <c r="H24855" s="200"/>
    </row>
    <row r="24856" spans="8:8" x14ac:dyDescent="0.25">
      <c r="H24856" s="200"/>
    </row>
    <row r="24857" spans="8:8" x14ac:dyDescent="0.25">
      <c r="H24857" s="200"/>
    </row>
    <row r="24858" spans="8:8" x14ac:dyDescent="0.25">
      <c r="H24858" s="200"/>
    </row>
    <row r="24859" spans="8:8" x14ac:dyDescent="0.25">
      <c r="H24859" s="200"/>
    </row>
    <row r="24860" spans="8:8" x14ac:dyDescent="0.25">
      <c r="H24860" s="200"/>
    </row>
    <row r="24861" spans="8:8" x14ac:dyDescent="0.25">
      <c r="H24861" s="200"/>
    </row>
    <row r="24862" spans="8:8" x14ac:dyDescent="0.25">
      <c r="H24862" s="200"/>
    </row>
    <row r="24863" spans="8:8" x14ac:dyDescent="0.25">
      <c r="H24863" s="200"/>
    </row>
    <row r="24864" spans="8:8" x14ac:dyDescent="0.25">
      <c r="H24864" s="200"/>
    </row>
    <row r="24865" spans="8:8" x14ac:dyDescent="0.25">
      <c r="H24865" s="200"/>
    </row>
    <row r="24866" spans="8:8" x14ac:dyDescent="0.25">
      <c r="H24866" s="200"/>
    </row>
    <row r="24867" spans="8:8" x14ac:dyDescent="0.25">
      <c r="H24867" s="200"/>
    </row>
    <row r="24868" spans="8:8" x14ac:dyDescent="0.25">
      <c r="H24868" s="200"/>
    </row>
    <row r="24869" spans="8:8" x14ac:dyDescent="0.25">
      <c r="H24869" s="200"/>
    </row>
    <row r="24870" spans="8:8" x14ac:dyDescent="0.25">
      <c r="H24870" s="200"/>
    </row>
    <row r="24871" spans="8:8" x14ac:dyDescent="0.25">
      <c r="H24871" s="200"/>
    </row>
    <row r="24872" spans="8:8" x14ac:dyDescent="0.25">
      <c r="H24872" s="200"/>
    </row>
    <row r="24873" spans="8:8" x14ac:dyDescent="0.25">
      <c r="H24873" s="200"/>
    </row>
    <row r="24874" spans="8:8" x14ac:dyDescent="0.25">
      <c r="H24874" s="200"/>
    </row>
    <row r="24875" spans="8:8" x14ac:dyDescent="0.25">
      <c r="H24875" s="200"/>
    </row>
    <row r="24876" spans="8:8" x14ac:dyDescent="0.25">
      <c r="H24876" s="200"/>
    </row>
    <row r="24877" spans="8:8" x14ac:dyDescent="0.25">
      <c r="H24877" s="200"/>
    </row>
    <row r="24878" spans="8:8" x14ac:dyDescent="0.25">
      <c r="H24878" s="200"/>
    </row>
    <row r="24879" spans="8:8" x14ac:dyDescent="0.25">
      <c r="H24879" s="200"/>
    </row>
    <row r="24880" spans="8:8" x14ac:dyDescent="0.25">
      <c r="H24880" s="200"/>
    </row>
    <row r="24881" spans="8:8" x14ac:dyDescent="0.25">
      <c r="H24881" s="200"/>
    </row>
    <row r="24882" spans="8:8" x14ac:dyDescent="0.25">
      <c r="H24882" s="200"/>
    </row>
    <row r="24883" spans="8:8" x14ac:dyDescent="0.25">
      <c r="H24883" s="200"/>
    </row>
    <row r="24884" spans="8:8" x14ac:dyDescent="0.25">
      <c r="H24884" s="200"/>
    </row>
    <row r="24885" spans="8:8" x14ac:dyDescent="0.25">
      <c r="H24885" s="200"/>
    </row>
    <row r="24886" spans="8:8" x14ac:dyDescent="0.25">
      <c r="H24886" s="200"/>
    </row>
    <row r="24887" spans="8:8" x14ac:dyDescent="0.25">
      <c r="H24887" s="200"/>
    </row>
    <row r="24888" spans="8:8" x14ac:dyDescent="0.25">
      <c r="H24888" s="200"/>
    </row>
    <row r="24889" spans="8:8" x14ac:dyDescent="0.25">
      <c r="H24889" s="200"/>
    </row>
    <row r="24890" spans="8:8" x14ac:dyDescent="0.25">
      <c r="H24890" s="200"/>
    </row>
    <row r="24891" spans="8:8" x14ac:dyDescent="0.25">
      <c r="H24891" s="200"/>
    </row>
    <row r="24892" spans="8:8" x14ac:dyDescent="0.25">
      <c r="H24892" s="200"/>
    </row>
    <row r="24893" spans="8:8" x14ac:dyDescent="0.25">
      <c r="H24893" s="200"/>
    </row>
    <row r="24894" spans="8:8" x14ac:dyDescent="0.25">
      <c r="H24894" s="200"/>
    </row>
    <row r="24895" spans="8:8" x14ac:dyDescent="0.25">
      <c r="H24895" s="200"/>
    </row>
    <row r="24896" spans="8:8" x14ac:dyDescent="0.25">
      <c r="H24896" s="200"/>
    </row>
    <row r="24897" spans="8:8" x14ac:dyDescent="0.25">
      <c r="H24897" s="200"/>
    </row>
    <row r="24898" spans="8:8" x14ac:dyDescent="0.25">
      <c r="H24898" s="200"/>
    </row>
    <row r="24899" spans="8:8" x14ac:dyDescent="0.25">
      <c r="H24899" s="200"/>
    </row>
    <row r="24900" spans="8:8" x14ac:dyDescent="0.25">
      <c r="H24900" s="200"/>
    </row>
    <row r="24901" spans="8:8" x14ac:dyDescent="0.25">
      <c r="H24901" s="200"/>
    </row>
    <row r="24902" spans="8:8" x14ac:dyDescent="0.25">
      <c r="H24902" s="200"/>
    </row>
    <row r="24903" spans="8:8" x14ac:dyDescent="0.25">
      <c r="H24903" s="200"/>
    </row>
    <row r="24904" spans="8:8" x14ac:dyDescent="0.25">
      <c r="H24904" s="200"/>
    </row>
    <row r="24905" spans="8:8" x14ac:dyDescent="0.25">
      <c r="H24905" s="200"/>
    </row>
    <row r="24906" spans="8:8" x14ac:dyDescent="0.25">
      <c r="H24906" s="200"/>
    </row>
    <row r="24907" spans="8:8" x14ac:dyDescent="0.25">
      <c r="H24907" s="200"/>
    </row>
    <row r="24908" spans="8:8" x14ac:dyDescent="0.25">
      <c r="H24908" s="200"/>
    </row>
    <row r="24909" spans="8:8" x14ac:dyDescent="0.25">
      <c r="H24909" s="200"/>
    </row>
    <row r="24910" spans="8:8" x14ac:dyDescent="0.25">
      <c r="H24910" s="200"/>
    </row>
    <row r="24911" spans="8:8" x14ac:dyDescent="0.25">
      <c r="H24911" s="200"/>
    </row>
    <row r="24912" spans="8:8" x14ac:dyDescent="0.25">
      <c r="H24912" s="200"/>
    </row>
    <row r="24913" spans="8:8" x14ac:dyDescent="0.25">
      <c r="H24913" s="200"/>
    </row>
    <row r="24914" spans="8:8" x14ac:dyDescent="0.25">
      <c r="H24914" s="200"/>
    </row>
    <row r="24915" spans="8:8" x14ac:dyDescent="0.25">
      <c r="H24915" s="200"/>
    </row>
    <row r="24916" spans="8:8" x14ac:dyDescent="0.25">
      <c r="H24916" s="200"/>
    </row>
    <row r="24917" spans="8:8" x14ac:dyDescent="0.25">
      <c r="H24917" s="200"/>
    </row>
    <row r="24918" spans="8:8" x14ac:dyDescent="0.25">
      <c r="H24918" s="200"/>
    </row>
    <row r="24919" spans="8:8" x14ac:dyDescent="0.25">
      <c r="H24919" s="200"/>
    </row>
    <row r="24920" spans="8:8" x14ac:dyDescent="0.25">
      <c r="H24920" s="200"/>
    </row>
    <row r="24921" spans="8:8" x14ac:dyDescent="0.25">
      <c r="H24921" s="200"/>
    </row>
    <row r="24922" spans="8:8" x14ac:dyDescent="0.25">
      <c r="H24922" s="200"/>
    </row>
    <row r="24923" spans="8:8" x14ac:dyDescent="0.25">
      <c r="H24923" s="200"/>
    </row>
    <row r="24924" spans="8:8" x14ac:dyDescent="0.25">
      <c r="H24924" s="200"/>
    </row>
    <row r="24925" spans="8:8" x14ac:dyDescent="0.25">
      <c r="H24925" s="200"/>
    </row>
    <row r="24926" spans="8:8" x14ac:dyDescent="0.25">
      <c r="H24926" s="200"/>
    </row>
    <row r="24927" spans="8:8" x14ac:dyDescent="0.25">
      <c r="H24927" s="200"/>
    </row>
    <row r="24928" spans="8:8" x14ac:dyDescent="0.25">
      <c r="H24928" s="200"/>
    </row>
    <row r="24929" spans="8:8" x14ac:dyDescent="0.25">
      <c r="H24929" s="200"/>
    </row>
    <row r="24930" spans="8:8" x14ac:dyDescent="0.25">
      <c r="H24930" s="200"/>
    </row>
    <row r="24931" spans="8:8" x14ac:dyDescent="0.25">
      <c r="H24931" s="200"/>
    </row>
    <row r="24932" spans="8:8" x14ac:dyDescent="0.25">
      <c r="H24932" s="200"/>
    </row>
    <row r="24933" spans="8:8" x14ac:dyDescent="0.25">
      <c r="H24933" s="200"/>
    </row>
    <row r="24934" spans="8:8" x14ac:dyDescent="0.25">
      <c r="H24934" s="200"/>
    </row>
    <row r="24935" spans="8:8" x14ac:dyDescent="0.25">
      <c r="H24935" s="200"/>
    </row>
    <row r="24936" spans="8:8" x14ac:dyDescent="0.25">
      <c r="H24936" s="200"/>
    </row>
    <row r="24937" spans="8:8" x14ac:dyDescent="0.25">
      <c r="H24937" s="200"/>
    </row>
    <row r="24938" spans="8:8" x14ac:dyDescent="0.25">
      <c r="H24938" s="200"/>
    </row>
    <row r="24939" spans="8:8" x14ac:dyDescent="0.25">
      <c r="H24939" s="200"/>
    </row>
    <row r="24940" spans="8:8" x14ac:dyDescent="0.25">
      <c r="H24940" s="200"/>
    </row>
    <row r="24941" spans="8:8" x14ac:dyDescent="0.25">
      <c r="H24941" s="200"/>
    </row>
    <row r="24942" spans="8:8" x14ac:dyDescent="0.25">
      <c r="H24942" s="200"/>
    </row>
    <row r="24943" spans="8:8" x14ac:dyDescent="0.25">
      <c r="H24943" s="200"/>
    </row>
    <row r="24944" spans="8:8" x14ac:dyDescent="0.25">
      <c r="H24944" s="200"/>
    </row>
    <row r="24945" spans="8:8" x14ac:dyDescent="0.25">
      <c r="H24945" s="200"/>
    </row>
    <row r="24946" spans="8:8" x14ac:dyDescent="0.25">
      <c r="H24946" s="200"/>
    </row>
    <row r="24947" spans="8:8" x14ac:dyDescent="0.25">
      <c r="H24947" s="200"/>
    </row>
    <row r="24948" spans="8:8" x14ac:dyDescent="0.25">
      <c r="H24948" s="200"/>
    </row>
    <row r="24949" spans="8:8" x14ac:dyDescent="0.25">
      <c r="H24949" s="200"/>
    </row>
    <row r="24950" spans="8:8" x14ac:dyDescent="0.25">
      <c r="H24950" s="200"/>
    </row>
    <row r="24951" spans="8:8" x14ac:dyDescent="0.25">
      <c r="H24951" s="200"/>
    </row>
    <row r="24952" spans="8:8" x14ac:dyDescent="0.25">
      <c r="H24952" s="200"/>
    </row>
    <row r="24953" spans="8:8" x14ac:dyDescent="0.25">
      <c r="H24953" s="200"/>
    </row>
    <row r="24954" spans="8:8" x14ac:dyDescent="0.25">
      <c r="H24954" s="200"/>
    </row>
    <row r="24955" spans="8:8" x14ac:dyDescent="0.25">
      <c r="H24955" s="200"/>
    </row>
    <row r="24956" spans="8:8" x14ac:dyDescent="0.25">
      <c r="H24956" s="200"/>
    </row>
    <row r="24957" spans="8:8" x14ac:dyDescent="0.25">
      <c r="H24957" s="200"/>
    </row>
    <row r="24958" spans="8:8" x14ac:dyDescent="0.25">
      <c r="H24958" s="200"/>
    </row>
    <row r="24959" spans="8:8" x14ac:dyDescent="0.25">
      <c r="H24959" s="200"/>
    </row>
    <row r="24960" spans="8:8" x14ac:dyDescent="0.25">
      <c r="H24960" s="200"/>
    </row>
    <row r="24961" spans="8:8" x14ac:dyDescent="0.25">
      <c r="H24961" s="200"/>
    </row>
    <row r="24962" spans="8:8" x14ac:dyDescent="0.25">
      <c r="H24962" s="200"/>
    </row>
    <row r="24963" spans="8:8" x14ac:dyDescent="0.25">
      <c r="H24963" s="200"/>
    </row>
    <row r="24964" spans="8:8" x14ac:dyDescent="0.25">
      <c r="H24964" s="200"/>
    </row>
    <row r="24965" spans="8:8" x14ac:dyDescent="0.25">
      <c r="H24965" s="200"/>
    </row>
    <row r="24966" spans="8:8" x14ac:dyDescent="0.25">
      <c r="H24966" s="200"/>
    </row>
    <row r="24967" spans="8:8" x14ac:dyDescent="0.25">
      <c r="H24967" s="200"/>
    </row>
    <row r="24968" spans="8:8" x14ac:dyDescent="0.25">
      <c r="H24968" s="200"/>
    </row>
    <row r="24969" spans="8:8" x14ac:dyDescent="0.25">
      <c r="H24969" s="200"/>
    </row>
    <row r="24970" spans="8:8" x14ac:dyDescent="0.25">
      <c r="H24970" s="200"/>
    </row>
    <row r="24971" spans="8:8" x14ac:dyDescent="0.25">
      <c r="H24971" s="200"/>
    </row>
    <row r="24972" spans="8:8" x14ac:dyDescent="0.25">
      <c r="H24972" s="200"/>
    </row>
    <row r="24973" spans="8:8" x14ac:dyDescent="0.25">
      <c r="H24973" s="200"/>
    </row>
    <row r="24974" spans="8:8" x14ac:dyDescent="0.25">
      <c r="H24974" s="200"/>
    </row>
    <row r="24975" spans="8:8" x14ac:dyDescent="0.25">
      <c r="H24975" s="200"/>
    </row>
    <row r="24976" spans="8:8" x14ac:dyDescent="0.25">
      <c r="H24976" s="200"/>
    </row>
    <row r="24977" spans="8:8" x14ac:dyDescent="0.25">
      <c r="H24977" s="200"/>
    </row>
    <row r="24978" spans="8:8" x14ac:dyDescent="0.25">
      <c r="H24978" s="200"/>
    </row>
    <row r="24979" spans="8:8" x14ac:dyDescent="0.25">
      <c r="H24979" s="200"/>
    </row>
    <row r="24980" spans="8:8" x14ac:dyDescent="0.25">
      <c r="H24980" s="200"/>
    </row>
    <row r="24981" spans="8:8" x14ac:dyDescent="0.25">
      <c r="H24981" s="200"/>
    </row>
    <row r="24982" spans="8:8" x14ac:dyDescent="0.25">
      <c r="H24982" s="200"/>
    </row>
    <row r="24983" spans="8:8" x14ac:dyDescent="0.25">
      <c r="H24983" s="200"/>
    </row>
    <row r="24984" spans="8:8" x14ac:dyDescent="0.25">
      <c r="H24984" s="200"/>
    </row>
    <row r="24985" spans="8:8" x14ac:dyDescent="0.25">
      <c r="H24985" s="200"/>
    </row>
    <row r="24986" spans="8:8" x14ac:dyDescent="0.25">
      <c r="H24986" s="200"/>
    </row>
    <row r="24987" spans="8:8" x14ac:dyDescent="0.25">
      <c r="H24987" s="200"/>
    </row>
    <row r="24988" spans="8:8" x14ac:dyDescent="0.25">
      <c r="H24988" s="200"/>
    </row>
    <row r="24989" spans="8:8" x14ac:dyDescent="0.25">
      <c r="H24989" s="200"/>
    </row>
    <row r="24990" spans="8:8" x14ac:dyDescent="0.25">
      <c r="H24990" s="200"/>
    </row>
    <row r="24991" spans="8:8" x14ac:dyDescent="0.25">
      <c r="H24991" s="200"/>
    </row>
    <row r="24992" spans="8:8" x14ac:dyDescent="0.25">
      <c r="H24992" s="200"/>
    </row>
    <row r="24993" spans="8:8" x14ac:dyDescent="0.25">
      <c r="H24993" s="200"/>
    </row>
    <row r="24994" spans="8:8" x14ac:dyDescent="0.25">
      <c r="H24994" s="200"/>
    </row>
    <row r="24995" spans="8:8" x14ac:dyDescent="0.25">
      <c r="H24995" s="200"/>
    </row>
    <row r="24996" spans="8:8" x14ac:dyDescent="0.25">
      <c r="H24996" s="200"/>
    </row>
    <row r="24997" spans="8:8" x14ac:dyDescent="0.25">
      <c r="H24997" s="200"/>
    </row>
    <row r="24998" spans="8:8" x14ac:dyDescent="0.25">
      <c r="H24998" s="200"/>
    </row>
    <row r="24999" spans="8:8" x14ac:dyDescent="0.25">
      <c r="H24999" s="200"/>
    </row>
    <row r="25000" spans="8:8" x14ac:dyDescent="0.25">
      <c r="H25000" s="200"/>
    </row>
    <row r="25001" spans="8:8" x14ac:dyDescent="0.25">
      <c r="H25001" s="200"/>
    </row>
    <row r="25002" spans="8:8" x14ac:dyDescent="0.25">
      <c r="H25002" s="200"/>
    </row>
    <row r="25003" spans="8:8" x14ac:dyDescent="0.25">
      <c r="H25003" s="200"/>
    </row>
    <row r="25004" spans="8:8" x14ac:dyDescent="0.25">
      <c r="H25004" s="200"/>
    </row>
    <row r="25005" spans="8:8" x14ac:dyDescent="0.25">
      <c r="H25005" s="200"/>
    </row>
    <row r="25006" spans="8:8" x14ac:dyDescent="0.25">
      <c r="H25006" s="200"/>
    </row>
    <row r="25007" spans="8:8" x14ac:dyDescent="0.25">
      <c r="H25007" s="200"/>
    </row>
    <row r="25008" spans="8:8" x14ac:dyDescent="0.25">
      <c r="H25008" s="200"/>
    </row>
    <row r="25009" spans="8:8" x14ac:dyDescent="0.25">
      <c r="H25009" s="200"/>
    </row>
    <row r="25010" spans="8:8" x14ac:dyDescent="0.25">
      <c r="H25010" s="200"/>
    </row>
    <row r="25011" spans="8:8" x14ac:dyDescent="0.25">
      <c r="H25011" s="200"/>
    </row>
    <row r="25012" spans="8:8" x14ac:dyDescent="0.25">
      <c r="H25012" s="200"/>
    </row>
    <row r="25013" spans="8:8" x14ac:dyDescent="0.25">
      <c r="H25013" s="200"/>
    </row>
    <row r="25014" spans="8:8" x14ac:dyDescent="0.25">
      <c r="H25014" s="200"/>
    </row>
    <row r="25015" spans="8:8" x14ac:dyDescent="0.25">
      <c r="H25015" s="200"/>
    </row>
    <row r="25016" spans="8:8" x14ac:dyDescent="0.25">
      <c r="H25016" s="200"/>
    </row>
    <row r="25017" spans="8:8" x14ac:dyDescent="0.25">
      <c r="H25017" s="200"/>
    </row>
    <row r="25018" spans="8:8" x14ac:dyDescent="0.25">
      <c r="H25018" s="200"/>
    </row>
    <row r="25019" spans="8:8" x14ac:dyDescent="0.25">
      <c r="H25019" s="200"/>
    </row>
    <row r="25020" spans="8:8" x14ac:dyDescent="0.25">
      <c r="H25020" s="200"/>
    </row>
    <row r="25021" spans="8:8" x14ac:dyDescent="0.25">
      <c r="H25021" s="200"/>
    </row>
    <row r="25022" spans="8:8" x14ac:dyDescent="0.25">
      <c r="H25022" s="200"/>
    </row>
    <row r="25023" spans="8:8" x14ac:dyDescent="0.25">
      <c r="H25023" s="200"/>
    </row>
    <row r="25024" spans="8:8" x14ac:dyDescent="0.25">
      <c r="H25024" s="200"/>
    </row>
    <row r="25025" spans="8:8" x14ac:dyDescent="0.25">
      <c r="H25025" s="200"/>
    </row>
    <row r="25026" spans="8:8" x14ac:dyDescent="0.25">
      <c r="H25026" s="200"/>
    </row>
    <row r="25027" spans="8:8" x14ac:dyDescent="0.25">
      <c r="H25027" s="200"/>
    </row>
    <row r="25028" spans="8:8" x14ac:dyDescent="0.25">
      <c r="H25028" s="200"/>
    </row>
    <row r="25029" spans="8:8" x14ac:dyDescent="0.25">
      <c r="H25029" s="200"/>
    </row>
    <row r="25030" spans="8:8" x14ac:dyDescent="0.25">
      <c r="H25030" s="200"/>
    </row>
    <row r="25031" spans="8:8" x14ac:dyDescent="0.25">
      <c r="H25031" s="200"/>
    </row>
    <row r="25032" spans="8:8" x14ac:dyDescent="0.25">
      <c r="H25032" s="200"/>
    </row>
    <row r="25033" spans="8:8" x14ac:dyDescent="0.25">
      <c r="H25033" s="200"/>
    </row>
    <row r="25034" spans="8:8" x14ac:dyDescent="0.25">
      <c r="H25034" s="200"/>
    </row>
    <row r="25035" spans="8:8" x14ac:dyDescent="0.25">
      <c r="H25035" s="200"/>
    </row>
    <row r="25036" spans="8:8" x14ac:dyDescent="0.25">
      <c r="H25036" s="200"/>
    </row>
    <row r="25037" spans="8:8" x14ac:dyDescent="0.25">
      <c r="H25037" s="200"/>
    </row>
    <row r="25038" spans="8:8" x14ac:dyDescent="0.25">
      <c r="H25038" s="200"/>
    </row>
    <row r="25039" spans="8:8" x14ac:dyDescent="0.25">
      <c r="H25039" s="200"/>
    </row>
    <row r="25040" spans="8:8" x14ac:dyDescent="0.25">
      <c r="H25040" s="200"/>
    </row>
    <row r="25041" spans="8:8" x14ac:dyDescent="0.25">
      <c r="H25041" s="200"/>
    </row>
    <row r="25042" spans="8:8" x14ac:dyDescent="0.25">
      <c r="H25042" s="200"/>
    </row>
    <row r="25043" spans="8:8" x14ac:dyDescent="0.25">
      <c r="H25043" s="200"/>
    </row>
    <row r="25044" spans="8:8" x14ac:dyDescent="0.25">
      <c r="H25044" s="200"/>
    </row>
    <row r="25045" spans="8:8" x14ac:dyDescent="0.25">
      <c r="H25045" s="200"/>
    </row>
    <row r="25046" spans="8:8" x14ac:dyDescent="0.25">
      <c r="H25046" s="200"/>
    </row>
    <row r="25047" spans="8:8" x14ac:dyDescent="0.25">
      <c r="H25047" s="200"/>
    </row>
    <row r="25048" spans="8:8" x14ac:dyDescent="0.25">
      <c r="H25048" s="200"/>
    </row>
    <row r="25049" spans="8:8" x14ac:dyDescent="0.25">
      <c r="H25049" s="200"/>
    </row>
    <row r="25050" spans="8:8" x14ac:dyDescent="0.25">
      <c r="H25050" s="200"/>
    </row>
    <row r="25051" spans="8:8" x14ac:dyDescent="0.25">
      <c r="H25051" s="200"/>
    </row>
    <row r="25052" spans="8:8" x14ac:dyDescent="0.25">
      <c r="H25052" s="200"/>
    </row>
    <row r="25053" spans="8:8" x14ac:dyDescent="0.25">
      <c r="H25053" s="200"/>
    </row>
    <row r="25054" spans="8:8" x14ac:dyDescent="0.25">
      <c r="H25054" s="200"/>
    </row>
    <row r="25055" spans="8:8" x14ac:dyDescent="0.25">
      <c r="H25055" s="200"/>
    </row>
    <row r="25056" spans="8:8" x14ac:dyDescent="0.25">
      <c r="H25056" s="200"/>
    </row>
    <row r="25057" spans="8:8" x14ac:dyDescent="0.25">
      <c r="H25057" s="200"/>
    </row>
    <row r="25058" spans="8:8" x14ac:dyDescent="0.25">
      <c r="H25058" s="200"/>
    </row>
    <row r="25059" spans="8:8" x14ac:dyDescent="0.25">
      <c r="H25059" s="200"/>
    </row>
    <row r="25060" spans="8:8" x14ac:dyDescent="0.25">
      <c r="H25060" s="200"/>
    </row>
    <row r="25061" spans="8:8" x14ac:dyDescent="0.25">
      <c r="H25061" s="200"/>
    </row>
    <row r="25062" spans="8:8" x14ac:dyDescent="0.25">
      <c r="H25062" s="200"/>
    </row>
    <row r="25063" spans="8:8" x14ac:dyDescent="0.25">
      <c r="H25063" s="200"/>
    </row>
    <row r="25064" spans="8:8" x14ac:dyDescent="0.25">
      <c r="H25064" s="200"/>
    </row>
    <row r="25065" spans="8:8" x14ac:dyDescent="0.25">
      <c r="H25065" s="200"/>
    </row>
    <row r="25066" spans="8:8" x14ac:dyDescent="0.25">
      <c r="H25066" s="200"/>
    </row>
    <row r="25067" spans="8:8" x14ac:dyDescent="0.25">
      <c r="H25067" s="200"/>
    </row>
    <row r="25068" spans="8:8" x14ac:dyDescent="0.25">
      <c r="H25068" s="200"/>
    </row>
    <row r="25069" spans="8:8" x14ac:dyDescent="0.25">
      <c r="H25069" s="200"/>
    </row>
    <row r="25070" spans="8:8" x14ac:dyDescent="0.25">
      <c r="H25070" s="200"/>
    </row>
    <row r="25071" spans="8:8" x14ac:dyDescent="0.25">
      <c r="H25071" s="200"/>
    </row>
    <row r="25072" spans="8:8" x14ac:dyDescent="0.25">
      <c r="H25072" s="200"/>
    </row>
    <row r="25073" spans="8:8" x14ac:dyDescent="0.25">
      <c r="H25073" s="200"/>
    </row>
    <row r="25074" spans="8:8" x14ac:dyDescent="0.25">
      <c r="H25074" s="200"/>
    </row>
    <row r="25075" spans="8:8" x14ac:dyDescent="0.25">
      <c r="H25075" s="200"/>
    </row>
    <row r="25076" spans="8:8" x14ac:dyDescent="0.25">
      <c r="H25076" s="200"/>
    </row>
    <row r="25077" spans="8:8" x14ac:dyDescent="0.25">
      <c r="H25077" s="200"/>
    </row>
    <row r="25078" spans="8:8" x14ac:dyDescent="0.25">
      <c r="H25078" s="200"/>
    </row>
    <row r="25079" spans="8:8" x14ac:dyDescent="0.25">
      <c r="H25079" s="200"/>
    </row>
    <row r="25080" spans="8:8" x14ac:dyDescent="0.25">
      <c r="H25080" s="200"/>
    </row>
    <row r="25081" spans="8:8" x14ac:dyDescent="0.25">
      <c r="H25081" s="200"/>
    </row>
    <row r="25082" spans="8:8" x14ac:dyDescent="0.25">
      <c r="H25082" s="200"/>
    </row>
    <row r="25083" spans="8:8" x14ac:dyDescent="0.25">
      <c r="H25083" s="200"/>
    </row>
    <row r="25084" spans="8:8" x14ac:dyDescent="0.25">
      <c r="H25084" s="200"/>
    </row>
    <row r="25085" spans="8:8" x14ac:dyDescent="0.25">
      <c r="H25085" s="200"/>
    </row>
    <row r="25086" spans="8:8" x14ac:dyDescent="0.25">
      <c r="H25086" s="200"/>
    </row>
    <row r="25087" spans="8:8" x14ac:dyDescent="0.25">
      <c r="H25087" s="200"/>
    </row>
    <row r="25088" spans="8:8" x14ac:dyDescent="0.25">
      <c r="H25088" s="200"/>
    </row>
    <row r="25089" spans="8:8" x14ac:dyDescent="0.25">
      <c r="H25089" s="200"/>
    </row>
    <row r="25090" spans="8:8" x14ac:dyDescent="0.25">
      <c r="H25090" s="200"/>
    </row>
    <row r="25091" spans="8:8" x14ac:dyDescent="0.25">
      <c r="H25091" s="200"/>
    </row>
    <row r="25092" spans="8:8" x14ac:dyDescent="0.25">
      <c r="H25092" s="200"/>
    </row>
    <row r="25093" spans="8:8" x14ac:dyDescent="0.25">
      <c r="H25093" s="200"/>
    </row>
    <row r="25094" spans="8:8" x14ac:dyDescent="0.25">
      <c r="H25094" s="200"/>
    </row>
    <row r="25095" spans="8:8" x14ac:dyDescent="0.25">
      <c r="H25095" s="200"/>
    </row>
    <row r="25096" spans="8:8" x14ac:dyDescent="0.25">
      <c r="H25096" s="200"/>
    </row>
    <row r="25097" spans="8:8" x14ac:dyDescent="0.25">
      <c r="H25097" s="200"/>
    </row>
    <row r="25098" spans="8:8" x14ac:dyDescent="0.25">
      <c r="H25098" s="200"/>
    </row>
    <row r="25099" spans="8:8" x14ac:dyDescent="0.25">
      <c r="H25099" s="200"/>
    </row>
    <row r="25100" spans="8:8" x14ac:dyDescent="0.25">
      <c r="H25100" s="200"/>
    </row>
    <row r="25101" spans="8:8" x14ac:dyDescent="0.25">
      <c r="H25101" s="200"/>
    </row>
    <row r="25102" spans="8:8" x14ac:dyDescent="0.25">
      <c r="H25102" s="200"/>
    </row>
    <row r="25103" spans="8:8" x14ac:dyDescent="0.25">
      <c r="H25103" s="200"/>
    </row>
    <row r="25104" spans="8:8" x14ac:dyDescent="0.25">
      <c r="H25104" s="200"/>
    </row>
    <row r="25105" spans="8:8" x14ac:dyDescent="0.25">
      <c r="H25105" s="200"/>
    </row>
    <row r="25106" spans="8:8" x14ac:dyDescent="0.25">
      <c r="H25106" s="200"/>
    </row>
    <row r="25107" spans="8:8" x14ac:dyDescent="0.25">
      <c r="H25107" s="200"/>
    </row>
    <row r="25108" spans="8:8" x14ac:dyDescent="0.25">
      <c r="H25108" s="200"/>
    </row>
    <row r="25109" spans="8:8" x14ac:dyDescent="0.25">
      <c r="H25109" s="200"/>
    </row>
    <row r="25110" spans="8:8" x14ac:dyDescent="0.25">
      <c r="H25110" s="200"/>
    </row>
    <row r="25111" spans="8:8" x14ac:dyDescent="0.25">
      <c r="H25111" s="200"/>
    </row>
    <row r="25112" spans="8:8" x14ac:dyDescent="0.25">
      <c r="H25112" s="200"/>
    </row>
    <row r="25113" spans="8:8" x14ac:dyDescent="0.25">
      <c r="H25113" s="200"/>
    </row>
    <row r="25114" spans="8:8" x14ac:dyDescent="0.25">
      <c r="H25114" s="200"/>
    </row>
    <row r="25115" spans="8:8" x14ac:dyDescent="0.25">
      <c r="H25115" s="200"/>
    </row>
    <row r="25116" spans="8:8" x14ac:dyDescent="0.25">
      <c r="H25116" s="200"/>
    </row>
    <row r="25117" spans="8:8" x14ac:dyDescent="0.25">
      <c r="H25117" s="200"/>
    </row>
    <row r="25118" spans="8:8" x14ac:dyDescent="0.25">
      <c r="H25118" s="200"/>
    </row>
    <row r="25119" spans="8:8" x14ac:dyDescent="0.25">
      <c r="H25119" s="200"/>
    </row>
    <row r="25120" spans="8:8" x14ac:dyDescent="0.25">
      <c r="H25120" s="200"/>
    </row>
    <row r="25121" spans="8:8" x14ac:dyDescent="0.25">
      <c r="H25121" s="200"/>
    </row>
    <row r="25122" spans="8:8" x14ac:dyDescent="0.25">
      <c r="H25122" s="200"/>
    </row>
    <row r="25123" spans="8:8" x14ac:dyDescent="0.25">
      <c r="H25123" s="200"/>
    </row>
    <row r="25124" spans="8:8" x14ac:dyDescent="0.25">
      <c r="H25124" s="200"/>
    </row>
    <row r="25125" spans="8:8" x14ac:dyDescent="0.25">
      <c r="H25125" s="200"/>
    </row>
    <row r="25126" spans="8:8" x14ac:dyDescent="0.25">
      <c r="H25126" s="200"/>
    </row>
    <row r="25127" spans="8:8" x14ac:dyDescent="0.25">
      <c r="H25127" s="200"/>
    </row>
    <row r="25128" spans="8:8" x14ac:dyDescent="0.25">
      <c r="H25128" s="200"/>
    </row>
    <row r="25129" spans="8:8" x14ac:dyDescent="0.25">
      <c r="H25129" s="200"/>
    </row>
    <row r="25130" spans="8:8" x14ac:dyDescent="0.25">
      <c r="H25130" s="200"/>
    </row>
    <row r="25131" spans="8:8" x14ac:dyDescent="0.25">
      <c r="H25131" s="200"/>
    </row>
    <row r="25132" spans="8:8" x14ac:dyDescent="0.25">
      <c r="H25132" s="200"/>
    </row>
    <row r="25133" spans="8:8" x14ac:dyDescent="0.25">
      <c r="H25133" s="200"/>
    </row>
    <row r="25134" spans="8:8" x14ac:dyDescent="0.25">
      <c r="H25134" s="200"/>
    </row>
    <row r="25135" spans="8:8" x14ac:dyDescent="0.25">
      <c r="H25135" s="200"/>
    </row>
    <row r="25136" spans="8:8" x14ac:dyDescent="0.25">
      <c r="H25136" s="200"/>
    </row>
    <row r="25137" spans="8:8" x14ac:dyDescent="0.25">
      <c r="H25137" s="200"/>
    </row>
    <row r="25138" spans="8:8" x14ac:dyDescent="0.25">
      <c r="H25138" s="200"/>
    </row>
    <row r="25139" spans="8:8" x14ac:dyDescent="0.25">
      <c r="H25139" s="200"/>
    </row>
    <row r="25140" spans="8:8" x14ac:dyDescent="0.25">
      <c r="H25140" s="200"/>
    </row>
    <row r="25141" spans="8:8" x14ac:dyDescent="0.25">
      <c r="H25141" s="200"/>
    </row>
    <row r="25142" spans="8:8" x14ac:dyDescent="0.25">
      <c r="H25142" s="200"/>
    </row>
    <row r="25143" spans="8:8" x14ac:dyDescent="0.25">
      <c r="H25143" s="200"/>
    </row>
    <row r="25144" spans="8:8" x14ac:dyDescent="0.25">
      <c r="H25144" s="200"/>
    </row>
    <row r="25145" spans="8:8" x14ac:dyDescent="0.25">
      <c r="H25145" s="200"/>
    </row>
    <row r="25146" spans="8:8" x14ac:dyDescent="0.25">
      <c r="H25146" s="200"/>
    </row>
    <row r="25147" spans="8:8" x14ac:dyDescent="0.25">
      <c r="H25147" s="200"/>
    </row>
    <row r="25148" spans="8:8" x14ac:dyDescent="0.25">
      <c r="H25148" s="200"/>
    </row>
    <row r="25149" spans="8:8" x14ac:dyDescent="0.25">
      <c r="H25149" s="200"/>
    </row>
    <row r="25150" spans="8:8" x14ac:dyDescent="0.25">
      <c r="H25150" s="200"/>
    </row>
    <row r="25151" spans="8:8" x14ac:dyDescent="0.25">
      <c r="H25151" s="200"/>
    </row>
    <row r="25152" spans="8:8" x14ac:dyDescent="0.25">
      <c r="H25152" s="200"/>
    </row>
    <row r="25153" spans="8:8" x14ac:dyDescent="0.25">
      <c r="H25153" s="200"/>
    </row>
    <row r="25154" spans="8:8" x14ac:dyDescent="0.25">
      <c r="H25154" s="200"/>
    </row>
    <row r="25155" spans="8:8" x14ac:dyDescent="0.25">
      <c r="H25155" s="200"/>
    </row>
    <row r="25156" spans="8:8" x14ac:dyDescent="0.25">
      <c r="H25156" s="200"/>
    </row>
    <row r="25157" spans="8:8" x14ac:dyDescent="0.25">
      <c r="H25157" s="200"/>
    </row>
    <row r="25158" spans="8:8" x14ac:dyDescent="0.25">
      <c r="H25158" s="200"/>
    </row>
    <row r="25159" spans="8:8" x14ac:dyDescent="0.25">
      <c r="H25159" s="200"/>
    </row>
    <row r="25160" spans="8:8" x14ac:dyDescent="0.25">
      <c r="H25160" s="200"/>
    </row>
    <row r="25161" spans="8:8" x14ac:dyDescent="0.25">
      <c r="H25161" s="200"/>
    </row>
    <row r="25162" spans="8:8" x14ac:dyDescent="0.25">
      <c r="H25162" s="200"/>
    </row>
    <row r="25163" spans="8:8" x14ac:dyDescent="0.25">
      <c r="H25163" s="200"/>
    </row>
    <row r="25164" spans="8:8" x14ac:dyDescent="0.25">
      <c r="H25164" s="200"/>
    </row>
    <row r="25165" spans="8:8" x14ac:dyDescent="0.25">
      <c r="H25165" s="200"/>
    </row>
    <row r="25166" spans="8:8" x14ac:dyDescent="0.25">
      <c r="H25166" s="200"/>
    </row>
    <row r="25167" spans="8:8" x14ac:dyDescent="0.25">
      <c r="H25167" s="200"/>
    </row>
    <row r="25168" spans="8:8" x14ac:dyDescent="0.25">
      <c r="H25168" s="200"/>
    </row>
    <row r="25169" spans="8:8" x14ac:dyDescent="0.25">
      <c r="H25169" s="200"/>
    </row>
    <row r="25170" spans="8:8" x14ac:dyDescent="0.25">
      <c r="H25170" s="200"/>
    </row>
    <row r="25171" spans="8:8" x14ac:dyDescent="0.25">
      <c r="H25171" s="200"/>
    </row>
    <row r="25172" spans="8:8" x14ac:dyDescent="0.25">
      <c r="H25172" s="200"/>
    </row>
    <row r="25173" spans="8:8" x14ac:dyDescent="0.25">
      <c r="H25173" s="200"/>
    </row>
    <row r="25174" spans="8:8" x14ac:dyDescent="0.25">
      <c r="H25174" s="200"/>
    </row>
    <row r="25175" spans="8:8" x14ac:dyDescent="0.25">
      <c r="H25175" s="200"/>
    </row>
    <row r="25176" spans="8:8" x14ac:dyDescent="0.25">
      <c r="H25176" s="200"/>
    </row>
    <row r="25177" spans="8:8" x14ac:dyDescent="0.25">
      <c r="H25177" s="200"/>
    </row>
    <row r="25178" spans="8:8" x14ac:dyDescent="0.25">
      <c r="H25178" s="200"/>
    </row>
    <row r="25179" spans="8:8" x14ac:dyDescent="0.25">
      <c r="H25179" s="200"/>
    </row>
    <row r="25180" spans="8:8" x14ac:dyDescent="0.25">
      <c r="H25180" s="200"/>
    </row>
    <row r="25181" spans="8:8" x14ac:dyDescent="0.25">
      <c r="H25181" s="200"/>
    </row>
    <row r="25182" spans="8:8" x14ac:dyDescent="0.25">
      <c r="H25182" s="200"/>
    </row>
    <row r="25183" spans="8:8" x14ac:dyDescent="0.25">
      <c r="H25183" s="200"/>
    </row>
    <row r="25184" spans="8:8" x14ac:dyDescent="0.25">
      <c r="H25184" s="200"/>
    </row>
    <row r="25185" spans="8:8" x14ac:dyDescent="0.25">
      <c r="H25185" s="200"/>
    </row>
    <row r="25186" spans="8:8" x14ac:dyDescent="0.25">
      <c r="H25186" s="200"/>
    </row>
    <row r="25187" spans="8:8" x14ac:dyDescent="0.25">
      <c r="H25187" s="200"/>
    </row>
    <row r="25188" spans="8:8" x14ac:dyDescent="0.25">
      <c r="H25188" s="200"/>
    </row>
    <row r="25189" spans="8:8" x14ac:dyDescent="0.25">
      <c r="H25189" s="200"/>
    </row>
    <row r="25190" spans="8:8" x14ac:dyDescent="0.25">
      <c r="H25190" s="200"/>
    </row>
    <row r="25191" spans="8:8" x14ac:dyDescent="0.25">
      <c r="H25191" s="200"/>
    </row>
    <row r="25192" spans="8:8" x14ac:dyDescent="0.25">
      <c r="H25192" s="200"/>
    </row>
    <row r="25193" spans="8:8" x14ac:dyDescent="0.25">
      <c r="H25193" s="200"/>
    </row>
    <row r="25194" spans="8:8" x14ac:dyDescent="0.25">
      <c r="H25194" s="200"/>
    </row>
    <row r="25195" spans="8:8" x14ac:dyDescent="0.25">
      <c r="H25195" s="200"/>
    </row>
    <row r="25196" spans="8:8" x14ac:dyDescent="0.25">
      <c r="H25196" s="200"/>
    </row>
    <row r="25197" spans="8:8" x14ac:dyDescent="0.25">
      <c r="H25197" s="200"/>
    </row>
    <row r="25198" spans="8:8" x14ac:dyDescent="0.25">
      <c r="H25198" s="200"/>
    </row>
    <row r="25199" spans="8:8" x14ac:dyDescent="0.25">
      <c r="H25199" s="200"/>
    </row>
    <row r="25200" spans="8:8" x14ac:dyDescent="0.25">
      <c r="H25200" s="200"/>
    </row>
    <row r="25201" spans="8:8" x14ac:dyDescent="0.25">
      <c r="H25201" s="200"/>
    </row>
    <row r="25202" spans="8:8" x14ac:dyDescent="0.25">
      <c r="H25202" s="200"/>
    </row>
    <row r="25203" spans="8:8" x14ac:dyDescent="0.25">
      <c r="H25203" s="200"/>
    </row>
    <row r="25204" spans="8:8" x14ac:dyDescent="0.25">
      <c r="H25204" s="200"/>
    </row>
    <row r="25205" spans="8:8" x14ac:dyDescent="0.25">
      <c r="H25205" s="200"/>
    </row>
    <row r="25206" spans="8:8" x14ac:dyDescent="0.25">
      <c r="H25206" s="200"/>
    </row>
    <row r="25207" spans="8:8" x14ac:dyDescent="0.25">
      <c r="H25207" s="200"/>
    </row>
    <row r="25208" spans="8:8" x14ac:dyDescent="0.25">
      <c r="H25208" s="200"/>
    </row>
    <row r="25209" spans="8:8" x14ac:dyDescent="0.25">
      <c r="H25209" s="200"/>
    </row>
    <row r="25210" spans="8:8" x14ac:dyDescent="0.25">
      <c r="H25210" s="200"/>
    </row>
    <row r="25211" spans="8:8" x14ac:dyDescent="0.25">
      <c r="H25211" s="200"/>
    </row>
    <row r="25212" spans="8:8" x14ac:dyDescent="0.25">
      <c r="H25212" s="200"/>
    </row>
    <row r="25213" spans="8:8" x14ac:dyDescent="0.25">
      <c r="H25213" s="200"/>
    </row>
    <row r="25214" spans="8:8" x14ac:dyDescent="0.25">
      <c r="H25214" s="200"/>
    </row>
    <row r="25215" spans="8:8" x14ac:dyDescent="0.25">
      <c r="H25215" s="200"/>
    </row>
    <row r="25216" spans="8:8" x14ac:dyDescent="0.25">
      <c r="H25216" s="200"/>
    </row>
    <row r="25217" spans="8:8" x14ac:dyDescent="0.25">
      <c r="H25217" s="200"/>
    </row>
    <row r="25218" spans="8:8" x14ac:dyDescent="0.25">
      <c r="H25218" s="200"/>
    </row>
    <row r="25219" spans="8:8" x14ac:dyDescent="0.25">
      <c r="H25219" s="200"/>
    </row>
    <row r="25220" spans="8:8" x14ac:dyDescent="0.25">
      <c r="H25220" s="200"/>
    </row>
    <row r="25221" spans="8:8" x14ac:dyDescent="0.25">
      <c r="H25221" s="200"/>
    </row>
    <row r="25222" spans="8:8" x14ac:dyDescent="0.25">
      <c r="H25222" s="200"/>
    </row>
    <row r="25223" spans="8:8" x14ac:dyDescent="0.25">
      <c r="H25223" s="200"/>
    </row>
    <row r="25224" spans="8:8" x14ac:dyDescent="0.25">
      <c r="H25224" s="200"/>
    </row>
    <row r="25225" spans="8:8" x14ac:dyDescent="0.25">
      <c r="H25225" s="200"/>
    </row>
    <row r="25226" spans="8:8" x14ac:dyDescent="0.25">
      <c r="H25226" s="200"/>
    </row>
    <row r="25227" spans="8:8" x14ac:dyDescent="0.25">
      <c r="H25227" s="200"/>
    </row>
    <row r="25228" spans="8:8" x14ac:dyDescent="0.25">
      <c r="H25228" s="200"/>
    </row>
    <row r="25229" spans="8:8" x14ac:dyDescent="0.25">
      <c r="H25229" s="200"/>
    </row>
    <row r="25230" spans="8:8" x14ac:dyDescent="0.25">
      <c r="H25230" s="200"/>
    </row>
    <row r="25231" spans="8:8" x14ac:dyDescent="0.25">
      <c r="H25231" s="200"/>
    </row>
    <row r="25232" spans="8:8" x14ac:dyDescent="0.25">
      <c r="H25232" s="200"/>
    </row>
    <row r="25233" spans="8:8" x14ac:dyDescent="0.25">
      <c r="H25233" s="200"/>
    </row>
    <row r="25234" spans="8:8" x14ac:dyDescent="0.25">
      <c r="H25234" s="200"/>
    </row>
    <row r="25235" spans="8:8" x14ac:dyDescent="0.25">
      <c r="H25235" s="200"/>
    </row>
    <row r="25236" spans="8:8" x14ac:dyDescent="0.25">
      <c r="H25236" s="200"/>
    </row>
    <row r="25237" spans="8:8" x14ac:dyDescent="0.25">
      <c r="H25237" s="200"/>
    </row>
    <row r="25238" spans="8:8" x14ac:dyDescent="0.25">
      <c r="H25238" s="200"/>
    </row>
    <row r="25239" spans="8:8" x14ac:dyDescent="0.25">
      <c r="H25239" s="200"/>
    </row>
    <row r="25240" spans="8:8" x14ac:dyDescent="0.25">
      <c r="H25240" s="200"/>
    </row>
    <row r="25241" spans="8:8" x14ac:dyDescent="0.25">
      <c r="H25241" s="200"/>
    </row>
    <row r="25242" spans="8:8" x14ac:dyDescent="0.25">
      <c r="H25242" s="200"/>
    </row>
    <row r="25243" spans="8:8" x14ac:dyDescent="0.25">
      <c r="H25243" s="200"/>
    </row>
    <row r="25244" spans="8:8" x14ac:dyDescent="0.25">
      <c r="H25244" s="200"/>
    </row>
    <row r="25245" spans="8:8" x14ac:dyDescent="0.25">
      <c r="H25245" s="200"/>
    </row>
    <row r="25246" spans="8:8" x14ac:dyDescent="0.25">
      <c r="H25246" s="200"/>
    </row>
    <row r="25247" spans="8:8" x14ac:dyDescent="0.25">
      <c r="H25247" s="200"/>
    </row>
    <row r="25248" spans="8:8" x14ac:dyDescent="0.25">
      <c r="H25248" s="200"/>
    </row>
    <row r="25249" spans="8:8" x14ac:dyDescent="0.25">
      <c r="H25249" s="200"/>
    </row>
    <row r="25250" spans="8:8" x14ac:dyDescent="0.25">
      <c r="H25250" s="200"/>
    </row>
    <row r="25251" spans="8:8" x14ac:dyDescent="0.25">
      <c r="H25251" s="200"/>
    </row>
    <row r="25252" spans="8:8" x14ac:dyDescent="0.25">
      <c r="H25252" s="200"/>
    </row>
    <row r="25253" spans="8:8" x14ac:dyDescent="0.25">
      <c r="H25253" s="200"/>
    </row>
    <row r="25254" spans="8:8" x14ac:dyDescent="0.25">
      <c r="H25254" s="200"/>
    </row>
    <row r="25255" spans="8:8" x14ac:dyDescent="0.25">
      <c r="H25255" s="200"/>
    </row>
    <row r="25256" spans="8:8" x14ac:dyDescent="0.25">
      <c r="H25256" s="200"/>
    </row>
    <row r="25257" spans="8:8" x14ac:dyDescent="0.25">
      <c r="H25257" s="200"/>
    </row>
    <row r="25258" spans="8:8" x14ac:dyDescent="0.25">
      <c r="H25258" s="200"/>
    </row>
    <row r="25259" spans="8:8" x14ac:dyDescent="0.25">
      <c r="H25259" s="200"/>
    </row>
    <row r="25260" spans="8:8" x14ac:dyDescent="0.25">
      <c r="H25260" s="200"/>
    </row>
    <row r="25261" spans="8:8" x14ac:dyDescent="0.25">
      <c r="H25261" s="200"/>
    </row>
    <row r="25262" spans="8:8" x14ac:dyDescent="0.25">
      <c r="H25262" s="200"/>
    </row>
    <row r="25263" spans="8:8" x14ac:dyDescent="0.25">
      <c r="H25263" s="200"/>
    </row>
    <row r="25264" spans="8:8" x14ac:dyDescent="0.25">
      <c r="H25264" s="200"/>
    </row>
    <row r="25265" spans="8:8" x14ac:dyDescent="0.25">
      <c r="H25265" s="200"/>
    </row>
    <row r="25266" spans="8:8" x14ac:dyDescent="0.25">
      <c r="H25266" s="200"/>
    </row>
    <row r="25267" spans="8:8" x14ac:dyDescent="0.25">
      <c r="H25267" s="200"/>
    </row>
    <row r="25268" spans="8:8" x14ac:dyDescent="0.25">
      <c r="H25268" s="200"/>
    </row>
    <row r="25269" spans="8:8" x14ac:dyDescent="0.25">
      <c r="H25269" s="200"/>
    </row>
    <row r="25270" spans="8:8" x14ac:dyDescent="0.25">
      <c r="H25270" s="200"/>
    </row>
    <row r="25271" spans="8:8" x14ac:dyDescent="0.25">
      <c r="H25271" s="200"/>
    </row>
    <row r="25272" spans="8:8" x14ac:dyDescent="0.25">
      <c r="H25272" s="200"/>
    </row>
    <row r="25273" spans="8:8" x14ac:dyDescent="0.25">
      <c r="H25273" s="200"/>
    </row>
    <row r="25274" spans="8:8" x14ac:dyDescent="0.25">
      <c r="H25274" s="200"/>
    </row>
    <row r="25275" spans="8:8" x14ac:dyDescent="0.25">
      <c r="H25275" s="200"/>
    </row>
    <row r="25276" spans="8:8" x14ac:dyDescent="0.25">
      <c r="H25276" s="200"/>
    </row>
    <row r="25277" spans="8:8" x14ac:dyDescent="0.25">
      <c r="H25277" s="200"/>
    </row>
    <row r="25278" spans="8:8" x14ac:dyDescent="0.25">
      <c r="H25278" s="200"/>
    </row>
    <row r="25279" spans="8:8" x14ac:dyDescent="0.25">
      <c r="H25279" s="200"/>
    </row>
    <row r="25280" spans="8:8" x14ac:dyDescent="0.25">
      <c r="H25280" s="200"/>
    </row>
    <row r="25281" spans="8:8" x14ac:dyDescent="0.25">
      <c r="H25281" s="200"/>
    </row>
    <row r="25282" spans="8:8" x14ac:dyDescent="0.25">
      <c r="H25282" s="200"/>
    </row>
    <row r="25283" spans="8:8" x14ac:dyDescent="0.25">
      <c r="H25283" s="200"/>
    </row>
    <row r="25284" spans="8:8" x14ac:dyDescent="0.25">
      <c r="H25284" s="200"/>
    </row>
    <row r="25285" spans="8:8" x14ac:dyDescent="0.25">
      <c r="H25285" s="200"/>
    </row>
    <row r="25286" spans="8:8" x14ac:dyDescent="0.25">
      <c r="H25286" s="200"/>
    </row>
    <row r="25287" spans="8:8" x14ac:dyDescent="0.25">
      <c r="H25287" s="200"/>
    </row>
    <row r="25288" spans="8:8" x14ac:dyDescent="0.25">
      <c r="H25288" s="200"/>
    </row>
    <row r="25289" spans="8:8" x14ac:dyDescent="0.25">
      <c r="H25289" s="200"/>
    </row>
    <row r="25290" spans="8:8" x14ac:dyDescent="0.25">
      <c r="H25290" s="200"/>
    </row>
    <row r="25291" spans="8:8" x14ac:dyDescent="0.25">
      <c r="H25291" s="200"/>
    </row>
    <row r="25292" spans="8:8" x14ac:dyDescent="0.25">
      <c r="H25292" s="200"/>
    </row>
    <row r="25293" spans="8:8" x14ac:dyDescent="0.25">
      <c r="H25293" s="200"/>
    </row>
    <row r="25294" spans="8:8" x14ac:dyDescent="0.25">
      <c r="H25294" s="200"/>
    </row>
    <row r="25295" spans="8:8" x14ac:dyDescent="0.25">
      <c r="H25295" s="200"/>
    </row>
    <row r="25296" spans="8:8" x14ac:dyDescent="0.25">
      <c r="H25296" s="200"/>
    </row>
    <row r="25297" spans="8:8" x14ac:dyDescent="0.25">
      <c r="H25297" s="200"/>
    </row>
    <row r="25298" spans="8:8" x14ac:dyDescent="0.25">
      <c r="H25298" s="200"/>
    </row>
    <row r="25299" spans="8:8" x14ac:dyDescent="0.25">
      <c r="H25299" s="200"/>
    </row>
    <row r="25300" spans="8:8" x14ac:dyDescent="0.25">
      <c r="H25300" s="200"/>
    </row>
    <row r="25301" spans="8:8" x14ac:dyDescent="0.25">
      <c r="H25301" s="200"/>
    </row>
    <row r="25302" spans="8:8" x14ac:dyDescent="0.25">
      <c r="H25302" s="200"/>
    </row>
    <row r="25303" spans="8:8" x14ac:dyDescent="0.25">
      <c r="H25303" s="200"/>
    </row>
    <row r="25304" spans="8:8" x14ac:dyDescent="0.25">
      <c r="H25304" s="200"/>
    </row>
    <row r="25305" spans="8:8" x14ac:dyDescent="0.25">
      <c r="H25305" s="200"/>
    </row>
    <row r="25306" spans="8:8" x14ac:dyDescent="0.25">
      <c r="H25306" s="200"/>
    </row>
    <row r="25307" spans="8:8" x14ac:dyDescent="0.25">
      <c r="H25307" s="200"/>
    </row>
    <row r="25308" spans="8:8" x14ac:dyDescent="0.25">
      <c r="H25308" s="200"/>
    </row>
    <row r="25309" spans="8:8" x14ac:dyDescent="0.25">
      <c r="H25309" s="200"/>
    </row>
    <row r="25310" spans="8:8" x14ac:dyDescent="0.25">
      <c r="H25310" s="200"/>
    </row>
    <row r="25311" spans="8:8" x14ac:dyDescent="0.25">
      <c r="H25311" s="200"/>
    </row>
    <row r="25312" spans="8:8" x14ac:dyDescent="0.25">
      <c r="H25312" s="200"/>
    </row>
    <row r="25313" spans="8:8" x14ac:dyDescent="0.25">
      <c r="H25313" s="200"/>
    </row>
    <row r="25314" spans="8:8" x14ac:dyDescent="0.25">
      <c r="H25314" s="200"/>
    </row>
    <row r="25315" spans="8:8" x14ac:dyDescent="0.25">
      <c r="H25315" s="200"/>
    </row>
    <row r="25316" spans="8:8" x14ac:dyDescent="0.25">
      <c r="H25316" s="200"/>
    </row>
    <row r="25317" spans="8:8" x14ac:dyDescent="0.25">
      <c r="H25317" s="200"/>
    </row>
    <row r="25318" spans="8:8" x14ac:dyDescent="0.25">
      <c r="H25318" s="200"/>
    </row>
    <row r="25319" spans="8:8" x14ac:dyDescent="0.25">
      <c r="H25319" s="200"/>
    </row>
    <row r="25320" spans="8:8" x14ac:dyDescent="0.25">
      <c r="H25320" s="200"/>
    </row>
    <row r="25321" spans="8:8" x14ac:dyDescent="0.25">
      <c r="H25321" s="200"/>
    </row>
    <row r="25322" spans="8:8" x14ac:dyDescent="0.25">
      <c r="H25322" s="200"/>
    </row>
    <row r="25323" spans="8:8" x14ac:dyDescent="0.25">
      <c r="H25323" s="200"/>
    </row>
    <row r="25324" spans="8:8" x14ac:dyDescent="0.25">
      <c r="H25324" s="200"/>
    </row>
    <row r="25325" spans="8:8" x14ac:dyDescent="0.25">
      <c r="H25325" s="200"/>
    </row>
    <row r="25326" spans="8:8" x14ac:dyDescent="0.25">
      <c r="H25326" s="200"/>
    </row>
    <row r="25327" spans="8:8" x14ac:dyDescent="0.25">
      <c r="H25327" s="200"/>
    </row>
    <row r="25328" spans="8:8" x14ac:dyDescent="0.25">
      <c r="H25328" s="200"/>
    </row>
    <row r="25329" spans="8:8" x14ac:dyDescent="0.25">
      <c r="H25329" s="200"/>
    </row>
    <row r="25330" spans="8:8" x14ac:dyDescent="0.25">
      <c r="H25330" s="200"/>
    </row>
    <row r="25331" spans="8:8" x14ac:dyDescent="0.25">
      <c r="H25331" s="200"/>
    </row>
    <row r="25332" spans="8:8" x14ac:dyDescent="0.25">
      <c r="H25332" s="200"/>
    </row>
    <row r="25333" spans="8:8" x14ac:dyDescent="0.25">
      <c r="H25333" s="200"/>
    </row>
    <row r="25334" spans="8:8" x14ac:dyDescent="0.25">
      <c r="H25334" s="200"/>
    </row>
    <row r="25335" spans="8:8" x14ac:dyDescent="0.25">
      <c r="H25335" s="200"/>
    </row>
    <row r="25336" spans="8:8" x14ac:dyDescent="0.25">
      <c r="H25336" s="200"/>
    </row>
    <row r="25337" spans="8:8" x14ac:dyDescent="0.25">
      <c r="H25337" s="200"/>
    </row>
    <row r="25338" spans="8:8" x14ac:dyDescent="0.25">
      <c r="H25338" s="200"/>
    </row>
    <row r="25339" spans="8:8" x14ac:dyDescent="0.25">
      <c r="H25339" s="200"/>
    </row>
    <row r="25340" spans="8:8" x14ac:dyDescent="0.25">
      <c r="H25340" s="200"/>
    </row>
    <row r="25341" spans="8:8" x14ac:dyDescent="0.25">
      <c r="H25341" s="200"/>
    </row>
    <row r="25342" spans="8:8" x14ac:dyDescent="0.25">
      <c r="H25342" s="200"/>
    </row>
    <row r="25343" spans="8:8" x14ac:dyDescent="0.25">
      <c r="H25343" s="200"/>
    </row>
    <row r="25344" spans="8:8" x14ac:dyDescent="0.25">
      <c r="H25344" s="200"/>
    </row>
    <row r="25345" spans="8:8" x14ac:dyDescent="0.25">
      <c r="H25345" s="200"/>
    </row>
    <row r="25346" spans="8:8" x14ac:dyDescent="0.25">
      <c r="H25346" s="200"/>
    </row>
    <row r="25347" spans="8:8" x14ac:dyDescent="0.25">
      <c r="H25347" s="200"/>
    </row>
    <row r="25348" spans="8:8" x14ac:dyDescent="0.25">
      <c r="H25348" s="200"/>
    </row>
    <row r="25349" spans="8:8" x14ac:dyDescent="0.25">
      <c r="H25349" s="200"/>
    </row>
    <row r="25350" spans="8:8" x14ac:dyDescent="0.25">
      <c r="H25350" s="200"/>
    </row>
    <row r="25351" spans="8:8" x14ac:dyDescent="0.25">
      <c r="H25351" s="200"/>
    </row>
    <row r="25352" spans="8:8" x14ac:dyDescent="0.25">
      <c r="H25352" s="200"/>
    </row>
    <row r="25353" spans="8:8" x14ac:dyDescent="0.25">
      <c r="H25353" s="200"/>
    </row>
    <row r="25354" spans="8:8" x14ac:dyDescent="0.25">
      <c r="H25354" s="200"/>
    </row>
    <row r="25355" spans="8:8" x14ac:dyDescent="0.25">
      <c r="H25355" s="200"/>
    </row>
    <row r="25356" spans="8:8" x14ac:dyDescent="0.25">
      <c r="H25356" s="200"/>
    </row>
    <row r="25357" spans="8:8" x14ac:dyDescent="0.25">
      <c r="H25357" s="200"/>
    </row>
    <row r="25358" spans="8:8" x14ac:dyDescent="0.25">
      <c r="H25358" s="200"/>
    </row>
    <row r="25359" spans="8:8" x14ac:dyDescent="0.25">
      <c r="H25359" s="200"/>
    </row>
    <row r="25360" spans="8:8" x14ac:dyDescent="0.25">
      <c r="H25360" s="200"/>
    </row>
    <row r="25361" spans="8:8" x14ac:dyDescent="0.25">
      <c r="H25361" s="200"/>
    </row>
    <row r="25362" spans="8:8" x14ac:dyDescent="0.25">
      <c r="H25362" s="200"/>
    </row>
    <row r="25363" spans="8:8" x14ac:dyDescent="0.25">
      <c r="H25363" s="200"/>
    </row>
    <row r="25364" spans="8:8" x14ac:dyDescent="0.25">
      <c r="H25364" s="200"/>
    </row>
    <row r="25365" spans="8:8" x14ac:dyDescent="0.25">
      <c r="H25365" s="200"/>
    </row>
    <row r="25366" spans="8:8" x14ac:dyDescent="0.25">
      <c r="H25366" s="200"/>
    </row>
    <row r="25367" spans="8:8" x14ac:dyDescent="0.25">
      <c r="H25367" s="200"/>
    </row>
    <row r="25368" spans="8:8" x14ac:dyDescent="0.25">
      <c r="H25368" s="200"/>
    </row>
    <row r="25369" spans="8:8" x14ac:dyDescent="0.25">
      <c r="H25369" s="200"/>
    </row>
    <row r="25370" spans="8:8" x14ac:dyDescent="0.25">
      <c r="H25370" s="200"/>
    </row>
    <row r="25371" spans="8:8" x14ac:dyDescent="0.25">
      <c r="H25371" s="200"/>
    </row>
    <row r="25372" spans="8:8" x14ac:dyDescent="0.25">
      <c r="H25372" s="200"/>
    </row>
    <row r="25373" spans="8:8" x14ac:dyDescent="0.25">
      <c r="H25373" s="200"/>
    </row>
    <row r="25374" spans="8:8" x14ac:dyDescent="0.25">
      <c r="H25374" s="200"/>
    </row>
    <row r="25375" spans="8:8" x14ac:dyDescent="0.25">
      <c r="H25375" s="200"/>
    </row>
    <row r="25376" spans="8:8" x14ac:dyDescent="0.25">
      <c r="H25376" s="200"/>
    </row>
    <row r="25377" spans="8:8" x14ac:dyDescent="0.25">
      <c r="H25377" s="200"/>
    </row>
    <row r="25378" spans="8:8" x14ac:dyDescent="0.25">
      <c r="H25378" s="200"/>
    </row>
    <row r="25379" spans="8:8" x14ac:dyDescent="0.25">
      <c r="H25379" s="200"/>
    </row>
    <row r="25380" spans="8:8" x14ac:dyDescent="0.25">
      <c r="H25380" s="200"/>
    </row>
    <row r="25381" spans="8:8" x14ac:dyDescent="0.25">
      <c r="H25381" s="200"/>
    </row>
    <row r="25382" spans="8:8" x14ac:dyDescent="0.25">
      <c r="H25382" s="200"/>
    </row>
    <row r="25383" spans="8:8" x14ac:dyDescent="0.25">
      <c r="H25383" s="200"/>
    </row>
    <row r="25384" spans="8:8" x14ac:dyDescent="0.25">
      <c r="H25384" s="200"/>
    </row>
    <row r="25385" spans="8:8" x14ac:dyDescent="0.25">
      <c r="H25385" s="200"/>
    </row>
    <row r="25386" spans="8:8" x14ac:dyDescent="0.25">
      <c r="H25386" s="200"/>
    </row>
    <row r="25387" spans="8:8" x14ac:dyDescent="0.25">
      <c r="H25387" s="200"/>
    </row>
    <row r="25388" spans="8:8" x14ac:dyDescent="0.25">
      <c r="H25388" s="200"/>
    </row>
    <row r="25389" spans="8:8" x14ac:dyDescent="0.25">
      <c r="H25389" s="200"/>
    </row>
    <row r="25390" spans="8:8" x14ac:dyDescent="0.25">
      <c r="H25390" s="200"/>
    </row>
    <row r="25391" spans="8:8" x14ac:dyDescent="0.25">
      <c r="H25391" s="200"/>
    </row>
    <row r="25392" spans="8:8" x14ac:dyDescent="0.25">
      <c r="H25392" s="200"/>
    </row>
    <row r="25393" spans="8:8" x14ac:dyDescent="0.25">
      <c r="H25393" s="200"/>
    </row>
    <row r="25394" spans="8:8" x14ac:dyDescent="0.25">
      <c r="H25394" s="200"/>
    </row>
    <row r="25395" spans="8:8" x14ac:dyDescent="0.25">
      <c r="H25395" s="200"/>
    </row>
    <row r="25396" spans="8:8" x14ac:dyDescent="0.25">
      <c r="H25396" s="200"/>
    </row>
    <row r="25397" spans="8:8" x14ac:dyDescent="0.25">
      <c r="H25397" s="200"/>
    </row>
    <row r="25398" spans="8:8" x14ac:dyDescent="0.25">
      <c r="H25398" s="200"/>
    </row>
    <row r="25399" spans="8:8" x14ac:dyDescent="0.25">
      <c r="H25399" s="200"/>
    </row>
    <row r="25400" spans="8:8" x14ac:dyDescent="0.25">
      <c r="H25400" s="200"/>
    </row>
    <row r="25401" spans="8:8" x14ac:dyDescent="0.25">
      <c r="H25401" s="200"/>
    </row>
    <row r="25402" spans="8:8" x14ac:dyDescent="0.25">
      <c r="H25402" s="200"/>
    </row>
    <row r="25403" spans="8:8" x14ac:dyDescent="0.25">
      <c r="H25403" s="200"/>
    </row>
    <row r="25404" spans="8:8" x14ac:dyDescent="0.25">
      <c r="H25404" s="200"/>
    </row>
    <row r="25405" spans="8:8" x14ac:dyDescent="0.25">
      <c r="H25405" s="200"/>
    </row>
    <row r="25406" spans="8:8" x14ac:dyDescent="0.25">
      <c r="H25406" s="200"/>
    </row>
    <row r="25407" spans="8:8" x14ac:dyDescent="0.25">
      <c r="H25407" s="200"/>
    </row>
    <row r="25408" spans="8:8" x14ac:dyDescent="0.25">
      <c r="H25408" s="200"/>
    </row>
    <row r="25409" spans="8:8" x14ac:dyDescent="0.25">
      <c r="H25409" s="200"/>
    </row>
    <row r="25410" spans="8:8" x14ac:dyDescent="0.25">
      <c r="H25410" s="200"/>
    </row>
    <row r="25411" spans="8:8" x14ac:dyDescent="0.25">
      <c r="H25411" s="200"/>
    </row>
    <row r="25412" spans="8:8" x14ac:dyDescent="0.25">
      <c r="H25412" s="200"/>
    </row>
    <row r="25413" spans="8:8" x14ac:dyDescent="0.25">
      <c r="H25413" s="200"/>
    </row>
    <row r="25414" spans="8:8" x14ac:dyDescent="0.25">
      <c r="H25414" s="200"/>
    </row>
    <row r="25415" spans="8:8" x14ac:dyDescent="0.25">
      <c r="H25415" s="200"/>
    </row>
    <row r="25416" spans="8:8" x14ac:dyDescent="0.25">
      <c r="H25416" s="200"/>
    </row>
    <row r="25417" spans="8:8" x14ac:dyDescent="0.25">
      <c r="H25417" s="200"/>
    </row>
    <row r="25418" spans="8:8" x14ac:dyDescent="0.25">
      <c r="H25418" s="200"/>
    </row>
    <row r="25419" spans="8:8" x14ac:dyDescent="0.25">
      <c r="H25419" s="200"/>
    </row>
    <row r="25420" spans="8:8" x14ac:dyDescent="0.25">
      <c r="H25420" s="200"/>
    </row>
    <row r="25421" spans="8:8" x14ac:dyDescent="0.25">
      <c r="H25421" s="200"/>
    </row>
    <row r="25422" spans="8:8" x14ac:dyDescent="0.25">
      <c r="H25422" s="200"/>
    </row>
    <row r="25423" spans="8:8" x14ac:dyDescent="0.25">
      <c r="H25423" s="200"/>
    </row>
    <row r="25424" spans="8:8" x14ac:dyDescent="0.25">
      <c r="H25424" s="200"/>
    </row>
    <row r="25425" spans="8:8" x14ac:dyDescent="0.25">
      <c r="H25425" s="200"/>
    </row>
    <row r="25426" spans="8:8" x14ac:dyDescent="0.25">
      <c r="H25426" s="200"/>
    </row>
    <row r="25427" spans="8:8" x14ac:dyDescent="0.25">
      <c r="H25427" s="200"/>
    </row>
    <row r="25428" spans="8:8" x14ac:dyDescent="0.25">
      <c r="H25428" s="200"/>
    </row>
    <row r="25429" spans="8:8" x14ac:dyDescent="0.25">
      <c r="H25429" s="200"/>
    </row>
    <row r="25430" spans="8:8" x14ac:dyDescent="0.25">
      <c r="H25430" s="200"/>
    </row>
    <row r="25431" spans="8:8" x14ac:dyDescent="0.25">
      <c r="H25431" s="200"/>
    </row>
    <row r="25432" spans="8:8" x14ac:dyDescent="0.25">
      <c r="H25432" s="200"/>
    </row>
    <row r="25433" spans="8:8" x14ac:dyDescent="0.25">
      <c r="H25433" s="200"/>
    </row>
    <row r="25434" spans="8:8" x14ac:dyDescent="0.25">
      <c r="H25434" s="200"/>
    </row>
    <row r="25435" spans="8:8" x14ac:dyDescent="0.25">
      <c r="H25435" s="200"/>
    </row>
    <row r="25436" spans="8:8" x14ac:dyDescent="0.25">
      <c r="H25436" s="200"/>
    </row>
    <row r="25437" spans="8:8" x14ac:dyDescent="0.25">
      <c r="H25437" s="200"/>
    </row>
    <row r="25438" spans="8:8" x14ac:dyDescent="0.25">
      <c r="H25438" s="200"/>
    </row>
    <row r="25439" spans="8:8" x14ac:dyDescent="0.25">
      <c r="H25439" s="200"/>
    </row>
    <row r="25440" spans="8:8" x14ac:dyDescent="0.25">
      <c r="H25440" s="200"/>
    </row>
    <row r="25441" spans="8:8" x14ac:dyDescent="0.25">
      <c r="H25441" s="200"/>
    </row>
    <row r="25442" spans="8:8" x14ac:dyDescent="0.25">
      <c r="H25442" s="200"/>
    </row>
    <row r="25443" spans="8:8" x14ac:dyDescent="0.25">
      <c r="H25443" s="200"/>
    </row>
    <row r="25444" spans="8:8" x14ac:dyDescent="0.25">
      <c r="H25444" s="200"/>
    </row>
    <row r="25445" spans="8:8" x14ac:dyDescent="0.25">
      <c r="H25445" s="200"/>
    </row>
    <row r="25446" spans="8:8" x14ac:dyDescent="0.25">
      <c r="H25446" s="200"/>
    </row>
    <row r="25447" spans="8:8" x14ac:dyDescent="0.25">
      <c r="H25447" s="200"/>
    </row>
    <row r="25448" spans="8:8" x14ac:dyDescent="0.25">
      <c r="H25448" s="200"/>
    </row>
    <row r="25449" spans="8:8" x14ac:dyDescent="0.25">
      <c r="H25449" s="200"/>
    </row>
    <row r="25450" spans="8:8" x14ac:dyDescent="0.25">
      <c r="H25450" s="200"/>
    </row>
    <row r="25451" spans="8:8" x14ac:dyDescent="0.25">
      <c r="H25451" s="200"/>
    </row>
    <row r="25452" spans="8:8" x14ac:dyDescent="0.25">
      <c r="H25452" s="200"/>
    </row>
    <row r="25453" spans="8:8" x14ac:dyDescent="0.25">
      <c r="H25453" s="200"/>
    </row>
    <row r="25454" spans="8:8" x14ac:dyDescent="0.25">
      <c r="H25454" s="200"/>
    </row>
    <row r="25455" spans="8:8" x14ac:dyDescent="0.25">
      <c r="H25455" s="200"/>
    </row>
    <row r="25456" spans="8:8" x14ac:dyDescent="0.25">
      <c r="H25456" s="200"/>
    </row>
    <row r="25457" spans="8:8" x14ac:dyDescent="0.25">
      <c r="H25457" s="200"/>
    </row>
    <row r="25458" spans="8:8" x14ac:dyDescent="0.25">
      <c r="H25458" s="200"/>
    </row>
    <row r="25459" spans="8:8" x14ac:dyDescent="0.25">
      <c r="H25459" s="200"/>
    </row>
    <row r="25460" spans="8:8" x14ac:dyDescent="0.25">
      <c r="H25460" s="200"/>
    </row>
    <row r="25461" spans="8:8" x14ac:dyDescent="0.25">
      <c r="H25461" s="200"/>
    </row>
    <row r="25462" spans="8:8" x14ac:dyDescent="0.25">
      <c r="H25462" s="200"/>
    </row>
    <row r="25463" spans="8:8" x14ac:dyDescent="0.25">
      <c r="H25463" s="200"/>
    </row>
    <row r="25464" spans="8:8" x14ac:dyDescent="0.25">
      <c r="H25464" s="200"/>
    </row>
    <row r="25465" spans="8:8" x14ac:dyDescent="0.25">
      <c r="H25465" s="200"/>
    </row>
    <row r="25466" spans="8:8" x14ac:dyDescent="0.25">
      <c r="H25466" s="200"/>
    </row>
    <row r="25467" spans="8:8" x14ac:dyDescent="0.25">
      <c r="H25467" s="200"/>
    </row>
    <row r="25468" spans="8:8" x14ac:dyDescent="0.25">
      <c r="H25468" s="200"/>
    </row>
    <row r="25469" spans="8:8" x14ac:dyDescent="0.25">
      <c r="H25469" s="200"/>
    </row>
    <row r="25470" spans="8:8" x14ac:dyDescent="0.25">
      <c r="H25470" s="200"/>
    </row>
    <row r="25471" spans="8:8" x14ac:dyDescent="0.25">
      <c r="H25471" s="200"/>
    </row>
    <row r="25472" spans="8:8" x14ac:dyDescent="0.25">
      <c r="H25472" s="200"/>
    </row>
    <row r="25473" spans="8:8" x14ac:dyDescent="0.25">
      <c r="H25473" s="200"/>
    </row>
    <row r="25474" spans="8:8" x14ac:dyDescent="0.25">
      <c r="H25474" s="200"/>
    </row>
    <row r="25475" spans="8:8" x14ac:dyDescent="0.25">
      <c r="H25475" s="200"/>
    </row>
    <row r="25476" spans="8:8" x14ac:dyDescent="0.25">
      <c r="H25476" s="200"/>
    </row>
    <row r="25477" spans="8:8" x14ac:dyDescent="0.25">
      <c r="H25477" s="200"/>
    </row>
    <row r="25478" spans="8:8" x14ac:dyDescent="0.25">
      <c r="H25478" s="200"/>
    </row>
    <row r="25479" spans="8:8" x14ac:dyDescent="0.25">
      <c r="H25479" s="200"/>
    </row>
    <row r="25480" spans="8:8" x14ac:dyDescent="0.25">
      <c r="H25480" s="200"/>
    </row>
    <row r="25481" spans="8:8" x14ac:dyDescent="0.25">
      <c r="H25481" s="200"/>
    </row>
    <row r="25482" spans="8:8" x14ac:dyDescent="0.25">
      <c r="H25482" s="200"/>
    </row>
    <row r="25483" spans="8:8" x14ac:dyDescent="0.25">
      <c r="H25483" s="200"/>
    </row>
    <row r="25484" spans="8:8" x14ac:dyDescent="0.25">
      <c r="H25484" s="200"/>
    </row>
    <row r="25485" spans="8:8" x14ac:dyDescent="0.25">
      <c r="H25485" s="200"/>
    </row>
    <row r="25486" spans="8:8" x14ac:dyDescent="0.25">
      <c r="H25486" s="200"/>
    </row>
    <row r="25487" spans="8:8" x14ac:dyDescent="0.25">
      <c r="H25487" s="200"/>
    </row>
    <row r="25488" spans="8:8" x14ac:dyDescent="0.25">
      <c r="H25488" s="200"/>
    </row>
    <row r="25489" spans="8:8" x14ac:dyDescent="0.25">
      <c r="H25489" s="200"/>
    </row>
    <row r="25490" spans="8:8" x14ac:dyDescent="0.25">
      <c r="H25490" s="200"/>
    </row>
    <row r="25491" spans="8:8" x14ac:dyDescent="0.25">
      <c r="H25491" s="200"/>
    </row>
    <row r="25492" spans="8:8" x14ac:dyDescent="0.25">
      <c r="H25492" s="200"/>
    </row>
    <row r="25493" spans="8:8" x14ac:dyDescent="0.25">
      <c r="H25493" s="200"/>
    </row>
    <row r="25494" spans="8:8" x14ac:dyDescent="0.25">
      <c r="H25494" s="200"/>
    </row>
    <row r="25495" spans="8:8" x14ac:dyDescent="0.25">
      <c r="H25495" s="200"/>
    </row>
    <row r="25496" spans="8:8" x14ac:dyDescent="0.25">
      <c r="H25496" s="200"/>
    </row>
    <row r="25497" spans="8:8" x14ac:dyDescent="0.25">
      <c r="H25497" s="200"/>
    </row>
    <row r="25498" spans="8:8" x14ac:dyDescent="0.25">
      <c r="H25498" s="200"/>
    </row>
    <row r="25499" spans="8:8" x14ac:dyDescent="0.25">
      <c r="H25499" s="200"/>
    </row>
    <row r="25500" spans="8:8" x14ac:dyDescent="0.25">
      <c r="H25500" s="200"/>
    </row>
    <row r="25501" spans="8:8" x14ac:dyDescent="0.25">
      <c r="H25501" s="200"/>
    </row>
    <row r="25502" spans="8:8" x14ac:dyDescent="0.25">
      <c r="H25502" s="200"/>
    </row>
    <row r="25503" spans="8:8" x14ac:dyDescent="0.25">
      <c r="H25503" s="200"/>
    </row>
    <row r="25504" spans="8:8" x14ac:dyDescent="0.25">
      <c r="H25504" s="200"/>
    </row>
    <row r="25505" spans="8:8" x14ac:dyDescent="0.25">
      <c r="H25505" s="200"/>
    </row>
    <row r="25506" spans="8:8" x14ac:dyDescent="0.25">
      <c r="H25506" s="200"/>
    </row>
    <row r="25507" spans="8:8" x14ac:dyDescent="0.25">
      <c r="H25507" s="200"/>
    </row>
    <row r="25508" spans="8:8" x14ac:dyDescent="0.25">
      <c r="H25508" s="200"/>
    </row>
    <row r="25509" spans="8:8" x14ac:dyDescent="0.25">
      <c r="H25509" s="200"/>
    </row>
    <row r="25510" spans="8:8" x14ac:dyDescent="0.25">
      <c r="H25510" s="200"/>
    </row>
    <row r="25511" spans="8:8" x14ac:dyDescent="0.25">
      <c r="H25511" s="200"/>
    </row>
    <row r="25512" spans="8:8" x14ac:dyDescent="0.25">
      <c r="H25512" s="200"/>
    </row>
    <row r="25513" spans="8:8" x14ac:dyDescent="0.25">
      <c r="H25513" s="200"/>
    </row>
    <row r="25514" spans="8:8" x14ac:dyDescent="0.25">
      <c r="H25514" s="200"/>
    </row>
    <row r="25515" spans="8:8" x14ac:dyDescent="0.25">
      <c r="H25515" s="200"/>
    </row>
    <row r="25516" spans="8:8" x14ac:dyDescent="0.25">
      <c r="H25516" s="200"/>
    </row>
    <row r="25517" spans="8:8" x14ac:dyDescent="0.25">
      <c r="H25517" s="200"/>
    </row>
    <row r="25518" spans="8:8" x14ac:dyDescent="0.25">
      <c r="H25518" s="200"/>
    </row>
    <row r="25519" spans="8:8" x14ac:dyDescent="0.25">
      <c r="H25519" s="200"/>
    </row>
    <row r="25520" spans="8:8" x14ac:dyDescent="0.25">
      <c r="H25520" s="200"/>
    </row>
    <row r="25521" spans="8:8" x14ac:dyDescent="0.25">
      <c r="H25521" s="200"/>
    </row>
    <row r="25522" spans="8:8" x14ac:dyDescent="0.25">
      <c r="H25522" s="200"/>
    </row>
    <row r="25523" spans="8:8" x14ac:dyDescent="0.25">
      <c r="H25523" s="200"/>
    </row>
    <row r="25524" spans="8:8" x14ac:dyDescent="0.25">
      <c r="H25524" s="200"/>
    </row>
    <row r="25525" spans="8:8" x14ac:dyDescent="0.25">
      <c r="H25525" s="200"/>
    </row>
    <row r="25526" spans="8:8" x14ac:dyDescent="0.25">
      <c r="H25526" s="200"/>
    </row>
    <row r="25527" spans="8:8" x14ac:dyDescent="0.25">
      <c r="H25527" s="200"/>
    </row>
    <row r="25528" spans="8:8" x14ac:dyDescent="0.25">
      <c r="H25528" s="200"/>
    </row>
    <row r="25529" spans="8:8" x14ac:dyDescent="0.25">
      <c r="H25529" s="200"/>
    </row>
    <row r="25530" spans="8:8" x14ac:dyDescent="0.25">
      <c r="H25530" s="200"/>
    </row>
    <row r="25531" spans="8:8" x14ac:dyDescent="0.25">
      <c r="H25531" s="200"/>
    </row>
    <row r="25532" spans="8:8" x14ac:dyDescent="0.25">
      <c r="H25532" s="200"/>
    </row>
    <row r="25533" spans="8:8" x14ac:dyDescent="0.25">
      <c r="H25533" s="200"/>
    </row>
    <row r="25534" spans="8:8" x14ac:dyDescent="0.25">
      <c r="H25534" s="200"/>
    </row>
    <row r="25535" spans="8:8" x14ac:dyDescent="0.25">
      <c r="H25535" s="200"/>
    </row>
    <row r="25536" spans="8:8" x14ac:dyDescent="0.25">
      <c r="H25536" s="200"/>
    </row>
    <row r="25537" spans="8:8" x14ac:dyDescent="0.25">
      <c r="H25537" s="200"/>
    </row>
    <row r="25538" spans="8:8" x14ac:dyDescent="0.25">
      <c r="H25538" s="200"/>
    </row>
    <row r="25539" spans="8:8" x14ac:dyDescent="0.25">
      <c r="H25539" s="200"/>
    </row>
    <row r="25540" spans="8:8" x14ac:dyDescent="0.25">
      <c r="H25540" s="200"/>
    </row>
    <row r="25541" spans="8:8" x14ac:dyDescent="0.25">
      <c r="H25541" s="200"/>
    </row>
    <row r="25542" spans="8:8" x14ac:dyDescent="0.25">
      <c r="H25542" s="200"/>
    </row>
    <row r="25543" spans="8:8" x14ac:dyDescent="0.25">
      <c r="H25543" s="200"/>
    </row>
    <row r="25544" spans="8:8" x14ac:dyDescent="0.25">
      <c r="H25544" s="200"/>
    </row>
    <row r="25545" spans="8:8" x14ac:dyDescent="0.25">
      <c r="H25545" s="200"/>
    </row>
    <row r="25546" spans="8:8" x14ac:dyDescent="0.25">
      <c r="H25546" s="200"/>
    </row>
    <row r="25547" spans="8:8" x14ac:dyDescent="0.25">
      <c r="H25547" s="200"/>
    </row>
    <row r="25548" spans="8:8" x14ac:dyDescent="0.25">
      <c r="H25548" s="200"/>
    </row>
    <row r="25549" spans="8:8" x14ac:dyDescent="0.25">
      <c r="H25549" s="200"/>
    </row>
    <row r="25550" spans="8:8" x14ac:dyDescent="0.25">
      <c r="H25550" s="200"/>
    </row>
    <row r="25551" spans="8:8" x14ac:dyDescent="0.25">
      <c r="H25551" s="200"/>
    </row>
    <row r="25552" spans="8:8" x14ac:dyDescent="0.25">
      <c r="H25552" s="200"/>
    </row>
    <row r="25553" spans="8:8" x14ac:dyDescent="0.25">
      <c r="H25553" s="200"/>
    </row>
    <row r="25554" spans="8:8" x14ac:dyDescent="0.25">
      <c r="H25554" s="200"/>
    </row>
    <row r="25555" spans="8:8" x14ac:dyDescent="0.25">
      <c r="H25555" s="200"/>
    </row>
    <row r="25556" spans="8:8" x14ac:dyDescent="0.25">
      <c r="H25556" s="200"/>
    </row>
    <row r="25557" spans="8:8" x14ac:dyDescent="0.25">
      <c r="H25557" s="200"/>
    </row>
    <row r="25558" spans="8:8" x14ac:dyDescent="0.25">
      <c r="H25558" s="200"/>
    </row>
    <row r="25559" spans="8:8" x14ac:dyDescent="0.25">
      <c r="H25559" s="200"/>
    </row>
    <row r="25560" spans="8:8" x14ac:dyDescent="0.25">
      <c r="H25560" s="200"/>
    </row>
    <row r="25561" spans="8:8" x14ac:dyDescent="0.25">
      <c r="H25561" s="200"/>
    </row>
    <row r="25562" spans="8:8" x14ac:dyDescent="0.25">
      <c r="H25562" s="200"/>
    </row>
    <row r="25563" spans="8:8" x14ac:dyDescent="0.25">
      <c r="H25563" s="200"/>
    </row>
    <row r="25564" spans="8:8" x14ac:dyDescent="0.25">
      <c r="H25564" s="200"/>
    </row>
    <row r="25565" spans="8:8" x14ac:dyDescent="0.25">
      <c r="H25565" s="200"/>
    </row>
    <row r="25566" spans="8:8" x14ac:dyDescent="0.25">
      <c r="H25566" s="200"/>
    </row>
    <row r="25567" spans="8:8" x14ac:dyDescent="0.25">
      <c r="H25567" s="200"/>
    </row>
    <row r="25568" spans="8:8" x14ac:dyDescent="0.25">
      <c r="H25568" s="200"/>
    </row>
    <row r="25569" spans="8:8" x14ac:dyDescent="0.25">
      <c r="H25569" s="200"/>
    </row>
    <row r="25570" spans="8:8" x14ac:dyDescent="0.25">
      <c r="H25570" s="200"/>
    </row>
    <row r="25571" spans="8:8" x14ac:dyDescent="0.25">
      <c r="H25571" s="200"/>
    </row>
    <row r="25572" spans="8:8" x14ac:dyDescent="0.25">
      <c r="H25572" s="200"/>
    </row>
    <row r="25573" spans="8:8" x14ac:dyDescent="0.25">
      <c r="H25573" s="200"/>
    </row>
    <row r="25574" spans="8:8" x14ac:dyDescent="0.25">
      <c r="H25574" s="200"/>
    </row>
    <row r="25575" spans="8:8" x14ac:dyDescent="0.25">
      <c r="H25575" s="200"/>
    </row>
    <row r="25576" spans="8:8" x14ac:dyDescent="0.25">
      <c r="H25576" s="200"/>
    </row>
    <row r="25577" spans="8:8" x14ac:dyDescent="0.25">
      <c r="H25577" s="200"/>
    </row>
    <row r="25578" spans="8:8" x14ac:dyDescent="0.25">
      <c r="H25578" s="200"/>
    </row>
    <row r="25579" spans="8:8" x14ac:dyDescent="0.25">
      <c r="H25579" s="200"/>
    </row>
    <row r="25580" spans="8:8" x14ac:dyDescent="0.25">
      <c r="H25580" s="200"/>
    </row>
    <row r="25581" spans="8:8" x14ac:dyDescent="0.25">
      <c r="H25581" s="200"/>
    </row>
    <row r="25582" spans="8:8" x14ac:dyDescent="0.25">
      <c r="H25582" s="200"/>
    </row>
    <row r="25583" spans="8:8" x14ac:dyDescent="0.25">
      <c r="H25583" s="200"/>
    </row>
    <row r="25584" spans="8:8" x14ac:dyDescent="0.25">
      <c r="H25584" s="200"/>
    </row>
    <row r="25585" spans="8:8" x14ac:dyDescent="0.25">
      <c r="H25585" s="200"/>
    </row>
    <row r="25586" spans="8:8" x14ac:dyDescent="0.25">
      <c r="H25586" s="200"/>
    </row>
    <row r="25587" spans="8:8" x14ac:dyDescent="0.25">
      <c r="H25587" s="200"/>
    </row>
    <row r="25588" spans="8:8" x14ac:dyDescent="0.25">
      <c r="H25588" s="200"/>
    </row>
    <row r="25589" spans="8:8" x14ac:dyDescent="0.25">
      <c r="H25589" s="200"/>
    </row>
    <row r="25590" spans="8:8" x14ac:dyDescent="0.25">
      <c r="H25590" s="200"/>
    </row>
    <row r="25591" spans="8:8" x14ac:dyDescent="0.25">
      <c r="H25591" s="200"/>
    </row>
    <row r="25592" spans="8:8" x14ac:dyDescent="0.25">
      <c r="H25592" s="200"/>
    </row>
    <row r="25593" spans="8:8" x14ac:dyDescent="0.25">
      <c r="H25593" s="200"/>
    </row>
    <row r="25594" spans="8:8" x14ac:dyDescent="0.25">
      <c r="H25594" s="200"/>
    </row>
    <row r="25595" spans="8:8" x14ac:dyDescent="0.25">
      <c r="H25595" s="200"/>
    </row>
    <row r="25596" spans="8:8" x14ac:dyDescent="0.25">
      <c r="H25596" s="200"/>
    </row>
    <row r="25597" spans="8:8" x14ac:dyDescent="0.25">
      <c r="H25597" s="200"/>
    </row>
    <row r="25598" spans="8:8" x14ac:dyDescent="0.25">
      <c r="H25598" s="200"/>
    </row>
    <row r="25599" spans="8:8" x14ac:dyDescent="0.25">
      <c r="H25599" s="200"/>
    </row>
    <row r="25600" spans="8:8" x14ac:dyDescent="0.25">
      <c r="H25600" s="200"/>
    </row>
    <row r="25601" spans="8:8" x14ac:dyDescent="0.25">
      <c r="H25601" s="200"/>
    </row>
    <row r="25602" spans="8:8" x14ac:dyDescent="0.25">
      <c r="H25602" s="200"/>
    </row>
    <row r="25603" spans="8:8" x14ac:dyDescent="0.25">
      <c r="H25603" s="200"/>
    </row>
    <row r="25604" spans="8:8" x14ac:dyDescent="0.25">
      <c r="H25604" s="200"/>
    </row>
    <row r="25605" spans="8:8" x14ac:dyDescent="0.25">
      <c r="H25605" s="200"/>
    </row>
    <row r="25606" spans="8:8" x14ac:dyDescent="0.25">
      <c r="H25606" s="200"/>
    </row>
    <row r="25607" spans="8:8" x14ac:dyDescent="0.25">
      <c r="H25607" s="200"/>
    </row>
    <row r="25608" spans="8:8" x14ac:dyDescent="0.25">
      <c r="H25608" s="200"/>
    </row>
    <row r="25609" spans="8:8" x14ac:dyDescent="0.25">
      <c r="H25609" s="200"/>
    </row>
    <row r="25610" spans="8:8" x14ac:dyDescent="0.25">
      <c r="H25610" s="200"/>
    </row>
    <row r="25611" spans="8:8" x14ac:dyDescent="0.25">
      <c r="H25611" s="200"/>
    </row>
    <row r="25612" spans="8:8" x14ac:dyDescent="0.25">
      <c r="H25612" s="200"/>
    </row>
    <row r="25613" spans="8:8" x14ac:dyDescent="0.25">
      <c r="H25613" s="200"/>
    </row>
    <row r="25614" spans="8:8" x14ac:dyDescent="0.25">
      <c r="H25614" s="200"/>
    </row>
    <row r="25615" spans="8:8" x14ac:dyDescent="0.25">
      <c r="H25615" s="200"/>
    </row>
    <row r="25616" spans="8:8" x14ac:dyDescent="0.25">
      <c r="H25616" s="200"/>
    </row>
    <row r="25617" spans="8:8" x14ac:dyDescent="0.25">
      <c r="H25617" s="200"/>
    </row>
    <row r="25618" spans="8:8" x14ac:dyDescent="0.25">
      <c r="H25618" s="200"/>
    </row>
    <row r="25619" spans="8:8" x14ac:dyDescent="0.25">
      <c r="H25619" s="200"/>
    </row>
    <row r="25620" spans="8:8" x14ac:dyDescent="0.25">
      <c r="H25620" s="200"/>
    </row>
    <row r="25621" spans="8:8" x14ac:dyDescent="0.25">
      <c r="H25621" s="200"/>
    </row>
    <row r="25622" spans="8:8" x14ac:dyDescent="0.25">
      <c r="H25622" s="200"/>
    </row>
    <row r="25623" spans="8:8" x14ac:dyDescent="0.25">
      <c r="H25623" s="200"/>
    </row>
    <row r="25624" spans="8:8" x14ac:dyDescent="0.25">
      <c r="H25624" s="200"/>
    </row>
    <row r="25625" spans="8:8" x14ac:dyDescent="0.25">
      <c r="H25625" s="200"/>
    </row>
    <row r="25626" spans="8:8" x14ac:dyDescent="0.25">
      <c r="H25626" s="200"/>
    </row>
    <row r="25627" spans="8:8" x14ac:dyDescent="0.25">
      <c r="H25627" s="200"/>
    </row>
    <row r="25628" spans="8:8" x14ac:dyDescent="0.25">
      <c r="H25628" s="200"/>
    </row>
    <row r="25629" spans="8:8" x14ac:dyDescent="0.25">
      <c r="H25629" s="200"/>
    </row>
    <row r="25630" spans="8:8" x14ac:dyDescent="0.25">
      <c r="H25630" s="200"/>
    </row>
    <row r="25631" spans="8:8" x14ac:dyDescent="0.25">
      <c r="H25631" s="200"/>
    </row>
    <row r="25632" spans="8:8" x14ac:dyDescent="0.25">
      <c r="H25632" s="200"/>
    </row>
    <row r="25633" spans="8:8" x14ac:dyDescent="0.25">
      <c r="H25633" s="200"/>
    </row>
    <row r="25634" spans="8:8" x14ac:dyDescent="0.25">
      <c r="H25634" s="200"/>
    </row>
    <row r="25635" spans="8:8" x14ac:dyDescent="0.25">
      <c r="H25635" s="200"/>
    </row>
    <row r="25636" spans="8:8" x14ac:dyDescent="0.25">
      <c r="H25636" s="200"/>
    </row>
    <row r="25637" spans="8:8" x14ac:dyDescent="0.25">
      <c r="H25637" s="200"/>
    </row>
    <row r="25638" spans="8:8" x14ac:dyDescent="0.25">
      <c r="H25638" s="200"/>
    </row>
    <row r="25639" spans="8:8" x14ac:dyDescent="0.25">
      <c r="H25639" s="200"/>
    </row>
    <row r="25640" spans="8:8" x14ac:dyDescent="0.25">
      <c r="H25640" s="200"/>
    </row>
    <row r="25641" spans="8:8" x14ac:dyDescent="0.25">
      <c r="H25641" s="200"/>
    </row>
    <row r="25642" spans="8:8" x14ac:dyDescent="0.25">
      <c r="H25642" s="200"/>
    </row>
    <row r="25643" spans="8:8" x14ac:dyDescent="0.25">
      <c r="H25643" s="200"/>
    </row>
    <row r="25644" spans="8:8" x14ac:dyDescent="0.25">
      <c r="H25644" s="200"/>
    </row>
    <row r="25645" spans="8:8" x14ac:dyDescent="0.25">
      <c r="H25645" s="200"/>
    </row>
    <row r="25646" spans="8:8" x14ac:dyDescent="0.25">
      <c r="H25646" s="200"/>
    </row>
    <row r="25647" spans="8:8" x14ac:dyDescent="0.25">
      <c r="H25647" s="200"/>
    </row>
    <row r="25648" spans="8:8" x14ac:dyDescent="0.25">
      <c r="H25648" s="200"/>
    </row>
    <row r="25649" spans="8:8" x14ac:dyDescent="0.25">
      <c r="H25649" s="200"/>
    </row>
    <row r="25650" spans="8:8" x14ac:dyDescent="0.25">
      <c r="H25650" s="200"/>
    </row>
    <row r="25651" spans="8:8" x14ac:dyDescent="0.25">
      <c r="H25651" s="200"/>
    </row>
    <row r="25652" spans="8:8" x14ac:dyDescent="0.25">
      <c r="H25652" s="200"/>
    </row>
    <row r="25653" spans="8:8" x14ac:dyDescent="0.25">
      <c r="H25653" s="200"/>
    </row>
    <row r="25654" spans="8:8" x14ac:dyDescent="0.25">
      <c r="H25654" s="200"/>
    </row>
    <row r="25655" spans="8:8" x14ac:dyDescent="0.25">
      <c r="H25655" s="200"/>
    </row>
    <row r="25656" spans="8:8" x14ac:dyDescent="0.25">
      <c r="H25656" s="200"/>
    </row>
    <row r="25657" spans="8:8" x14ac:dyDescent="0.25">
      <c r="H25657" s="200"/>
    </row>
    <row r="25658" spans="8:8" x14ac:dyDescent="0.25">
      <c r="H25658" s="200"/>
    </row>
    <row r="25659" spans="8:8" x14ac:dyDescent="0.25">
      <c r="H25659" s="200"/>
    </row>
    <row r="25660" spans="8:8" x14ac:dyDescent="0.25">
      <c r="H25660" s="200"/>
    </row>
    <row r="25661" spans="8:8" x14ac:dyDescent="0.25">
      <c r="H25661" s="200"/>
    </row>
    <row r="25662" spans="8:8" x14ac:dyDescent="0.25">
      <c r="H25662" s="200"/>
    </row>
    <row r="25663" spans="8:8" x14ac:dyDescent="0.25">
      <c r="H25663" s="200"/>
    </row>
    <row r="25664" spans="8:8" x14ac:dyDescent="0.25">
      <c r="H25664" s="200"/>
    </row>
    <row r="25665" spans="8:8" x14ac:dyDescent="0.25">
      <c r="H25665" s="200"/>
    </row>
    <row r="25666" spans="8:8" x14ac:dyDescent="0.25">
      <c r="H25666" s="200"/>
    </row>
    <row r="25667" spans="8:8" x14ac:dyDescent="0.25">
      <c r="H25667" s="200"/>
    </row>
    <row r="25668" spans="8:8" x14ac:dyDescent="0.25">
      <c r="H25668" s="200"/>
    </row>
    <row r="25669" spans="8:8" x14ac:dyDescent="0.25">
      <c r="H25669" s="200"/>
    </row>
    <row r="25670" spans="8:8" x14ac:dyDescent="0.25">
      <c r="H25670" s="200"/>
    </row>
    <row r="25671" spans="8:8" x14ac:dyDescent="0.25">
      <c r="H25671" s="200"/>
    </row>
    <row r="25672" spans="8:8" x14ac:dyDescent="0.25">
      <c r="H25672" s="200"/>
    </row>
    <row r="25673" spans="8:8" x14ac:dyDescent="0.25">
      <c r="H25673" s="200"/>
    </row>
    <row r="25674" spans="8:8" x14ac:dyDescent="0.25">
      <c r="H25674" s="200"/>
    </row>
    <row r="25675" spans="8:8" x14ac:dyDescent="0.25">
      <c r="H25675" s="200"/>
    </row>
    <row r="25676" spans="8:8" x14ac:dyDescent="0.25">
      <c r="H25676" s="200"/>
    </row>
    <row r="25677" spans="8:8" x14ac:dyDescent="0.25">
      <c r="H25677" s="200"/>
    </row>
    <row r="25678" spans="8:8" x14ac:dyDescent="0.25">
      <c r="H25678" s="200"/>
    </row>
    <row r="25679" spans="8:8" x14ac:dyDescent="0.25">
      <c r="H25679" s="200"/>
    </row>
    <row r="25680" spans="8:8" x14ac:dyDescent="0.25">
      <c r="H25680" s="200"/>
    </row>
    <row r="25681" spans="8:8" x14ac:dyDescent="0.25">
      <c r="H25681" s="200"/>
    </row>
    <row r="25682" spans="8:8" x14ac:dyDescent="0.25">
      <c r="H25682" s="200"/>
    </row>
    <row r="25683" spans="8:8" x14ac:dyDescent="0.25">
      <c r="H25683" s="200"/>
    </row>
    <row r="25684" spans="8:8" x14ac:dyDescent="0.25">
      <c r="H25684" s="200"/>
    </row>
    <row r="25685" spans="8:8" x14ac:dyDescent="0.25">
      <c r="H25685" s="200"/>
    </row>
    <row r="25686" spans="8:8" x14ac:dyDescent="0.25">
      <c r="H25686" s="200"/>
    </row>
    <row r="25687" spans="8:8" x14ac:dyDescent="0.25">
      <c r="H25687" s="200"/>
    </row>
    <row r="25688" spans="8:8" x14ac:dyDescent="0.25">
      <c r="H25688" s="200"/>
    </row>
    <row r="25689" spans="8:8" x14ac:dyDescent="0.25">
      <c r="H25689" s="200"/>
    </row>
    <row r="25690" spans="8:8" x14ac:dyDescent="0.25">
      <c r="H25690" s="200"/>
    </row>
    <row r="25691" spans="8:8" x14ac:dyDescent="0.25">
      <c r="H25691" s="200"/>
    </row>
    <row r="25692" spans="8:8" x14ac:dyDescent="0.25">
      <c r="H25692" s="200"/>
    </row>
    <row r="25693" spans="8:8" x14ac:dyDescent="0.25">
      <c r="H25693" s="200"/>
    </row>
    <row r="25694" spans="8:8" x14ac:dyDescent="0.25">
      <c r="H25694" s="200"/>
    </row>
    <row r="25695" spans="8:8" x14ac:dyDescent="0.25">
      <c r="H25695" s="200"/>
    </row>
    <row r="25696" spans="8:8" x14ac:dyDescent="0.25">
      <c r="H25696" s="200"/>
    </row>
    <row r="25697" spans="8:8" x14ac:dyDescent="0.25">
      <c r="H25697" s="200"/>
    </row>
    <row r="25698" spans="8:8" x14ac:dyDescent="0.25">
      <c r="H25698" s="200"/>
    </row>
    <row r="25699" spans="8:8" x14ac:dyDescent="0.25">
      <c r="H25699" s="200"/>
    </row>
    <row r="25700" spans="8:8" x14ac:dyDescent="0.25">
      <c r="H25700" s="200"/>
    </row>
    <row r="25701" spans="8:8" x14ac:dyDescent="0.25">
      <c r="H25701" s="200"/>
    </row>
    <row r="25702" spans="8:8" x14ac:dyDescent="0.25">
      <c r="H25702" s="200"/>
    </row>
    <row r="25703" spans="8:8" x14ac:dyDescent="0.25">
      <c r="H25703" s="200"/>
    </row>
    <row r="25704" spans="8:8" x14ac:dyDescent="0.25">
      <c r="H25704" s="200"/>
    </row>
    <row r="25705" spans="8:8" x14ac:dyDescent="0.25">
      <c r="H25705" s="200"/>
    </row>
    <row r="25706" spans="8:8" x14ac:dyDescent="0.25">
      <c r="H25706" s="200"/>
    </row>
    <row r="25707" spans="8:8" x14ac:dyDescent="0.25">
      <c r="H25707" s="200"/>
    </row>
    <row r="25708" spans="8:8" x14ac:dyDescent="0.25">
      <c r="H25708" s="200"/>
    </row>
    <row r="25709" spans="8:8" x14ac:dyDescent="0.25">
      <c r="H25709" s="200"/>
    </row>
    <row r="25710" spans="8:8" x14ac:dyDescent="0.25">
      <c r="H25710" s="200"/>
    </row>
    <row r="25711" spans="8:8" x14ac:dyDescent="0.25">
      <c r="H25711" s="200"/>
    </row>
    <row r="25712" spans="8:8" x14ac:dyDescent="0.25">
      <c r="H25712" s="200"/>
    </row>
    <row r="25713" spans="8:8" x14ac:dyDescent="0.25">
      <c r="H25713" s="200"/>
    </row>
    <row r="25714" spans="8:8" x14ac:dyDescent="0.25">
      <c r="H25714" s="200"/>
    </row>
    <row r="25715" spans="8:8" x14ac:dyDescent="0.25">
      <c r="H25715" s="200"/>
    </row>
    <row r="25716" spans="8:8" x14ac:dyDescent="0.25">
      <c r="H25716" s="200"/>
    </row>
    <row r="25717" spans="8:8" x14ac:dyDescent="0.25">
      <c r="H25717" s="200"/>
    </row>
    <row r="25718" spans="8:8" x14ac:dyDescent="0.25">
      <c r="H25718" s="200"/>
    </row>
    <row r="25719" spans="8:8" x14ac:dyDescent="0.25">
      <c r="H25719" s="200"/>
    </row>
    <row r="25720" spans="8:8" x14ac:dyDescent="0.25">
      <c r="H25720" s="200"/>
    </row>
    <row r="25721" spans="8:8" x14ac:dyDescent="0.25">
      <c r="H25721" s="200"/>
    </row>
    <row r="25722" spans="8:8" x14ac:dyDescent="0.25">
      <c r="H25722" s="200"/>
    </row>
    <row r="25723" spans="8:8" x14ac:dyDescent="0.25">
      <c r="H25723" s="200"/>
    </row>
    <row r="25724" spans="8:8" x14ac:dyDescent="0.25">
      <c r="H25724" s="200"/>
    </row>
    <row r="25725" spans="8:8" x14ac:dyDescent="0.25">
      <c r="H25725" s="200"/>
    </row>
    <row r="25726" spans="8:8" x14ac:dyDescent="0.25">
      <c r="H25726" s="200"/>
    </row>
    <row r="25727" spans="8:8" x14ac:dyDescent="0.25">
      <c r="H25727" s="200"/>
    </row>
    <row r="25728" spans="8:8" x14ac:dyDescent="0.25">
      <c r="H25728" s="200"/>
    </row>
    <row r="25729" spans="8:8" x14ac:dyDescent="0.25">
      <c r="H25729" s="200"/>
    </row>
    <row r="25730" spans="8:8" x14ac:dyDescent="0.25">
      <c r="H25730" s="200"/>
    </row>
    <row r="25731" spans="8:8" x14ac:dyDescent="0.25">
      <c r="H25731" s="200"/>
    </row>
    <row r="25732" spans="8:8" x14ac:dyDescent="0.25">
      <c r="H25732" s="200"/>
    </row>
    <row r="25733" spans="8:8" x14ac:dyDescent="0.25">
      <c r="H25733" s="200"/>
    </row>
    <row r="25734" spans="8:8" x14ac:dyDescent="0.25">
      <c r="H25734" s="200"/>
    </row>
    <row r="25735" spans="8:8" x14ac:dyDescent="0.25">
      <c r="H25735" s="200"/>
    </row>
    <row r="25736" spans="8:8" x14ac:dyDescent="0.25">
      <c r="H25736" s="200"/>
    </row>
    <row r="25737" spans="8:8" x14ac:dyDescent="0.25">
      <c r="H25737" s="200"/>
    </row>
    <row r="25738" spans="8:8" x14ac:dyDescent="0.25">
      <c r="H25738" s="200"/>
    </row>
    <row r="25739" spans="8:8" x14ac:dyDescent="0.25">
      <c r="H25739" s="200"/>
    </row>
    <row r="25740" spans="8:8" x14ac:dyDescent="0.25">
      <c r="H25740" s="200"/>
    </row>
    <row r="25741" spans="8:8" x14ac:dyDescent="0.25">
      <c r="H25741" s="200"/>
    </row>
    <row r="25742" spans="8:8" x14ac:dyDescent="0.25">
      <c r="H25742" s="200"/>
    </row>
    <row r="25743" spans="8:8" x14ac:dyDescent="0.25">
      <c r="H25743" s="200"/>
    </row>
    <row r="25744" spans="8:8" x14ac:dyDescent="0.25">
      <c r="H25744" s="200"/>
    </row>
    <row r="25745" spans="8:8" x14ac:dyDescent="0.25">
      <c r="H25745" s="200"/>
    </row>
    <row r="25746" spans="8:8" x14ac:dyDescent="0.25">
      <c r="H25746" s="200"/>
    </row>
    <row r="25747" spans="8:8" x14ac:dyDescent="0.25">
      <c r="H25747" s="200"/>
    </row>
    <row r="25748" spans="8:8" x14ac:dyDescent="0.25">
      <c r="H25748" s="200"/>
    </row>
    <row r="25749" spans="8:8" x14ac:dyDescent="0.25">
      <c r="H25749" s="200"/>
    </row>
    <row r="25750" spans="8:8" x14ac:dyDescent="0.25">
      <c r="H25750" s="200"/>
    </row>
    <row r="25751" spans="8:8" x14ac:dyDescent="0.25">
      <c r="H25751" s="200"/>
    </row>
    <row r="25752" spans="8:8" x14ac:dyDescent="0.25">
      <c r="H25752" s="200"/>
    </row>
    <row r="25753" spans="8:8" x14ac:dyDescent="0.25">
      <c r="H25753" s="200"/>
    </row>
    <row r="25754" spans="8:8" x14ac:dyDescent="0.25">
      <c r="H25754" s="200"/>
    </row>
    <row r="25755" spans="8:8" x14ac:dyDescent="0.25">
      <c r="H25755" s="200"/>
    </row>
    <row r="25756" spans="8:8" x14ac:dyDescent="0.25">
      <c r="H25756" s="200"/>
    </row>
    <row r="25757" spans="8:8" x14ac:dyDescent="0.25">
      <c r="H25757" s="200"/>
    </row>
    <row r="25758" spans="8:8" x14ac:dyDescent="0.25">
      <c r="H25758" s="200"/>
    </row>
    <row r="25759" spans="8:8" x14ac:dyDescent="0.25">
      <c r="H25759" s="200"/>
    </row>
    <row r="25760" spans="8:8" x14ac:dyDescent="0.25">
      <c r="H25760" s="200"/>
    </row>
    <row r="25761" spans="8:8" x14ac:dyDescent="0.25">
      <c r="H25761" s="200"/>
    </row>
    <row r="25762" spans="8:8" x14ac:dyDescent="0.25">
      <c r="H25762" s="200"/>
    </row>
    <row r="25763" spans="8:8" x14ac:dyDescent="0.25">
      <c r="H25763" s="200"/>
    </row>
    <row r="25764" spans="8:8" x14ac:dyDescent="0.25">
      <c r="H25764" s="200"/>
    </row>
    <row r="25765" spans="8:8" x14ac:dyDescent="0.25">
      <c r="H25765" s="200"/>
    </row>
    <row r="25766" spans="8:8" x14ac:dyDescent="0.25">
      <c r="H25766" s="200"/>
    </row>
    <row r="25767" spans="8:8" x14ac:dyDescent="0.25">
      <c r="H25767" s="200"/>
    </row>
    <row r="25768" spans="8:8" x14ac:dyDescent="0.25">
      <c r="H25768" s="200"/>
    </row>
    <row r="25769" spans="8:8" x14ac:dyDescent="0.25">
      <c r="H25769" s="200"/>
    </row>
    <row r="25770" spans="8:8" x14ac:dyDescent="0.25">
      <c r="H25770" s="200"/>
    </row>
    <row r="25771" spans="8:8" x14ac:dyDescent="0.25">
      <c r="H25771" s="200"/>
    </row>
    <row r="25772" spans="8:8" x14ac:dyDescent="0.25">
      <c r="H25772" s="200"/>
    </row>
    <row r="25773" spans="8:8" x14ac:dyDescent="0.25">
      <c r="H25773" s="200"/>
    </row>
    <row r="25774" spans="8:8" x14ac:dyDescent="0.25">
      <c r="H25774" s="200"/>
    </row>
    <row r="25775" spans="8:8" x14ac:dyDescent="0.25">
      <c r="H25775" s="200"/>
    </row>
    <row r="25776" spans="8:8" x14ac:dyDescent="0.25">
      <c r="H25776" s="200"/>
    </row>
    <row r="25777" spans="8:8" x14ac:dyDescent="0.25">
      <c r="H25777" s="200"/>
    </row>
    <row r="25778" spans="8:8" x14ac:dyDescent="0.25">
      <c r="H25778" s="200"/>
    </row>
    <row r="25779" spans="8:8" x14ac:dyDescent="0.25">
      <c r="H25779" s="200"/>
    </row>
    <row r="25780" spans="8:8" x14ac:dyDescent="0.25">
      <c r="H25780" s="200"/>
    </row>
    <row r="25781" spans="8:8" x14ac:dyDescent="0.25">
      <c r="H25781" s="200"/>
    </row>
    <row r="25782" spans="8:8" x14ac:dyDescent="0.25">
      <c r="H25782" s="200"/>
    </row>
    <row r="25783" spans="8:8" x14ac:dyDescent="0.25">
      <c r="H25783" s="200"/>
    </row>
    <row r="25784" spans="8:8" x14ac:dyDescent="0.25">
      <c r="H25784" s="200"/>
    </row>
    <row r="25785" spans="8:8" x14ac:dyDescent="0.25">
      <c r="H25785" s="200"/>
    </row>
    <row r="25786" spans="8:8" x14ac:dyDescent="0.25">
      <c r="H25786" s="200"/>
    </row>
    <row r="25787" spans="8:8" x14ac:dyDescent="0.25">
      <c r="H25787" s="200"/>
    </row>
    <row r="25788" spans="8:8" x14ac:dyDescent="0.25">
      <c r="H25788" s="200"/>
    </row>
    <row r="25789" spans="8:8" x14ac:dyDescent="0.25">
      <c r="H25789" s="200"/>
    </row>
    <row r="25790" spans="8:8" x14ac:dyDescent="0.25">
      <c r="H25790" s="200"/>
    </row>
    <row r="25791" spans="8:8" x14ac:dyDescent="0.25">
      <c r="H25791" s="200"/>
    </row>
    <row r="25792" spans="8:8" x14ac:dyDescent="0.25">
      <c r="H25792" s="200"/>
    </row>
    <row r="25793" spans="8:8" x14ac:dyDescent="0.25">
      <c r="H25793" s="200"/>
    </row>
    <row r="25794" spans="8:8" x14ac:dyDescent="0.25">
      <c r="H25794" s="200"/>
    </row>
    <row r="25795" spans="8:8" x14ac:dyDescent="0.25">
      <c r="H25795" s="200"/>
    </row>
    <row r="25796" spans="8:8" x14ac:dyDescent="0.25">
      <c r="H25796" s="200"/>
    </row>
    <row r="25797" spans="8:8" x14ac:dyDescent="0.25">
      <c r="H25797" s="200"/>
    </row>
    <row r="25798" spans="8:8" x14ac:dyDescent="0.25">
      <c r="H25798" s="200"/>
    </row>
    <row r="25799" spans="8:8" x14ac:dyDescent="0.25">
      <c r="H25799" s="200"/>
    </row>
    <row r="25800" spans="8:8" x14ac:dyDescent="0.25">
      <c r="H25800" s="200"/>
    </row>
    <row r="25801" spans="8:8" x14ac:dyDescent="0.25">
      <c r="H25801" s="200"/>
    </row>
    <row r="25802" spans="8:8" x14ac:dyDescent="0.25">
      <c r="H25802" s="200"/>
    </row>
    <row r="25803" spans="8:8" x14ac:dyDescent="0.25">
      <c r="H25803" s="200"/>
    </row>
    <row r="25804" spans="8:8" x14ac:dyDescent="0.25">
      <c r="H25804" s="200"/>
    </row>
    <row r="25805" spans="8:8" x14ac:dyDescent="0.25">
      <c r="H25805" s="200"/>
    </row>
    <row r="25806" spans="8:8" x14ac:dyDescent="0.25">
      <c r="H25806" s="200"/>
    </row>
    <row r="25807" spans="8:8" x14ac:dyDescent="0.25">
      <c r="H25807" s="200"/>
    </row>
    <row r="25808" spans="8:8" x14ac:dyDescent="0.25">
      <c r="H25808" s="200"/>
    </row>
    <row r="25809" spans="8:8" x14ac:dyDescent="0.25">
      <c r="H25809" s="200"/>
    </row>
    <row r="25810" spans="8:8" x14ac:dyDescent="0.25">
      <c r="H25810" s="200"/>
    </row>
    <row r="25811" spans="8:8" x14ac:dyDescent="0.25">
      <c r="H25811" s="200"/>
    </row>
    <row r="25812" spans="8:8" x14ac:dyDescent="0.25">
      <c r="H25812" s="200"/>
    </row>
    <row r="25813" spans="8:8" x14ac:dyDescent="0.25">
      <c r="H25813" s="200"/>
    </row>
    <row r="25814" spans="8:8" x14ac:dyDescent="0.25">
      <c r="H25814" s="200"/>
    </row>
    <row r="25815" spans="8:8" x14ac:dyDescent="0.25">
      <c r="H25815" s="200"/>
    </row>
    <row r="25816" spans="8:8" x14ac:dyDescent="0.25">
      <c r="H25816" s="200"/>
    </row>
    <row r="25817" spans="8:8" x14ac:dyDescent="0.25">
      <c r="H25817" s="200"/>
    </row>
    <row r="25818" spans="8:8" x14ac:dyDescent="0.25">
      <c r="H25818" s="200"/>
    </row>
    <row r="25819" spans="8:8" x14ac:dyDescent="0.25">
      <c r="H25819" s="200"/>
    </row>
    <row r="25820" spans="8:8" x14ac:dyDescent="0.25">
      <c r="H25820" s="200"/>
    </row>
    <row r="25821" spans="8:8" x14ac:dyDescent="0.25">
      <c r="H25821" s="200"/>
    </row>
    <row r="25822" spans="8:8" x14ac:dyDescent="0.25">
      <c r="H25822" s="200"/>
    </row>
    <row r="25823" spans="8:8" x14ac:dyDescent="0.25">
      <c r="H25823" s="200"/>
    </row>
    <row r="25824" spans="8:8" x14ac:dyDescent="0.25">
      <c r="H25824" s="200"/>
    </row>
    <row r="25825" spans="8:8" x14ac:dyDescent="0.25">
      <c r="H25825" s="200"/>
    </row>
    <row r="25826" spans="8:8" x14ac:dyDescent="0.25">
      <c r="H25826" s="200"/>
    </row>
    <row r="25827" spans="8:8" x14ac:dyDescent="0.25">
      <c r="H25827" s="200"/>
    </row>
    <row r="25828" spans="8:8" x14ac:dyDescent="0.25">
      <c r="H25828" s="200"/>
    </row>
    <row r="25829" spans="8:8" x14ac:dyDescent="0.25">
      <c r="H25829" s="200"/>
    </row>
    <row r="25830" spans="8:8" x14ac:dyDescent="0.25">
      <c r="H25830" s="200"/>
    </row>
    <row r="25831" spans="8:8" x14ac:dyDescent="0.25">
      <c r="H25831" s="200"/>
    </row>
    <row r="25832" spans="8:8" x14ac:dyDescent="0.25">
      <c r="H25832" s="200"/>
    </row>
    <row r="25833" spans="8:8" x14ac:dyDescent="0.25">
      <c r="H25833" s="200"/>
    </row>
    <row r="25834" spans="8:8" x14ac:dyDescent="0.25">
      <c r="H25834" s="200"/>
    </row>
    <row r="25835" spans="8:8" x14ac:dyDescent="0.25">
      <c r="H25835" s="200"/>
    </row>
    <row r="25836" spans="8:8" x14ac:dyDescent="0.25">
      <c r="H25836" s="200"/>
    </row>
    <row r="25837" spans="8:8" x14ac:dyDescent="0.25">
      <c r="H25837" s="200"/>
    </row>
    <row r="25838" spans="8:8" x14ac:dyDescent="0.25">
      <c r="H25838" s="200"/>
    </row>
    <row r="25839" spans="8:8" x14ac:dyDescent="0.25">
      <c r="H25839" s="200"/>
    </row>
    <row r="25840" spans="8:8" x14ac:dyDescent="0.25">
      <c r="H25840" s="200"/>
    </row>
    <row r="25841" spans="8:8" x14ac:dyDescent="0.25">
      <c r="H25841" s="200"/>
    </row>
    <row r="25842" spans="8:8" x14ac:dyDescent="0.25">
      <c r="H25842" s="200"/>
    </row>
    <row r="25843" spans="8:8" x14ac:dyDescent="0.25">
      <c r="H25843" s="200"/>
    </row>
    <row r="25844" spans="8:8" x14ac:dyDescent="0.25">
      <c r="H25844" s="200"/>
    </row>
    <row r="25845" spans="8:8" x14ac:dyDescent="0.25">
      <c r="H25845" s="200"/>
    </row>
    <row r="25846" spans="8:8" x14ac:dyDescent="0.25">
      <c r="H25846" s="200"/>
    </row>
    <row r="25847" spans="8:8" x14ac:dyDescent="0.25">
      <c r="H25847" s="200"/>
    </row>
    <row r="25848" spans="8:8" x14ac:dyDescent="0.25">
      <c r="H25848" s="200"/>
    </row>
    <row r="25849" spans="8:8" x14ac:dyDescent="0.25">
      <c r="H25849" s="200"/>
    </row>
    <row r="25850" spans="8:8" x14ac:dyDescent="0.25">
      <c r="H25850" s="200"/>
    </row>
    <row r="25851" spans="8:8" x14ac:dyDescent="0.25">
      <c r="H25851" s="200"/>
    </row>
    <row r="25852" spans="8:8" x14ac:dyDescent="0.25">
      <c r="H25852" s="200"/>
    </row>
    <row r="25853" spans="8:8" x14ac:dyDescent="0.25">
      <c r="H25853" s="200"/>
    </row>
    <row r="25854" spans="8:8" x14ac:dyDescent="0.25">
      <c r="H25854" s="200"/>
    </row>
    <row r="25855" spans="8:8" x14ac:dyDescent="0.25">
      <c r="H25855" s="200"/>
    </row>
    <row r="25856" spans="8:8" x14ac:dyDescent="0.25">
      <c r="H25856" s="200"/>
    </row>
    <row r="25857" spans="8:8" x14ac:dyDescent="0.25">
      <c r="H25857" s="200"/>
    </row>
    <row r="25858" spans="8:8" x14ac:dyDescent="0.25">
      <c r="H25858" s="200"/>
    </row>
    <row r="25859" spans="8:8" x14ac:dyDescent="0.25">
      <c r="H25859" s="200"/>
    </row>
    <row r="25860" spans="8:8" x14ac:dyDescent="0.25">
      <c r="H25860" s="200"/>
    </row>
    <row r="25861" spans="8:8" x14ac:dyDescent="0.25">
      <c r="H25861" s="200"/>
    </row>
    <row r="25862" spans="8:8" x14ac:dyDescent="0.25">
      <c r="H25862" s="200"/>
    </row>
    <row r="25863" spans="8:8" x14ac:dyDescent="0.25">
      <c r="H25863" s="200"/>
    </row>
    <row r="25864" spans="8:8" x14ac:dyDescent="0.25">
      <c r="H25864" s="200"/>
    </row>
    <row r="25865" spans="8:8" x14ac:dyDescent="0.25">
      <c r="H25865" s="200"/>
    </row>
    <row r="25866" spans="8:8" x14ac:dyDescent="0.25">
      <c r="H25866" s="200"/>
    </row>
    <row r="25867" spans="8:8" x14ac:dyDescent="0.25">
      <c r="H25867" s="200"/>
    </row>
    <row r="25868" spans="8:8" x14ac:dyDescent="0.25">
      <c r="H25868" s="200"/>
    </row>
    <row r="25869" spans="8:8" x14ac:dyDescent="0.25">
      <c r="H25869" s="200"/>
    </row>
    <row r="25870" spans="8:8" x14ac:dyDescent="0.25">
      <c r="H25870" s="200"/>
    </row>
    <row r="25871" spans="8:8" x14ac:dyDescent="0.25">
      <c r="H25871" s="200"/>
    </row>
    <row r="25872" spans="8:8" x14ac:dyDescent="0.25">
      <c r="H25872" s="200"/>
    </row>
    <row r="25873" spans="8:8" x14ac:dyDescent="0.25">
      <c r="H25873" s="200"/>
    </row>
    <row r="25874" spans="8:8" x14ac:dyDescent="0.25">
      <c r="H25874" s="200"/>
    </row>
    <row r="25875" spans="8:8" x14ac:dyDescent="0.25">
      <c r="H25875" s="200"/>
    </row>
    <row r="25876" spans="8:8" x14ac:dyDescent="0.25">
      <c r="H25876" s="200"/>
    </row>
    <row r="25877" spans="8:8" x14ac:dyDescent="0.25">
      <c r="H25877" s="200"/>
    </row>
    <row r="25878" spans="8:8" x14ac:dyDescent="0.25">
      <c r="H25878" s="200"/>
    </row>
    <row r="25879" spans="8:8" x14ac:dyDescent="0.25">
      <c r="H25879" s="200"/>
    </row>
    <row r="25880" spans="8:8" x14ac:dyDescent="0.25">
      <c r="H25880" s="200"/>
    </row>
    <row r="25881" spans="8:8" x14ac:dyDescent="0.25">
      <c r="H25881" s="200"/>
    </row>
    <row r="25882" spans="8:8" x14ac:dyDescent="0.25">
      <c r="H25882" s="200"/>
    </row>
    <row r="25883" spans="8:8" x14ac:dyDescent="0.25">
      <c r="H25883" s="200"/>
    </row>
    <row r="25884" spans="8:8" x14ac:dyDescent="0.25">
      <c r="H25884" s="200"/>
    </row>
    <row r="25885" spans="8:8" x14ac:dyDescent="0.25">
      <c r="H25885" s="200"/>
    </row>
    <row r="25886" spans="8:8" x14ac:dyDescent="0.25">
      <c r="H25886" s="200"/>
    </row>
    <row r="25887" spans="8:8" x14ac:dyDescent="0.25">
      <c r="H25887" s="200"/>
    </row>
    <row r="25888" spans="8:8" x14ac:dyDescent="0.25">
      <c r="H25888" s="200"/>
    </row>
    <row r="25889" spans="8:8" x14ac:dyDescent="0.25">
      <c r="H25889" s="200"/>
    </row>
    <row r="25890" spans="8:8" x14ac:dyDescent="0.25">
      <c r="H25890" s="200"/>
    </row>
    <row r="25891" spans="8:8" x14ac:dyDescent="0.25">
      <c r="H25891" s="200"/>
    </row>
    <row r="25892" spans="8:8" x14ac:dyDescent="0.25">
      <c r="H25892" s="200"/>
    </row>
    <row r="25893" spans="8:8" x14ac:dyDescent="0.25">
      <c r="H25893" s="200"/>
    </row>
    <row r="25894" spans="8:8" x14ac:dyDescent="0.25">
      <c r="H25894" s="200"/>
    </row>
    <row r="25895" spans="8:8" x14ac:dyDescent="0.25">
      <c r="H25895" s="200"/>
    </row>
    <row r="25896" spans="8:8" x14ac:dyDescent="0.25">
      <c r="H25896" s="200"/>
    </row>
    <row r="25897" spans="8:8" x14ac:dyDescent="0.25">
      <c r="H25897" s="200"/>
    </row>
    <row r="25898" spans="8:8" x14ac:dyDescent="0.25">
      <c r="H25898" s="200"/>
    </row>
    <row r="25899" spans="8:8" x14ac:dyDescent="0.25">
      <c r="H25899" s="200"/>
    </row>
    <row r="25900" spans="8:8" x14ac:dyDescent="0.25">
      <c r="H25900" s="200"/>
    </row>
    <row r="25901" spans="8:8" x14ac:dyDescent="0.25">
      <c r="H25901" s="200"/>
    </row>
    <row r="25902" spans="8:8" x14ac:dyDescent="0.25">
      <c r="H25902" s="200"/>
    </row>
    <row r="25903" spans="8:8" x14ac:dyDescent="0.25">
      <c r="H25903" s="200"/>
    </row>
    <row r="25904" spans="8:8" x14ac:dyDescent="0.25">
      <c r="H25904" s="200"/>
    </row>
    <row r="25905" spans="8:8" x14ac:dyDescent="0.25">
      <c r="H25905" s="200"/>
    </row>
    <row r="25906" spans="8:8" x14ac:dyDescent="0.25">
      <c r="H25906" s="200"/>
    </row>
    <row r="25907" spans="8:8" x14ac:dyDescent="0.25">
      <c r="H25907" s="200"/>
    </row>
    <row r="25908" spans="8:8" x14ac:dyDescent="0.25">
      <c r="H25908" s="200"/>
    </row>
    <row r="25909" spans="8:8" x14ac:dyDescent="0.25">
      <c r="H25909" s="200"/>
    </row>
    <row r="25910" spans="8:8" x14ac:dyDescent="0.25">
      <c r="H25910" s="200"/>
    </row>
    <row r="25911" spans="8:8" x14ac:dyDescent="0.25">
      <c r="H25911" s="200"/>
    </row>
    <row r="25912" spans="8:8" x14ac:dyDescent="0.25">
      <c r="H25912" s="200"/>
    </row>
    <row r="25913" spans="8:8" x14ac:dyDescent="0.25">
      <c r="H25913" s="200"/>
    </row>
    <row r="25914" spans="8:8" x14ac:dyDescent="0.25">
      <c r="H25914" s="200"/>
    </row>
    <row r="25915" spans="8:8" x14ac:dyDescent="0.25">
      <c r="H25915" s="200"/>
    </row>
    <row r="25916" spans="8:8" x14ac:dyDescent="0.25">
      <c r="H25916" s="200"/>
    </row>
    <row r="25917" spans="8:8" x14ac:dyDescent="0.25">
      <c r="H25917" s="200"/>
    </row>
    <row r="25918" spans="8:8" x14ac:dyDescent="0.25">
      <c r="H25918" s="200"/>
    </row>
    <row r="25919" spans="8:8" x14ac:dyDescent="0.25">
      <c r="H25919" s="200"/>
    </row>
    <row r="25920" spans="8:8" x14ac:dyDescent="0.25">
      <c r="H25920" s="200"/>
    </row>
    <row r="25921" spans="8:8" x14ac:dyDescent="0.25">
      <c r="H25921" s="200"/>
    </row>
    <row r="25922" spans="8:8" x14ac:dyDescent="0.25">
      <c r="H25922" s="200"/>
    </row>
    <row r="25923" spans="8:8" x14ac:dyDescent="0.25">
      <c r="H25923" s="200"/>
    </row>
    <row r="25924" spans="8:8" x14ac:dyDescent="0.25">
      <c r="H25924" s="200"/>
    </row>
    <row r="25925" spans="8:8" x14ac:dyDescent="0.25">
      <c r="H25925" s="200"/>
    </row>
    <row r="25926" spans="8:8" x14ac:dyDescent="0.25">
      <c r="H25926" s="200"/>
    </row>
    <row r="25927" spans="8:8" x14ac:dyDescent="0.25">
      <c r="H25927" s="200"/>
    </row>
    <row r="25928" spans="8:8" x14ac:dyDescent="0.25">
      <c r="H25928" s="200"/>
    </row>
    <row r="25929" spans="8:8" x14ac:dyDescent="0.25">
      <c r="H25929" s="200"/>
    </row>
    <row r="25930" spans="8:8" x14ac:dyDescent="0.25">
      <c r="H25930" s="200"/>
    </row>
    <row r="25931" spans="8:8" x14ac:dyDescent="0.25">
      <c r="H25931" s="200"/>
    </row>
    <row r="25932" spans="8:8" x14ac:dyDescent="0.25">
      <c r="H25932" s="200"/>
    </row>
    <row r="25933" spans="8:8" x14ac:dyDescent="0.25">
      <c r="H25933" s="200"/>
    </row>
    <row r="25934" spans="8:8" x14ac:dyDescent="0.25">
      <c r="H25934" s="200"/>
    </row>
    <row r="25935" spans="8:8" x14ac:dyDescent="0.25">
      <c r="H25935" s="200"/>
    </row>
    <row r="25936" spans="8:8" x14ac:dyDescent="0.25">
      <c r="H25936" s="200"/>
    </row>
    <row r="25937" spans="8:8" x14ac:dyDescent="0.25">
      <c r="H25937" s="200"/>
    </row>
    <row r="25938" spans="8:8" x14ac:dyDescent="0.25">
      <c r="H25938" s="200"/>
    </row>
    <row r="25939" spans="8:8" x14ac:dyDescent="0.25">
      <c r="H25939" s="200"/>
    </row>
    <row r="25940" spans="8:8" x14ac:dyDescent="0.25">
      <c r="H25940" s="200"/>
    </row>
    <row r="25941" spans="8:8" x14ac:dyDescent="0.25">
      <c r="H25941" s="200"/>
    </row>
    <row r="25942" spans="8:8" x14ac:dyDescent="0.25">
      <c r="H25942" s="200"/>
    </row>
    <row r="25943" spans="8:8" x14ac:dyDescent="0.25">
      <c r="H25943" s="200"/>
    </row>
    <row r="25944" spans="8:8" x14ac:dyDescent="0.25">
      <c r="H25944" s="200"/>
    </row>
    <row r="25945" spans="8:8" x14ac:dyDescent="0.25">
      <c r="H25945" s="200"/>
    </row>
    <row r="25946" spans="8:8" x14ac:dyDescent="0.25">
      <c r="H25946" s="200"/>
    </row>
    <row r="25947" spans="8:8" x14ac:dyDescent="0.25">
      <c r="H25947" s="200"/>
    </row>
    <row r="25948" spans="8:8" x14ac:dyDescent="0.25">
      <c r="H25948" s="200"/>
    </row>
    <row r="25949" spans="8:8" x14ac:dyDescent="0.25">
      <c r="H25949" s="200"/>
    </row>
    <row r="25950" spans="8:8" x14ac:dyDescent="0.25">
      <c r="H25950" s="200"/>
    </row>
    <row r="25951" spans="8:8" x14ac:dyDescent="0.25">
      <c r="H25951" s="200"/>
    </row>
    <row r="25952" spans="8:8" x14ac:dyDescent="0.25">
      <c r="H25952" s="200"/>
    </row>
    <row r="25953" spans="8:8" x14ac:dyDescent="0.25">
      <c r="H25953" s="200"/>
    </row>
    <row r="25954" spans="8:8" x14ac:dyDescent="0.25">
      <c r="H25954" s="200"/>
    </row>
    <row r="25955" spans="8:8" x14ac:dyDescent="0.25">
      <c r="H25955" s="200"/>
    </row>
    <row r="25956" spans="8:8" x14ac:dyDescent="0.25">
      <c r="H25956" s="200"/>
    </row>
    <row r="25957" spans="8:8" x14ac:dyDescent="0.25">
      <c r="H25957" s="200"/>
    </row>
    <row r="25958" spans="8:8" x14ac:dyDescent="0.25">
      <c r="H25958" s="200"/>
    </row>
    <row r="25959" spans="8:8" x14ac:dyDescent="0.25">
      <c r="H25959" s="200"/>
    </row>
    <row r="25960" spans="8:8" x14ac:dyDescent="0.25">
      <c r="H25960" s="200"/>
    </row>
    <row r="25961" spans="8:8" x14ac:dyDescent="0.25">
      <c r="H25961" s="200"/>
    </row>
    <row r="25962" spans="8:8" x14ac:dyDescent="0.25">
      <c r="H25962" s="200"/>
    </row>
    <row r="25963" spans="8:8" x14ac:dyDescent="0.25">
      <c r="H25963" s="200"/>
    </row>
    <row r="25964" spans="8:8" x14ac:dyDescent="0.25">
      <c r="H25964" s="200"/>
    </row>
    <row r="25965" spans="8:8" x14ac:dyDescent="0.25">
      <c r="H25965" s="200"/>
    </row>
    <row r="25966" spans="8:8" x14ac:dyDescent="0.25">
      <c r="H25966" s="200"/>
    </row>
    <row r="25967" spans="8:8" x14ac:dyDescent="0.25">
      <c r="H25967" s="200"/>
    </row>
    <row r="25968" spans="8:8" x14ac:dyDescent="0.25">
      <c r="H25968" s="200"/>
    </row>
    <row r="25969" spans="8:8" x14ac:dyDescent="0.25">
      <c r="H25969" s="200"/>
    </row>
    <row r="25970" spans="8:8" x14ac:dyDescent="0.25">
      <c r="H25970" s="200"/>
    </row>
    <row r="25971" spans="8:8" x14ac:dyDescent="0.25">
      <c r="H25971" s="200"/>
    </row>
    <row r="25972" spans="8:8" x14ac:dyDescent="0.25">
      <c r="H25972" s="200"/>
    </row>
    <row r="25973" spans="8:8" x14ac:dyDescent="0.25">
      <c r="H25973" s="200"/>
    </row>
    <row r="25974" spans="8:8" x14ac:dyDescent="0.25">
      <c r="H25974" s="200"/>
    </row>
    <row r="25975" spans="8:8" x14ac:dyDescent="0.25">
      <c r="H25975" s="200"/>
    </row>
    <row r="25976" spans="8:8" x14ac:dyDescent="0.25">
      <c r="H25976" s="200"/>
    </row>
    <row r="25977" spans="8:8" x14ac:dyDescent="0.25">
      <c r="H25977" s="200"/>
    </row>
    <row r="25978" spans="8:8" x14ac:dyDescent="0.25">
      <c r="H25978" s="200"/>
    </row>
    <row r="25979" spans="8:8" x14ac:dyDescent="0.25">
      <c r="H25979" s="200"/>
    </row>
    <row r="25980" spans="8:8" x14ac:dyDescent="0.25">
      <c r="H25980" s="200"/>
    </row>
    <row r="25981" spans="8:8" x14ac:dyDescent="0.25">
      <c r="H25981" s="200"/>
    </row>
    <row r="25982" spans="8:8" x14ac:dyDescent="0.25">
      <c r="H25982" s="200"/>
    </row>
    <row r="25983" spans="8:8" x14ac:dyDescent="0.25">
      <c r="H25983" s="200"/>
    </row>
    <row r="25984" spans="8:8" x14ac:dyDescent="0.25">
      <c r="H25984" s="200"/>
    </row>
    <row r="25985" spans="8:8" x14ac:dyDescent="0.25">
      <c r="H25985" s="200"/>
    </row>
    <row r="25986" spans="8:8" x14ac:dyDescent="0.25">
      <c r="H25986" s="200"/>
    </row>
    <row r="25987" spans="8:8" x14ac:dyDescent="0.25">
      <c r="H25987" s="200"/>
    </row>
    <row r="25988" spans="8:8" x14ac:dyDescent="0.25">
      <c r="H25988" s="200"/>
    </row>
    <row r="25989" spans="8:8" x14ac:dyDescent="0.25">
      <c r="H25989" s="200"/>
    </row>
    <row r="25990" spans="8:8" x14ac:dyDescent="0.25">
      <c r="H25990" s="200"/>
    </row>
    <row r="25991" spans="8:8" x14ac:dyDescent="0.25">
      <c r="H25991" s="200"/>
    </row>
    <row r="25992" spans="8:8" x14ac:dyDescent="0.25">
      <c r="H25992" s="200"/>
    </row>
    <row r="25993" spans="8:8" x14ac:dyDescent="0.25">
      <c r="H25993" s="200"/>
    </row>
    <row r="25994" spans="8:8" x14ac:dyDescent="0.25">
      <c r="H25994" s="200"/>
    </row>
    <row r="25995" spans="8:8" x14ac:dyDescent="0.25">
      <c r="H25995" s="200"/>
    </row>
    <row r="25996" spans="8:8" x14ac:dyDescent="0.25">
      <c r="H25996" s="200"/>
    </row>
    <row r="25997" spans="8:8" x14ac:dyDescent="0.25">
      <c r="H25997" s="200"/>
    </row>
    <row r="25998" spans="8:8" x14ac:dyDescent="0.25">
      <c r="H25998" s="200"/>
    </row>
    <row r="25999" spans="8:8" x14ac:dyDescent="0.25">
      <c r="H25999" s="200"/>
    </row>
    <row r="26000" spans="8:8" x14ac:dyDescent="0.25">
      <c r="H26000" s="200"/>
    </row>
    <row r="26001" spans="8:8" x14ac:dyDescent="0.25">
      <c r="H26001" s="200"/>
    </row>
    <row r="26002" spans="8:8" x14ac:dyDescent="0.25">
      <c r="H26002" s="200"/>
    </row>
    <row r="26003" spans="8:8" x14ac:dyDescent="0.25">
      <c r="H26003" s="200"/>
    </row>
    <row r="26004" spans="8:8" x14ac:dyDescent="0.25">
      <c r="H26004" s="200"/>
    </row>
    <row r="26005" spans="8:8" x14ac:dyDescent="0.25">
      <c r="H26005" s="200"/>
    </row>
    <row r="26006" spans="8:8" x14ac:dyDescent="0.25">
      <c r="H26006" s="200"/>
    </row>
    <row r="26007" spans="8:8" x14ac:dyDescent="0.25">
      <c r="H26007" s="200"/>
    </row>
    <row r="26008" spans="8:8" x14ac:dyDescent="0.25">
      <c r="H26008" s="200"/>
    </row>
    <row r="26009" spans="8:8" x14ac:dyDescent="0.25">
      <c r="H26009" s="200"/>
    </row>
    <row r="26010" spans="8:8" x14ac:dyDescent="0.25">
      <c r="H26010" s="200"/>
    </row>
    <row r="26011" spans="8:8" x14ac:dyDescent="0.25">
      <c r="H26011" s="200"/>
    </row>
    <row r="26012" spans="8:8" x14ac:dyDescent="0.25">
      <c r="H26012" s="200"/>
    </row>
    <row r="26013" spans="8:8" x14ac:dyDescent="0.25">
      <c r="H26013" s="200"/>
    </row>
    <row r="26014" spans="8:8" x14ac:dyDescent="0.25">
      <c r="H26014" s="200"/>
    </row>
    <row r="26015" spans="8:8" x14ac:dyDescent="0.25">
      <c r="H26015" s="200"/>
    </row>
    <row r="26016" spans="8:8" x14ac:dyDescent="0.25">
      <c r="H26016" s="200"/>
    </row>
    <row r="26017" spans="8:8" x14ac:dyDescent="0.25">
      <c r="H26017" s="200"/>
    </row>
    <row r="26018" spans="8:8" x14ac:dyDescent="0.25">
      <c r="H26018" s="200"/>
    </row>
    <row r="26019" spans="8:8" x14ac:dyDescent="0.25">
      <c r="H26019" s="200"/>
    </row>
    <row r="26020" spans="8:8" x14ac:dyDescent="0.25">
      <c r="H26020" s="200"/>
    </row>
    <row r="26021" spans="8:8" x14ac:dyDescent="0.25">
      <c r="H26021" s="200"/>
    </row>
    <row r="26022" spans="8:8" x14ac:dyDescent="0.25">
      <c r="H26022" s="200"/>
    </row>
    <row r="26023" spans="8:8" x14ac:dyDescent="0.25">
      <c r="H26023" s="200"/>
    </row>
    <row r="26024" spans="8:8" x14ac:dyDescent="0.25">
      <c r="H26024" s="200"/>
    </row>
    <row r="26025" spans="8:8" x14ac:dyDescent="0.25">
      <c r="H26025" s="200"/>
    </row>
    <row r="26026" spans="8:8" x14ac:dyDescent="0.25">
      <c r="H26026" s="200"/>
    </row>
    <row r="26027" spans="8:8" x14ac:dyDescent="0.25">
      <c r="H26027" s="200"/>
    </row>
    <row r="26028" spans="8:8" x14ac:dyDescent="0.25">
      <c r="H26028" s="200"/>
    </row>
    <row r="26029" spans="8:8" x14ac:dyDescent="0.25">
      <c r="H26029" s="200"/>
    </row>
    <row r="26030" spans="8:8" x14ac:dyDescent="0.25">
      <c r="H26030" s="200"/>
    </row>
    <row r="26031" spans="8:8" x14ac:dyDescent="0.25">
      <c r="H26031" s="200"/>
    </row>
    <row r="26032" spans="8:8" x14ac:dyDescent="0.25">
      <c r="H26032" s="200"/>
    </row>
    <row r="26033" spans="8:8" x14ac:dyDescent="0.25">
      <c r="H26033" s="200"/>
    </row>
    <row r="26034" spans="8:8" x14ac:dyDescent="0.25">
      <c r="H26034" s="200"/>
    </row>
    <row r="26035" spans="8:8" x14ac:dyDescent="0.25">
      <c r="H26035" s="200"/>
    </row>
    <row r="26036" spans="8:8" x14ac:dyDescent="0.25">
      <c r="H26036" s="200"/>
    </row>
    <row r="26037" spans="8:8" x14ac:dyDescent="0.25">
      <c r="H26037" s="200"/>
    </row>
    <row r="26038" spans="8:8" x14ac:dyDescent="0.25">
      <c r="H26038" s="200"/>
    </row>
    <row r="26039" spans="8:8" x14ac:dyDescent="0.25">
      <c r="H26039" s="200"/>
    </row>
    <row r="26040" spans="8:8" x14ac:dyDescent="0.25">
      <c r="H26040" s="200"/>
    </row>
    <row r="26041" spans="8:8" x14ac:dyDescent="0.25">
      <c r="H26041" s="200"/>
    </row>
    <row r="26042" spans="8:8" x14ac:dyDescent="0.25">
      <c r="H26042" s="200"/>
    </row>
    <row r="26043" spans="8:8" x14ac:dyDescent="0.25">
      <c r="H26043" s="200"/>
    </row>
    <row r="26044" spans="8:8" x14ac:dyDescent="0.25">
      <c r="H26044" s="200"/>
    </row>
    <row r="26045" spans="8:8" x14ac:dyDescent="0.25">
      <c r="H26045" s="200"/>
    </row>
    <row r="26046" spans="8:8" x14ac:dyDescent="0.25">
      <c r="H26046" s="200"/>
    </row>
    <row r="26047" spans="8:8" x14ac:dyDescent="0.25">
      <c r="H26047" s="200"/>
    </row>
    <row r="26048" spans="8:8" x14ac:dyDescent="0.25">
      <c r="H26048" s="200"/>
    </row>
    <row r="26049" spans="8:8" x14ac:dyDescent="0.25">
      <c r="H26049" s="200"/>
    </row>
    <row r="26050" spans="8:8" x14ac:dyDescent="0.25">
      <c r="H26050" s="200"/>
    </row>
    <row r="26051" spans="8:8" x14ac:dyDescent="0.25">
      <c r="H26051" s="200"/>
    </row>
    <row r="26052" spans="8:8" x14ac:dyDescent="0.25">
      <c r="H26052" s="200"/>
    </row>
    <row r="26053" spans="8:8" x14ac:dyDescent="0.25">
      <c r="H26053" s="200"/>
    </row>
    <row r="26054" spans="8:8" x14ac:dyDescent="0.25">
      <c r="H26054" s="200"/>
    </row>
    <row r="26055" spans="8:8" x14ac:dyDescent="0.25">
      <c r="H26055" s="200"/>
    </row>
    <row r="26056" spans="8:8" x14ac:dyDescent="0.25">
      <c r="H26056" s="200"/>
    </row>
    <row r="26057" spans="8:8" x14ac:dyDescent="0.25">
      <c r="H26057" s="200"/>
    </row>
    <row r="26058" spans="8:8" x14ac:dyDescent="0.25">
      <c r="H26058" s="200"/>
    </row>
    <row r="26059" spans="8:8" x14ac:dyDescent="0.25">
      <c r="H26059" s="200"/>
    </row>
    <row r="26060" spans="8:8" x14ac:dyDescent="0.25">
      <c r="H26060" s="200"/>
    </row>
    <row r="26061" spans="8:8" x14ac:dyDescent="0.25">
      <c r="H26061" s="200"/>
    </row>
    <row r="26062" spans="8:8" x14ac:dyDescent="0.25">
      <c r="H26062" s="200"/>
    </row>
    <row r="26063" spans="8:8" x14ac:dyDescent="0.25">
      <c r="H26063" s="200"/>
    </row>
    <row r="26064" spans="8:8" x14ac:dyDescent="0.25">
      <c r="H26064" s="200"/>
    </row>
    <row r="26065" spans="8:8" x14ac:dyDescent="0.25">
      <c r="H26065" s="200"/>
    </row>
    <row r="26066" spans="8:8" x14ac:dyDescent="0.25">
      <c r="H26066" s="200"/>
    </row>
    <row r="26067" spans="8:8" x14ac:dyDescent="0.25">
      <c r="H26067" s="200"/>
    </row>
    <row r="26068" spans="8:8" x14ac:dyDescent="0.25">
      <c r="H26068" s="200"/>
    </row>
    <row r="26069" spans="8:8" x14ac:dyDescent="0.25">
      <c r="H26069" s="200"/>
    </row>
    <row r="26070" spans="8:8" x14ac:dyDescent="0.25">
      <c r="H26070" s="200"/>
    </row>
    <row r="26071" spans="8:8" x14ac:dyDescent="0.25">
      <c r="H26071" s="200"/>
    </row>
    <row r="26072" spans="8:8" x14ac:dyDescent="0.25">
      <c r="H26072" s="200"/>
    </row>
    <row r="26073" spans="8:8" x14ac:dyDescent="0.25">
      <c r="H26073" s="200"/>
    </row>
    <row r="26074" spans="8:8" x14ac:dyDescent="0.25">
      <c r="H26074" s="200"/>
    </row>
    <row r="26075" spans="8:8" x14ac:dyDescent="0.25">
      <c r="H26075" s="200"/>
    </row>
    <row r="26076" spans="8:8" x14ac:dyDescent="0.25">
      <c r="H26076" s="200"/>
    </row>
    <row r="26077" spans="8:8" x14ac:dyDescent="0.25">
      <c r="H26077" s="200"/>
    </row>
    <row r="26078" spans="8:8" x14ac:dyDescent="0.25">
      <c r="H26078" s="200"/>
    </row>
    <row r="26079" spans="8:8" x14ac:dyDescent="0.25">
      <c r="H26079" s="200"/>
    </row>
    <row r="26080" spans="8:8" x14ac:dyDescent="0.25">
      <c r="H26080" s="200"/>
    </row>
    <row r="26081" spans="8:8" x14ac:dyDescent="0.25">
      <c r="H26081" s="200"/>
    </row>
    <row r="26082" spans="8:8" x14ac:dyDescent="0.25">
      <c r="H26082" s="200"/>
    </row>
    <row r="26083" spans="8:8" x14ac:dyDescent="0.25">
      <c r="H26083" s="200"/>
    </row>
    <row r="26084" spans="8:8" x14ac:dyDescent="0.25">
      <c r="H26084" s="200"/>
    </row>
    <row r="26085" spans="8:8" x14ac:dyDescent="0.25">
      <c r="H26085" s="200"/>
    </row>
    <row r="26086" spans="8:8" x14ac:dyDescent="0.25">
      <c r="H26086" s="200"/>
    </row>
    <row r="26087" spans="8:8" x14ac:dyDescent="0.25">
      <c r="H26087" s="200"/>
    </row>
    <row r="26088" spans="8:8" x14ac:dyDescent="0.25">
      <c r="H26088" s="200"/>
    </row>
    <row r="26089" spans="8:8" x14ac:dyDescent="0.25">
      <c r="H26089" s="200"/>
    </row>
    <row r="26090" spans="8:8" x14ac:dyDescent="0.25">
      <c r="H26090" s="200"/>
    </row>
    <row r="26091" spans="8:8" x14ac:dyDescent="0.25">
      <c r="H26091" s="200"/>
    </row>
    <row r="26092" spans="8:8" x14ac:dyDescent="0.25">
      <c r="H26092" s="200"/>
    </row>
    <row r="26093" spans="8:8" x14ac:dyDescent="0.25">
      <c r="H26093" s="200"/>
    </row>
    <row r="26094" spans="8:8" x14ac:dyDescent="0.25">
      <c r="H26094" s="200"/>
    </row>
    <row r="26095" spans="8:8" x14ac:dyDescent="0.25">
      <c r="H26095" s="200"/>
    </row>
    <row r="26096" spans="8:8" x14ac:dyDescent="0.25">
      <c r="H26096" s="200"/>
    </row>
    <row r="26097" spans="8:8" x14ac:dyDescent="0.25">
      <c r="H26097" s="200"/>
    </row>
    <row r="26098" spans="8:8" x14ac:dyDescent="0.25">
      <c r="H26098" s="200"/>
    </row>
    <row r="26099" spans="8:8" x14ac:dyDescent="0.25">
      <c r="H26099" s="200"/>
    </row>
    <row r="26100" spans="8:8" x14ac:dyDescent="0.25">
      <c r="H26100" s="200"/>
    </row>
    <row r="26101" spans="8:8" x14ac:dyDescent="0.25">
      <c r="H26101" s="200"/>
    </row>
    <row r="26102" spans="8:8" x14ac:dyDescent="0.25">
      <c r="H26102" s="200"/>
    </row>
    <row r="26103" spans="8:8" x14ac:dyDescent="0.25">
      <c r="H26103" s="200"/>
    </row>
    <row r="26104" spans="8:8" x14ac:dyDescent="0.25">
      <c r="H26104" s="200"/>
    </row>
    <row r="26105" spans="8:8" x14ac:dyDescent="0.25">
      <c r="H26105" s="200"/>
    </row>
    <row r="26106" spans="8:8" x14ac:dyDescent="0.25">
      <c r="H26106" s="200"/>
    </row>
    <row r="26107" spans="8:8" x14ac:dyDescent="0.25">
      <c r="H26107" s="200"/>
    </row>
    <row r="26108" spans="8:8" x14ac:dyDescent="0.25">
      <c r="H26108" s="200"/>
    </row>
    <row r="26109" spans="8:8" x14ac:dyDescent="0.25">
      <c r="H26109" s="200"/>
    </row>
    <row r="26110" spans="8:8" x14ac:dyDescent="0.25">
      <c r="H26110" s="200"/>
    </row>
    <row r="26111" spans="8:8" x14ac:dyDescent="0.25">
      <c r="H26111" s="200"/>
    </row>
    <row r="26112" spans="8:8" x14ac:dyDescent="0.25">
      <c r="H26112" s="200"/>
    </row>
    <row r="26113" spans="8:8" x14ac:dyDescent="0.25">
      <c r="H26113" s="200"/>
    </row>
    <row r="26114" spans="8:8" x14ac:dyDescent="0.25">
      <c r="H26114" s="200"/>
    </row>
    <row r="26115" spans="8:8" x14ac:dyDescent="0.25">
      <c r="H26115" s="200"/>
    </row>
    <row r="26116" spans="8:8" x14ac:dyDescent="0.25">
      <c r="H26116" s="200"/>
    </row>
    <row r="26117" spans="8:8" x14ac:dyDescent="0.25">
      <c r="H26117" s="200"/>
    </row>
    <row r="26118" spans="8:8" x14ac:dyDescent="0.25">
      <c r="H26118" s="200"/>
    </row>
    <row r="26119" spans="8:8" x14ac:dyDescent="0.25">
      <c r="H26119" s="200"/>
    </row>
    <row r="26120" spans="8:8" x14ac:dyDescent="0.25">
      <c r="H26120" s="200"/>
    </row>
    <row r="26121" spans="8:8" x14ac:dyDescent="0.25">
      <c r="H26121" s="200"/>
    </row>
    <row r="26122" spans="8:8" x14ac:dyDescent="0.25">
      <c r="H26122" s="200"/>
    </row>
    <row r="26123" spans="8:8" x14ac:dyDescent="0.25">
      <c r="H26123" s="200"/>
    </row>
    <row r="26124" spans="8:8" x14ac:dyDescent="0.25">
      <c r="H26124" s="200"/>
    </row>
    <row r="26125" spans="8:8" x14ac:dyDescent="0.25">
      <c r="H26125" s="200"/>
    </row>
    <row r="26126" spans="8:8" x14ac:dyDescent="0.25">
      <c r="H26126" s="200"/>
    </row>
    <row r="26127" spans="8:8" x14ac:dyDescent="0.25">
      <c r="H26127" s="200"/>
    </row>
    <row r="26128" spans="8:8" x14ac:dyDescent="0.25">
      <c r="H26128" s="200"/>
    </row>
    <row r="26129" spans="8:8" x14ac:dyDescent="0.25">
      <c r="H26129" s="200"/>
    </row>
    <row r="26130" spans="8:8" x14ac:dyDescent="0.25">
      <c r="H26130" s="200"/>
    </row>
    <row r="26131" spans="8:8" x14ac:dyDescent="0.25">
      <c r="H26131" s="200"/>
    </row>
    <row r="26132" spans="8:8" x14ac:dyDescent="0.25">
      <c r="H26132" s="200"/>
    </row>
    <row r="26133" spans="8:8" x14ac:dyDescent="0.25">
      <c r="H26133" s="200"/>
    </row>
    <row r="26134" spans="8:8" x14ac:dyDescent="0.25">
      <c r="H26134" s="200"/>
    </row>
    <row r="26135" spans="8:8" x14ac:dyDescent="0.25">
      <c r="H26135" s="200"/>
    </row>
    <row r="26136" spans="8:8" x14ac:dyDescent="0.25">
      <c r="H26136" s="200"/>
    </row>
    <row r="26137" spans="8:8" x14ac:dyDescent="0.25">
      <c r="H26137" s="200"/>
    </row>
    <row r="26138" spans="8:8" x14ac:dyDescent="0.25">
      <c r="H26138" s="200"/>
    </row>
    <row r="26139" spans="8:8" x14ac:dyDescent="0.25">
      <c r="H26139" s="200"/>
    </row>
    <row r="26140" spans="8:8" x14ac:dyDescent="0.25">
      <c r="H26140" s="200"/>
    </row>
    <row r="26141" spans="8:8" x14ac:dyDescent="0.25">
      <c r="H26141" s="200"/>
    </row>
    <row r="26142" spans="8:8" x14ac:dyDescent="0.25">
      <c r="H26142" s="200"/>
    </row>
    <row r="26143" spans="8:8" x14ac:dyDescent="0.25">
      <c r="H26143" s="200"/>
    </row>
    <row r="26144" spans="8:8" x14ac:dyDescent="0.25">
      <c r="H26144" s="200"/>
    </row>
    <row r="26145" spans="8:8" x14ac:dyDescent="0.25">
      <c r="H26145" s="200"/>
    </row>
    <row r="26146" spans="8:8" x14ac:dyDescent="0.25">
      <c r="H26146" s="200"/>
    </row>
    <row r="26147" spans="8:8" x14ac:dyDescent="0.25">
      <c r="H26147" s="200"/>
    </row>
    <row r="26148" spans="8:8" x14ac:dyDescent="0.25">
      <c r="H26148" s="200"/>
    </row>
    <row r="26149" spans="8:8" x14ac:dyDescent="0.25">
      <c r="H26149" s="200"/>
    </row>
    <row r="26150" spans="8:8" x14ac:dyDescent="0.25">
      <c r="H26150" s="200"/>
    </row>
    <row r="26151" spans="8:8" x14ac:dyDescent="0.25">
      <c r="H26151" s="200"/>
    </row>
    <row r="26152" spans="8:8" x14ac:dyDescent="0.25">
      <c r="H26152" s="200"/>
    </row>
    <row r="26153" spans="8:8" x14ac:dyDescent="0.25">
      <c r="H26153" s="200"/>
    </row>
    <row r="26154" spans="8:8" x14ac:dyDescent="0.25">
      <c r="H26154" s="200"/>
    </row>
    <row r="26155" spans="8:8" x14ac:dyDescent="0.25">
      <c r="H26155" s="200"/>
    </row>
    <row r="26156" spans="8:8" x14ac:dyDescent="0.25">
      <c r="H26156" s="200"/>
    </row>
    <row r="26157" spans="8:8" x14ac:dyDescent="0.25">
      <c r="H26157" s="200"/>
    </row>
    <row r="26158" spans="8:8" x14ac:dyDescent="0.25">
      <c r="H26158" s="200"/>
    </row>
    <row r="26159" spans="8:8" x14ac:dyDescent="0.25">
      <c r="H26159" s="200"/>
    </row>
    <row r="26160" spans="8:8" x14ac:dyDescent="0.25">
      <c r="H26160" s="200"/>
    </row>
    <row r="26161" spans="8:8" x14ac:dyDescent="0.25">
      <c r="H26161" s="200"/>
    </row>
    <row r="26162" spans="8:8" x14ac:dyDescent="0.25">
      <c r="H26162" s="200"/>
    </row>
    <row r="26163" spans="8:8" x14ac:dyDescent="0.25">
      <c r="H26163" s="200"/>
    </row>
    <row r="26164" spans="8:8" x14ac:dyDescent="0.25">
      <c r="H26164" s="200"/>
    </row>
    <row r="26165" spans="8:8" x14ac:dyDescent="0.25">
      <c r="H26165" s="200"/>
    </row>
    <row r="26166" spans="8:8" x14ac:dyDescent="0.25">
      <c r="H26166" s="200"/>
    </row>
    <row r="26167" spans="8:8" x14ac:dyDescent="0.25">
      <c r="H26167" s="200"/>
    </row>
    <row r="26168" spans="8:8" x14ac:dyDescent="0.25">
      <c r="H26168" s="200"/>
    </row>
    <row r="26169" spans="8:8" x14ac:dyDescent="0.25">
      <c r="H26169" s="200"/>
    </row>
    <row r="26170" spans="8:8" x14ac:dyDescent="0.25">
      <c r="H26170" s="200"/>
    </row>
    <row r="26171" spans="8:8" x14ac:dyDescent="0.25">
      <c r="H26171" s="200"/>
    </row>
    <row r="26172" spans="8:8" x14ac:dyDescent="0.25">
      <c r="H26172" s="200"/>
    </row>
    <row r="26173" spans="8:8" x14ac:dyDescent="0.25">
      <c r="H26173" s="200"/>
    </row>
    <row r="26174" spans="8:8" x14ac:dyDescent="0.25">
      <c r="H26174" s="200"/>
    </row>
    <row r="26175" spans="8:8" x14ac:dyDescent="0.25">
      <c r="H26175" s="200"/>
    </row>
    <row r="26176" spans="8:8" x14ac:dyDescent="0.25">
      <c r="H26176" s="200"/>
    </row>
    <row r="26177" spans="8:8" x14ac:dyDescent="0.25">
      <c r="H26177" s="200"/>
    </row>
    <row r="26178" spans="8:8" x14ac:dyDescent="0.25">
      <c r="H26178" s="200"/>
    </row>
    <row r="26179" spans="8:8" x14ac:dyDescent="0.25">
      <c r="H26179" s="200"/>
    </row>
    <row r="26180" spans="8:8" x14ac:dyDescent="0.25">
      <c r="H26180" s="200"/>
    </row>
    <row r="26181" spans="8:8" x14ac:dyDescent="0.25">
      <c r="H26181" s="200"/>
    </row>
    <row r="26182" spans="8:8" x14ac:dyDescent="0.25">
      <c r="H26182" s="200"/>
    </row>
    <row r="26183" spans="8:8" x14ac:dyDescent="0.25">
      <c r="H26183" s="200"/>
    </row>
    <row r="26184" spans="8:8" x14ac:dyDescent="0.25">
      <c r="H26184" s="200"/>
    </row>
    <row r="26185" spans="8:8" x14ac:dyDescent="0.25">
      <c r="H26185" s="200"/>
    </row>
    <row r="26186" spans="8:8" x14ac:dyDescent="0.25">
      <c r="H26186" s="200"/>
    </row>
    <row r="26187" spans="8:8" x14ac:dyDescent="0.25">
      <c r="H26187" s="200"/>
    </row>
    <row r="26188" spans="8:8" x14ac:dyDescent="0.25">
      <c r="H26188" s="200"/>
    </row>
    <row r="26189" spans="8:8" x14ac:dyDescent="0.25">
      <c r="H26189" s="200"/>
    </row>
    <row r="26190" spans="8:8" x14ac:dyDescent="0.25">
      <c r="H26190" s="200"/>
    </row>
    <row r="26191" spans="8:8" x14ac:dyDescent="0.25">
      <c r="H26191" s="200"/>
    </row>
    <row r="26192" spans="8:8" x14ac:dyDescent="0.25">
      <c r="H26192" s="200"/>
    </row>
    <row r="26193" spans="8:8" x14ac:dyDescent="0.25">
      <c r="H26193" s="200"/>
    </row>
    <row r="26194" spans="8:8" x14ac:dyDescent="0.25">
      <c r="H26194" s="200"/>
    </row>
    <row r="26195" spans="8:8" x14ac:dyDescent="0.25">
      <c r="H26195" s="200"/>
    </row>
    <row r="26196" spans="8:8" x14ac:dyDescent="0.25">
      <c r="H26196" s="200"/>
    </row>
    <row r="26197" spans="8:8" x14ac:dyDescent="0.25">
      <c r="H26197" s="200"/>
    </row>
    <row r="26198" spans="8:8" x14ac:dyDescent="0.25">
      <c r="H26198" s="200"/>
    </row>
    <row r="26199" spans="8:8" x14ac:dyDescent="0.25">
      <c r="H26199" s="200"/>
    </row>
    <row r="26200" spans="8:8" x14ac:dyDescent="0.25">
      <c r="H26200" s="200"/>
    </row>
    <row r="26201" spans="8:8" x14ac:dyDescent="0.25">
      <c r="H26201" s="200"/>
    </row>
    <row r="26202" spans="8:8" x14ac:dyDescent="0.25">
      <c r="H26202" s="200"/>
    </row>
    <row r="26203" spans="8:8" x14ac:dyDescent="0.25">
      <c r="H26203" s="200"/>
    </row>
    <row r="26204" spans="8:8" x14ac:dyDescent="0.25">
      <c r="H26204" s="200"/>
    </row>
    <row r="26205" spans="8:8" x14ac:dyDescent="0.25">
      <c r="H26205" s="200"/>
    </row>
    <row r="26206" spans="8:8" x14ac:dyDescent="0.25">
      <c r="H26206" s="200"/>
    </row>
    <row r="26207" spans="8:8" x14ac:dyDescent="0.25">
      <c r="H26207" s="200"/>
    </row>
    <row r="26208" spans="8:8" x14ac:dyDescent="0.25">
      <c r="H26208" s="200"/>
    </row>
    <row r="26209" spans="8:8" x14ac:dyDescent="0.25">
      <c r="H26209" s="200"/>
    </row>
    <row r="26210" spans="8:8" x14ac:dyDescent="0.25">
      <c r="H26210" s="200"/>
    </row>
    <row r="26211" spans="8:8" x14ac:dyDescent="0.25">
      <c r="H26211" s="200"/>
    </row>
    <row r="26212" spans="8:8" x14ac:dyDescent="0.25">
      <c r="H26212" s="200"/>
    </row>
    <row r="26213" spans="8:8" x14ac:dyDescent="0.25">
      <c r="H26213" s="200"/>
    </row>
    <row r="26214" spans="8:8" x14ac:dyDescent="0.25">
      <c r="H26214" s="200"/>
    </row>
    <row r="26215" spans="8:8" x14ac:dyDescent="0.25">
      <c r="H26215" s="200"/>
    </row>
    <row r="26216" spans="8:8" x14ac:dyDescent="0.25">
      <c r="H26216" s="200"/>
    </row>
    <row r="26217" spans="8:8" x14ac:dyDescent="0.25">
      <c r="H26217" s="200"/>
    </row>
    <row r="26218" spans="8:8" x14ac:dyDescent="0.25">
      <c r="H26218" s="200"/>
    </row>
    <row r="26219" spans="8:8" x14ac:dyDescent="0.25">
      <c r="H26219" s="200"/>
    </row>
    <row r="26220" spans="8:8" x14ac:dyDescent="0.25">
      <c r="H26220" s="200"/>
    </row>
    <row r="26221" spans="8:8" x14ac:dyDescent="0.25">
      <c r="H26221" s="200"/>
    </row>
    <row r="26222" spans="8:8" x14ac:dyDescent="0.25">
      <c r="H26222" s="200"/>
    </row>
    <row r="26223" spans="8:8" x14ac:dyDescent="0.25">
      <c r="H26223" s="200"/>
    </row>
    <row r="26224" spans="8:8" x14ac:dyDescent="0.25">
      <c r="H26224" s="200"/>
    </row>
    <row r="26225" spans="8:8" x14ac:dyDescent="0.25">
      <c r="H26225" s="200"/>
    </row>
    <row r="26226" spans="8:8" x14ac:dyDescent="0.25">
      <c r="H26226" s="200"/>
    </row>
    <row r="26227" spans="8:8" x14ac:dyDescent="0.25">
      <c r="H26227" s="200"/>
    </row>
    <row r="26228" spans="8:8" x14ac:dyDescent="0.25">
      <c r="H26228" s="200"/>
    </row>
    <row r="26229" spans="8:8" x14ac:dyDescent="0.25">
      <c r="H26229" s="200"/>
    </row>
    <row r="26230" spans="8:8" x14ac:dyDescent="0.25">
      <c r="H26230" s="200"/>
    </row>
    <row r="26231" spans="8:8" x14ac:dyDescent="0.25">
      <c r="H26231" s="200"/>
    </row>
    <row r="26232" spans="8:8" x14ac:dyDescent="0.25">
      <c r="H26232" s="200"/>
    </row>
    <row r="26233" spans="8:8" x14ac:dyDescent="0.25">
      <c r="H26233" s="200"/>
    </row>
    <row r="26234" spans="8:8" x14ac:dyDescent="0.25">
      <c r="H26234" s="200"/>
    </row>
    <row r="26235" spans="8:8" x14ac:dyDescent="0.25">
      <c r="H26235" s="200"/>
    </row>
    <row r="26236" spans="8:8" x14ac:dyDescent="0.25">
      <c r="H26236" s="200"/>
    </row>
    <row r="26237" spans="8:8" x14ac:dyDescent="0.25">
      <c r="H26237" s="200"/>
    </row>
    <row r="26238" spans="8:8" x14ac:dyDescent="0.25">
      <c r="H26238" s="200"/>
    </row>
    <row r="26239" spans="8:8" x14ac:dyDescent="0.25">
      <c r="H26239" s="200"/>
    </row>
    <row r="26240" spans="8:8" x14ac:dyDescent="0.25">
      <c r="H26240" s="200"/>
    </row>
    <row r="26241" spans="8:8" x14ac:dyDescent="0.25">
      <c r="H26241" s="200"/>
    </row>
    <row r="26242" spans="8:8" x14ac:dyDescent="0.25">
      <c r="H26242" s="200"/>
    </row>
    <row r="26243" spans="8:8" x14ac:dyDescent="0.25">
      <c r="H26243" s="200"/>
    </row>
    <row r="26244" spans="8:8" x14ac:dyDescent="0.25">
      <c r="H26244" s="200"/>
    </row>
    <row r="26245" spans="8:8" x14ac:dyDescent="0.25">
      <c r="H26245" s="200"/>
    </row>
    <row r="26246" spans="8:8" x14ac:dyDescent="0.25">
      <c r="H26246" s="200"/>
    </row>
    <row r="26247" spans="8:8" x14ac:dyDescent="0.25">
      <c r="H26247" s="200"/>
    </row>
    <row r="26248" spans="8:8" x14ac:dyDescent="0.25">
      <c r="H26248" s="200"/>
    </row>
    <row r="26249" spans="8:8" x14ac:dyDescent="0.25">
      <c r="H26249" s="200"/>
    </row>
    <row r="26250" spans="8:8" x14ac:dyDescent="0.25">
      <c r="H26250" s="200"/>
    </row>
    <row r="26251" spans="8:8" x14ac:dyDescent="0.25">
      <c r="H26251" s="200"/>
    </row>
    <row r="26252" spans="8:8" x14ac:dyDescent="0.25">
      <c r="H26252" s="200"/>
    </row>
    <row r="26253" spans="8:8" x14ac:dyDescent="0.25">
      <c r="H26253" s="200"/>
    </row>
    <row r="26254" spans="8:8" x14ac:dyDescent="0.25">
      <c r="H26254" s="200"/>
    </row>
    <row r="26255" spans="8:8" x14ac:dyDescent="0.25">
      <c r="H26255" s="200"/>
    </row>
    <row r="26256" spans="8:8" x14ac:dyDescent="0.25">
      <c r="H26256" s="200"/>
    </row>
    <row r="26257" spans="8:8" x14ac:dyDescent="0.25">
      <c r="H26257" s="200"/>
    </row>
    <row r="26258" spans="8:8" x14ac:dyDescent="0.25">
      <c r="H26258" s="200"/>
    </row>
    <row r="26259" spans="8:8" x14ac:dyDescent="0.25">
      <c r="H26259" s="200"/>
    </row>
    <row r="26260" spans="8:8" x14ac:dyDescent="0.25">
      <c r="H26260" s="200"/>
    </row>
    <row r="26261" spans="8:8" x14ac:dyDescent="0.25">
      <c r="H26261" s="200"/>
    </row>
    <row r="26262" spans="8:8" x14ac:dyDescent="0.25">
      <c r="H26262" s="200"/>
    </row>
    <row r="26263" spans="8:8" x14ac:dyDescent="0.25">
      <c r="H26263" s="200"/>
    </row>
    <row r="26264" spans="8:8" x14ac:dyDescent="0.25">
      <c r="H26264" s="200"/>
    </row>
    <row r="26265" spans="8:8" x14ac:dyDescent="0.25">
      <c r="H26265" s="200"/>
    </row>
    <row r="26266" spans="8:8" x14ac:dyDescent="0.25">
      <c r="H26266" s="200"/>
    </row>
    <row r="26267" spans="8:8" x14ac:dyDescent="0.25">
      <c r="H26267" s="200"/>
    </row>
    <row r="26268" spans="8:8" x14ac:dyDescent="0.25">
      <c r="H26268" s="200"/>
    </row>
    <row r="26269" spans="8:8" x14ac:dyDescent="0.25">
      <c r="H26269" s="200"/>
    </row>
    <row r="26270" spans="8:8" x14ac:dyDescent="0.25">
      <c r="H26270" s="200"/>
    </row>
    <row r="26271" spans="8:8" x14ac:dyDescent="0.25">
      <c r="H26271" s="200"/>
    </row>
    <row r="26272" spans="8:8" x14ac:dyDescent="0.25">
      <c r="H26272" s="200"/>
    </row>
    <row r="26273" spans="8:8" x14ac:dyDescent="0.25">
      <c r="H26273" s="200"/>
    </row>
    <row r="26274" spans="8:8" x14ac:dyDescent="0.25">
      <c r="H26274" s="200"/>
    </row>
    <row r="26275" spans="8:8" x14ac:dyDescent="0.25">
      <c r="H26275" s="200"/>
    </row>
    <row r="26276" spans="8:8" x14ac:dyDescent="0.25">
      <c r="H26276" s="200"/>
    </row>
    <row r="26277" spans="8:8" x14ac:dyDescent="0.25">
      <c r="H26277" s="200"/>
    </row>
    <row r="26278" spans="8:8" x14ac:dyDescent="0.25">
      <c r="H26278" s="200"/>
    </row>
    <row r="26279" spans="8:8" x14ac:dyDescent="0.25">
      <c r="H26279" s="200"/>
    </row>
    <row r="26280" spans="8:8" x14ac:dyDescent="0.25">
      <c r="H26280" s="200"/>
    </row>
    <row r="26281" spans="8:8" x14ac:dyDescent="0.25">
      <c r="H26281" s="200"/>
    </row>
    <row r="26282" spans="8:8" x14ac:dyDescent="0.25">
      <c r="H26282" s="200"/>
    </row>
    <row r="26283" spans="8:8" x14ac:dyDescent="0.25">
      <c r="H26283" s="200"/>
    </row>
    <row r="26284" spans="8:8" x14ac:dyDescent="0.25">
      <c r="H26284" s="200"/>
    </row>
    <row r="26285" spans="8:8" x14ac:dyDescent="0.25">
      <c r="H26285" s="200"/>
    </row>
    <row r="26286" spans="8:8" x14ac:dyDescent="0.25">
      <c r="H26286" s="200"/>
    </row>
    <row r="26287" spans="8:8" x14ac:dyDescent="0.25">
      <c r="H26287" s="200"/>
    </row>
    <row r="26288" spans="8:8" x14ac:dyDescent="0.25">
      <c r="H26288" s="200"/>
    </row>
    <row r="26289" spans="8:8" x14ac:dyDescent="0.25">
      <c r="H26289" s="200"/>
    </row>
    <row r="26290" spans="8:8" x14ac:dyDescent="0.25">
      <c r="H26290" s="200"/>
    </row>
    <row r="26291" spans="8:8" x14ac:dyDescent="0.25">
      <c r="H26291" s="200"/>
    </row>
    <row r="26292" spans="8:8" x14ac:dyDescent="0.25">
      <c r="H26292" s="200"/>
    </row>
    <row r="26293" spans="8:8" x14ac:dyDescent="0.25">
      <c r="H26293" s="200"/>
    </row>
    <row r="26294" spans="8:8" x14ac:dyDescent="0.25">
      <c r="H26294" s="200"/>
    </row>
    <row r="26295" spans="8:8" x14ac:dyDescent="0.25">
      <c r="H26295" s="200"/>
    </row>
    <row r="26296" spans="8:8" x14ac:dyDescent="0.25">
      <c r="H26296" s="200"/>
    </row>
    <row r="26297" spans="8:8" x14ac:dyDescent="0.25">
      <c r="H26297" s="200"/>
    </row>
    <row r="26298" spans="8:8" x14ac:dyDescent="0.25">
      <c r="H26298" s="200"/>
    </row>
    <row r="26299" spans="8:8" x14ac:dyDescent="0.25">
      <c r="H26299" s="200"/>
    </row>
    <row r="26300" spans="8:8" x14ac:dyDescent="0.25">
      <c r="H26300" s="200"/>
    </row>
    <row r="26301" spans="8:8" x14ac:dyDescent="0.25">
      <c r="H26301" s="200"/>
    </row>
    <row r="26302" spans="8:8" x14ac:dyDescent="0.25">
      <c r="H26302" s="200"/>
    </row>
    <row r="26303" spans="8:8" x14ac:dyDescent="0.25">
      <c r="H26303" s="200"/>
    </row>
    <row r="26304" spans="8:8" x14ac:dyDescent="0.25">
      <c r="H26304" s="200"/>
    </row>
    <row r="26305" spans="8:8" x14ac:dyDescent="0.25">
      <c r="H26305" s="200"/>
    </row>
    <row r="26306" spans="8:8" x14ac:dyDescent="0.25">
      <c r="H26306" s="200"/>
    </row>
    <row r="26307" spans="8:8" x14ac:dyDescent="0.25">
      <c r="H26307" s="200"/>
    </row>
    <row r="26308" spans="8:8" x14ac:dyDescent="0.25">
      <c r="H26308" s="200"/>
    </row>
    <row r="26309" spans="8:8" x14ac:dyDescent="0.25">
      <c r="H26309" s="200"/>
    </row>
    <row r="26310" spans="8:8" x14ac:dyDescent="0.25">
      <c r="H26310" s="200"/>
    </row>
    <row r="26311" spans="8:8" x14ac:dyDescent="0.25">
      <c r="H26311" s="200"/>
    </row>
    <row r="26312" spans="8:8" x14ac:dyDescent="0.25">
      <c r="H26312" s="200"/>
    </row>
    <row r="26313" spans="8:8" x14ac:dyDescent="0.25">
      <c r="H26313" s="200"/>
    </row>
    <row r="26314" spans="8:8" x14ac:dyDescent="0.25">
      <c r="H26314" s="200"/>
    </row>
    <row r="26315" spans="8:8" x14ac:dyDescent="0.25">
      <c r="H26315" s="200"/>
    </row>
    <row r="26316" spans="8:8" x14ac:dyDescent="0.25">
      <c r="H26316" s="200"/>
    </row>
    <row r="26317" spans="8:8" x14ac:dyDescent="0.25">
      <c r="H26317" s="200"/>
    </row>
    <row r="26318" spans="8:8" x14ac:dyDescent="0.25">
      <c r="H26318" s="200"/>
    </row>
    <row r="26319" spans="8:8" x14ac:dyDescent="0.25">
      <c r="H26319" s="200"/>
    </row>
    <row r="26320" spans="8:8" x14ac:dyDescent="0.25">
      <c r="H26320" s="200"/>
    </row>
    <row r="26321" spans="8:8" x14ac:dyDescent="0.25">
      <c r="H26321" s="200"/>
    </row>
    <row r="26322" spans="8:8" x14ac:dyDescent="0.25">
      <c r="H26322" s="200"/>
    </row>
    <row r="26323" spans="8:8" x14ac:dyDescent="0.25">
      <c r="H26323" s="200"/>
    </row>
    <row r="26324" spans="8:8" x14ac:dyDescent="0.25">
      <c r="H26324" s="200"/>
    </row>
    <row r="26325" spans="8:8" x14ac:dyDescent="0.25">
      <c r="H26325" s="200"/>
    </row>
    <row r="26326" spans="8:8" x14ac:dyDescent="0.25">
      <c r="H26326" s="200"/>
    </row>
    <row r="26327" spans="8:8" x14ac:dyDescent="0.25">
      <c r="H26327" s="200"/>
    </row>
    <row r="26328" spans="8:8" x14ac:dyDescent="0.25">
      <c r="H26328" s="200"/>
    </row>
    <row r="26329" spans="8:8" x14ac:dyDescent="0.25">
      <c r="H26329" s="200"/>
    </row>
    <row r="26330" spans="8:8" x14ac:dyDescent="0.25">
      <c r="H26330" s="200"/>
    </row>
    <row r="26331" spans="8:8" x14ac:dyDescent="0.25">
      <c r="H26331" s="200"/>
    </row>
    <row r="26332" spans="8:8" x14ac:dyDescent="0.25">
      <c r="H26332" s="200"/>
    </row>
    <row r="26333" spans="8:8" x14ac:dyDescent="0.25">
      <c r="H26333" s="200"/>
    </row>
    <row r="26334" spans="8:8" x14ac:dyDescent="0.25">
      <c r="H26334" s="200"/>
    </row>
    <row r="26335" spans="8:8" x14ac:dyDescent="0.25">
      <c r="H26335" s="200"/>
    </row>
    <row r="26336" spans="8:8" x14ac:dyDescent="0.25">
      <c r="H26336" s="200"/>
    </row>
    <row r="26337" spans="8:8" x14ac:dyDescent="0.25">
      <c r="H26337" s="200"/>
    </row>
    <row r="26338" spans="8:8" x14ac:dyDescent="0.25">
      <c r="H26338" s="200"/>
    </row>
    <row r="26339" spans="8:8" x14ac:dyDescent="0.25">
      <c r="H26339" s="200"/>
    </row>
    <row r="26340" spans="8:8" x14ac:dyDescent="0.25">
      <c r="H26340" s="200"/>
    </row>
    <row r="26341" spans="8:8" x14ac:dyDescent="0.25">
      <c r="H26341" s="200"/>
    </row>
    <row r="26342" spans="8:8" x14ac:dyDescent="0.25">
      <c r="H26342" s="200"/>
    </row>
    <row r="26343" spans="8:8" x14ac:dyDescent="0.25">
      <c r="H26343" s="200"/>
    </row>
    <row r="26344" spans="8:8" x14ac:dyDescent="0.25">
      <c r="H26344" s="200"/>
    </row>
    <row r="26345" spans="8:8" x14ac:dyDescent="0.25">
      <c r="H26345" s="200"/>
    </row>
    <row r="26346" spans="8:8" x14ac:dyDescent="0.25">
      <c r="H26346" s="200"/>
    </row>
    <row r="26347" spans="8:8" x14ac:dyDescent="0.25">
      <c r="H26347" s="200"/>
    </row>
    <row r="26348" spans="8:8" x14ac:dyDescent="0.25">
      <c r="H26348" s="200"/>
    </row>
    <row r="26349" spans="8:8" x14ac:dyDescent="0.25">
      <c r="H26349" s="200"/>
    </row>
    <row r="26350" spans="8:8" x14ac:dyDescent="0.25">
      <c r="H26350" s="200"/>
    </row>
    <row r="26351" spans="8:8" x14ac:dyDescent="0.25">
      <c r="H26351" s="200"/>
    </row>
    <row r="26352" spans="8:8" x14ac:dyDescent="0.25">
      <c r="H26352" s="200"/>
    </row>
    <row r="26353" spans="8:8" x14ac:dyDescent="0.25">
      <c r="H26353" s="200"/>
    </row>
    <row r="26354" spans="8:8" x14ac:dyDescent="0.25">
      <c r="H26354" s="200"/>
    </row>
    <row r="26355" spans="8:8" x14ac:dyDescent="0.25">
      <c r="H26355" s="200"/>
    </row>
    <row r="26356" spans="8:8" x14ac:dyDescent="0.25">
      <c r="H26356" s="200"/>
    </row>
    <row r="26357" spans="8:8" x14ac:dyDescent="0.25">
      <c r="H26357" s="200"/>
    </row>
    <row r="26358" spans="8:8" x14ac:dyDescent="0.25">
      <c r="H26358" s="200"/>
    </row>
    <row r="26359" spans="8:8" x14ac:dyDescent="0.25">
      <c r="H26359" s="200"/>
    </row>
    <row r="26360" spans="8:8" x14ac:dyDescent="0.25">
      <c r="H26360" s="200"/>
    </row>
    <row r="26361" spans="8:8" x14ac:dyDescent="0.25">
      <c r="H26361" s="200"/>
    </row>
    <row r="26362" spans="8:8" x14ac:dyDescent="0.25">
      <c r="H26362" s="200"/>
    </row>
    <row r="26363" spans="8:8" x14ac:dyDescent="0.25">
      <c r="H26363" s="200"/>
    </row>
    <row r="26364" spans="8:8" x14ac:dyDescent="0.25">
      <c r="H26364" s="200"/>
    </row>
    <row r="26365" spans="8:8" x14ac:dyDescent="0.25">
      <c r="H26365" s="200"/>
    </row>
    <row r="26366" spans="8:8" x14ac:dyDescent="0.25">
      <c r="H26366" s="200"/>
    </row>
    <row r="26367" spans="8:8" x14ac:dyDescent="0.25">
      <c r="H26367" s="200"/>
    </row>
    <row r="26368" spans="8:8" x14ac:dyDescent="0.25">
      <c r="H26368" s="200"/>
    </row>
    <row r="26369" spans="8:8" x14ac:dyDescent="0.25">
      <c r="H26369" s="200"/>
    </row>
    <row r="26370" spans="8:8" x14ac:dyDescent="0.25">
      <c r="H26370" s="200"/>
    </row>
    <row r="26371" spans="8:8" x14ac:dyDescent="0.25">
      <c r="H26371" s="200"/>
    </row>
    <row r="26372" spans="8:8" x14ac:dyDescent="0.25">
      <c r="H26372" s="200"/>
    </row>
    <row r="26373" spans="8:8" x14ac:dyDescent="0.25">
      <c r="H26373" s="200"/>
    </row>
    <row r="26374" spans="8:8" x14ac:dyDescent="0.25">
      <c r="H26374" s="200"/>
    </row>
    <row r="26375" spans="8:8" x14ac:dyDescent="0.25">
      <c r="H26375" s="200"/>
    </row>
    <row r="26376" spans="8:8" x14ac:dyDescent="0.25">
      <c r="H26376" s="200"/>
    </row>
    <row r="26377" spans="8:8" x14ac:dyDescent="0.25">
      <c r="H26377" s="200"/>
    </row>
    <row r="26378" spans="8:8" x14ac:dyDescent="0.25">
      <c r="H26378" s="200"/>
    </row>
    <row r="26379" spans="8:8" x14ac:dyDescent="0.25">
      <c r="H26379" s="200"/>
    </row>
    <row r="26380" spans="8:8" x14ac:dyDescent="0.25">
      <c r="H26380" s="200"/>
    </row>
    <row r="26381" spans="8:8" x14ac:dyDescent="0.25">
      <c r="H26381" s="200"/>
    </row>
    <row r="26382" spans="8:8" x14ac:dyDescent="0.25">
      <c r="H26382" s="200"/>
    </row>
    <row r="26383" spans="8:8" x14ac:dyDescent="0.25">
      <c r="H26383" s="200"/>
    </row>
    <row r="26384" spans="8:8" x14ac:dyDescent="0.25">
      <c r="H26384" s="200"/>
    </row>
    <row r="26385" spans="8:8" x14ac:dyDescent="0.25">
      <c r="H26385" s="200"/>
    </row>
    <row r="26386" spans="8:8" x14ac:dyDescent="0.25">
      <c r="H26386" s="200"/>
    </row>
    <row r="26387" spans="8:8" x14ac:dyDescent="0.25">
      <c r="H26387" s="200"/>
    </row>
    <row r="26388" spans="8:8" x14ac:dyDescent="0.25">
      <c r="H26388" s="200"/>
    </row>
    <row r="26389" spans="8:8" x14ac:dyDescent="0.25">
      <c r="H26389" s="200"/>
    </row>
    <row r="26390" spans="8:8" x14ac:dyDescent="0.25">
      <c r="H26390" s="200"/>
    </row>
    <row r="26391" spans="8:8" x14ac:dyDescent="0.25">
      <c r="H26391" s="200"/>
    </row>
    <row r="26392" spans="8:8" x14ac:dyDescent="0.25">
      <c r="H26392" s="200"/>
    </row>
    <row r="26393" spans="8:8" x14ac:dyDescent="0.25">
      <c r="H26393" s="200"/>
    </row>
    <row r="26394" spans="8:8" x14ac:dyDescent="0.25">
      <c r="H26394" s="200"/>
    </row>
    <row r="26395" spans="8:8" x14ac:dyDescent="0.25">
      <c r="H26395" s="200"/>
    </row>
    <row r="26396" spans="8:8" x14ac:dyDescent="0.25">
      <c r="H26396" s="200"/>
    </row>
    <row r="26397" spans="8:8" x14ac:dyDescent="0.25">
      <c r="H26397" s="200"/>
    </row>
    <row r="26398" spans="8:8" x14ac:dyDescent="0.25">
      <c r="H26398" s="200"/>
    </row>
    <row r="26399" spans="8:8" x14ac:dyDescent="0.25">
      <c r="H26399" s="200"/>
    </row>
    <row r="26400" spans="8:8" x14ac:dyDescent="0.25">
      <c r="H26400" s="200"/>
    </row>
    <row r="26401" spans="8:8" x14ac:dyDescent="0.25">
      <c r="H26401" s="200"/>
    </row>
    <row r="26402" spans="8:8" x14ac:dyDescent="0.25">
      <c r="H26402" s="200"/>
    </row>
    <row r="26403" spans="8:8" x14ac:dyDescent="0.25">
      <c r="H26403" s="200"/>
    </row>
    <row r="26404" spans="8:8" x14ac:dyDescent="0.25">
      <c r="H26404" s="200"/>
    </row>
    <row r="26405" spans="8:8" x14ac:dyDescent="0.25">
      <c r="H26405" s="200"/>
    </row>
    <row r="26406" spans="8:8" x14ac:dyDescent="0.25">
      <c r="H26406" s="200"/>
    </row>
    <row r="26407" spans="8:8" x14ac:dyDescent="0.25">
      <c r="H26407" s="200"/>
    </row>
    <row r="26408" spans="8:8" x14ac:dyDescent="0.25">
      <c r="H26408" s="200"/>
    </row>
    <row r="26409" spans="8:8" x14ac:dyDescent="0.25">
      <c r="H26409" s="200"/>
    </row>
    <row r="26410" spans="8:8" x14ac:dyDescent="0.25">
      <c r="H26410" s="200"/>
    </row>
    <row r="26411" spans="8:8" x14ac:dyDescent="0.25">
      <c r="H26411" s="200"/>
    </row>
    <row r="26412" spans="8:8" x14ac:dyDescent="0.25">
      <c r="H26412" s="200"/>
    </row>
    <row r="26413" spans="8:8" x14ac:dyDescent="0.25">
      <c r="H26413" s="200"/>
    </row>
    <row r="26414" spans="8:8" x14ac:dyDescent="0.25">
      <c r="H26414" s="200"/>
    </row>
    <row r="26415" spans="8:8" x14ac:dyDescent="0.25">
      <c r="H26415" s="200"/>
    </row>
    <row r="26416" spans="8:8" x14ac:dyDescent="0.25">
      <c r="H26416" s="200"/>
    </row>
    <row r="26417" spans="8:8" x14ac:dyDescent="0.25">
      <c r="H26417" s="200"/>
    </row>
    <row r="26418" spans="8:8" x14ac:dyDescent="0.25">
      <c r="H26418" s="200"/>
    </row>
    <row r="26419" spans="8:8" x14ac:dyDescent="0.25">
      <c r="H26419" s="200"/>
    </row>
    <row r="26420" spans="8:8" x14ac:dyDescent="0.25">
      <c r="H26420" s="200"/>
    </row>
    <row r="26421" spans="8:8" x14ac:dyDescent="0.25">
      <c r="H26421" s="200"/>
    </row>
    <row r="26422" spans="8:8" x14ac:dyDescent="0.25">
      <c r="H26422" s="200"/>
    </row>
    <row r="26423" spans="8:8" x14ac:dyDescent="0.25">
      <c r="H26423" s="200"/>
    </row>
    <row r="26424" spans="8:8" x14ac:dyDescent="0.25">
      <c r="H26424" s="200"/>
    </row>
    <row r="26425" spans="8:8" x14ac:dyDescent="0.25">
      <c r="H26425" s="200"/>
    </row>
    <row r="26426" spans="8:8" x14ac:dyDescent="0.25">
      <c r="H26426" s="200"/>
    </row>
    <row r="26427" spans="8:8" x14ac:dyDescent="0.25">
      <c r="H26427" s="200"/>
    </row>
    <row r="26428" spans="8:8" x14ac:dyDescent="0.25">
      <c r="H26428" s="200"/>
    </row>
    <row r="26429" spans="8:8" x14ac:dyDescent="0.25">
      <c r="H26429" s="200"/>
    </row>
    <row r="26430" spans="8:8" x14ac:dyDescent="0.25">
      <c r="H26430" s="200"/>
    </row>
    <row r="26431" spans="8:8" x14ac:dyDescent="0.25">
      <c r="H26431" s="200"/>
    </row>
    <row r="26432" spans="8:8" x14ac:dyDescent="0.25">
      <c r="H26432" s="200"/>
    </row>
    <row r="26433" spans="8:8" x14ac:dyDescent="0.25">
      <c r="H26433" s="200"/>
    </row>
    <row r="26434" spans="8:8" x14ac:dyDescent="0.25">
      <c r="H26434" s="200"/>
    </row>
    <row r="26435" spans="8:8" x14ac:dyDescent="0.25">
      <c r="H26435" s="200"/>
    </row>
    <row r="26436" spans="8:8" x14ac:dyDescent="0.25">
      <c r="H26436" s="200"/>
    </row>
    <row r="26437" spans="8:8" x14ac:dyDescent="0.25">
      <c r="H26437" s="200"/>
    </row>
    <row r="26438" spans="8:8" x14ac:dyDescent="0.25">
      <c r="H26438" s="200"/>
    </row>
    <row r="26439" spans="8:8" x14ac:dyDescent="0.25">
      <c r="H26439" s="200"/>
    </row>
    <row r="26440" spans="8:8" x14ac:dyDescent="0.25">
      <c r="H26440" s="200"/>
    </row>
    <row r="26441" spans="8:8" x14ac:dyDescent="0.25">
      <c r="H26441" s="200"/>
    </row>
    <row r="26442" spans="8:8" x14ac:dyDescent="0.25">
      <c r="H26442" s="200"/>
    </row>
    <row r="26443" spans="8:8" x14ac:dyDescent="0.25">
      <c r="H26443" s="200"/>
    </row>
    <row r="26444" spans="8:8" x14ac:dyDescent="0.25">
      <c r="H26444" s="200"/>
    </row>
    <row r="26445" spans="8:8" x14ac:dyDescent="0.25">
      <c r="H26445" s="200"/>
    </row>
    <row r="26446" spans="8:8" x14ac:dyDescent="0.25">
      <c r="H26446" s="200"/>
    </row>
    <row r="26447" spans="8:8" x14ac:dyDescent="0.25">
      <c r="H26447" s="200"/>
    </row>
    <row r="26448" spans="8:8" x14ac:dyDescent="0.25">
      <c r="H26448" s="200"/>
    </row>
    <row r="26449" spans="8:8" x14ac:dyDescent="0.25">
      <c r="H26449" s="200"/>
    </row>
    <row r="26450" spans="8:8" x14ac:dyDescent="0.25">
      <c r="H26450" s="200"/>
    </row>
    <row r="26451" spans="8:8" x14ac:dyDescent="0.25">
      <c r="H26451" s="200"/>
    </row>
    <row r="26452" spans="8:8" x14ac:dyDescent="0.25">
      <c r="H26452" s="200"/>
    </row>
    <row r="26453" spans="8:8" x14ac:dyDescent="0.25">
      <c r="H26453" s="200"/>
    </row>
    <row r="26454" spans="8:8" x14ac:dyDescent="0.25">
      <c r="H26454" s="200"/>
    </row>
    <row r="26455" spans="8:8" x14ac:dyDescent="0.25">
      <c r="H26455" s="200"/>
    </row>
    <row r="26456" spans="8:8" x14ac:dyDescent="0.25">
      <c r="H26456" s="200"/>
    </row>
    <row r="26457" spans="8:8" x14ac:dyDescent="0.25">
      <c r="H26457" s="200"/>
    </row>
    <row r="26458" spans="8:8" x14ac:dyDescent="0.25">
      <c r="H26458" s="200"/>
    </row>
    <row r="26459" spans="8:8" x14ac:dyDescent="0.25">
      <c r="H26459" s="200"/>
    </row>
    <row r="26460" spans="8:8" x14ac:dyDescent="0.25">
      <c r="H26460" s="200"/>
    </row>
    <row r="26461" spans="8:8" x14ac:dyDescent="0.25">
      <c r="H26461" s="200"/>
    </row>
    <row r="26462" spans="8:8" x14ac:dyDescent="0.25">
      <c r="H26462" s="200"/>
    </row>
    <row r="26463" spans="8:8" x14ac:dyDescent="0.25">
      <c r="H26463" s="200"/>
    </row>
    <row r="26464" spans="8:8" x14ac:dyDescent="0.25">
      <c r="H26464" s="200"/>
    </row>
    <row r="26465" spans="8:8" x14ac:dyDescent="0.25">
      <c r="H26465" s="200"/>
    </row>
    <row r="26466" spans="8:8" x14ac:dyDescent="0.25">
      <c r="H26466" s="200"/>
    </row>
    <row r="26467" spans="8:8" x14ac:dyDescent="0.25">
      <c r="H26467" s="200"/>
    </row>
    <row r="26468" spans="8:8" x14ac:dyDescent="0.25">
      <c r="H26468" s="200"/>
    </row>
    <row r="26469" spans="8:8" x14ac:dyDescent="0.25">
      <c r="H26469" s="200"/>
    </row>
    <row r="26470" spans="8:8" x14ac:dyDescent="0.25">
      <c r="H26470" s="200"/>
    </row>
    <row r="26471" spans="8:8" x14ac:dyDescent="0.25">
      <c r="H26471" s="200"/>
    </row>
    <row r="26472" spans="8:8" x14ac:dyDescent="0.25">
      <c r="H26472" s="200"/>
    </row>
    <row r="26473" spans="8:8" x14ac:dyDescent="0.25">
      <c r="H26473" s="200"/>
    </row>
    <row r="26474" spans="8:8" x14ac:dyDescent="0.25">
      <c r="H26474" s="200"/>
    </row>
    <row r="26475" spans="8:8" x14ac:dyDescent="0.25">
      <c r="H26475" s="200"/>
    </row>
    <row r="26476" spans="8:8" x14ac:dyDescent="0.25">
      <c r="H26476" s="200"/>
    </row>
    <row r="26477" spans="8:8" x14ac:dyDescent="0.25">
      <c r="H26477" s="200"/>
    </row>
    <row r="26478" spans="8:8" x14ac:dyDescent="0.25">
      <c r="H26478" s="200"/>
    </row>
    <row r="26479" spans="8:8" x14ac:dyDescent="0.25">
      <c r="H26479" s="200"/>
    </row>
    <row r="26480" spans="8:8" x14ac:dyDescent="0.25">
      <c r="H26480" s="200"/>
    </row>
    <row r="26481" spans="8:8" x14ac:dyDescent="0.25">
      <c r="H26481" s="200"/>
    </row>
    <row r="26482" spans="8:8" x14ac:dyDescent="0.25">
      <c r="H26482" s="200"/>
    </row>
    <row r="26483" spans="8:8" x14ac:dyDescent="0.25">
      <c r="H26483" s="200"/>
    </row>
    <row r="26484" spans="8:8" x14ac:dyDescent="0.25">
      <c r="H26484" s="200"/>
    </row>
    <row r="26485" spans="8:8" x14ac:dyDescent="0.25">
      <c r="H26485" s="200"/>
    </row>
    <row r="26486" spans="8:8" x14ac:dyDescent="0.25">
      <c r="H26486" s="200"/>
    </row>
    <row r="26487" spans="8:8" x14ac:dyDescent="0.25">
      <c r="H26487" s="200"/>
    </row>
    <row r="26488" spans="8:8" x14ac:dyDescent="0.25">
      <c r="H26488" s="200"/>
    </row>
    <row r="26489" spans="8:8" x14ac:dyDescent="0.25">
      <c r="H26489" s="200"/>
    </row>
    <row r="26490" spans="8:8" x14ac:dyDescent="0.25">
      <c r="H26490" s="200"/>
    </row>
    <row r="26491" spans="8:8" x14ac:dyDescent="0.25">
      <c r="H26491" s="200"/>
    </row>
    <row r="26492" spans="8:8" x14ac:dyDescent="0.25">
      <c r="H26492" s="200"/>
    </row>
    <row r="26493" spans="8:8" x14ac:dyDescent="0.25">
      <c r="H26493" s="200"/>
    </row>
    <row r="26494" spans="8:8" x14ac:dyDescent="0.25">
      <c r="H26494" s="200"/>
    </row>
    <row r="26495" spans="8:8" x14ac:dyDescent="0.25">
      <c r="H26495" s="200"/>
    </row>
    <row r="26496" spans="8:8" x14ac:dyDescent="0.25">
      <c r="H26496" s="200"/>
    </row>
    <row r="26497" spans="8:8" x14ac:dyDescent="0.25">
      <c r="H26497" s="200"/>
    </row>
    <row r="26498" spans="8:8" x14ac:dyDescent="0.25">
      <c r="H26498" s="200"/>
    </row>
    <row r="26499" spans="8:8" x14ac:dyDescent="0.25">
      <c r="H26499" s="200"/>
    </row>
    <row r="26500" spans="8:8" x14ac:dyDescent="0.25">
      <c r="H26500" s="200"/>
    </row>
    <row r="26501" spans="8:8" x14ac:dyDescent="0.25">
      <c r="H26501" s="200"/>
    </row>
    <row r="26502" spans="8:8" x14ac:dyDescent="0.25">
      <c r="H26502" s="200"/>
    </row>
    <row r="26503" spans="8:8" x14ac:dyDescent="0.25">
      <c r="H26503" s="200"/>
    </row>
    <row r="26504" spans="8:8" x14ac:dyDescent="0.25">
      <c r="H26504" s="200"/>
    </row>
    <row r="26505" spans="8:8" x14ac:dyDescent="0.25">
      <c r="H26505" s="200"/>
    </row>
    <row r="26506" spans="8:8" x14ac:dyDescent="0.25">
      <c r="H26506" s="200"/>
    </row>
    <row r="26507" spans="8:8" x14ac:dyDescent="0.25">
      <c r="H26507" s="200"/>
    </row>
    <row r="26508" spans="8:8" x14ac:dyDescent="0.25">
      <c r="H26508" s="200"/>
    </row>
    <row r="26509" spans="8:8" x14ac:dyDescent="0.25">
      <c r="H26509" s="200"/>
    </row>
    <row r="26510" spans="8:8" x14ac:dyDescent="0.25">
      <c r="H26510" s="200"/>
    </row>
    <row r="26511" spans="8:8" x14ac:dyDescent="0.25">
      <c r="H26511" s="200"/>
    </row>
    <row r="26512" spans="8:8" x14ac:dyDescent="0.25">
      <c r="H26512" s="200"/>
    </row>
    <row r="26513" spans="8:8" x14ac:dyDescent="0.25">
      <c r="H26513" s="200"/>
    </row>
    <row r="26514" spans="8:8" x14ac:dyDescent="0.25">
      <c r="H26514" s="200"/>
    </row>
    <row r="26515" spans="8:8" x14ac:dyDescent="0.25">
      <c r="H26515" s="200"/>
    </row>
    <row r="26516" spans="8:8" x14ac:dyDescent="0.25">
      <c r="H26516" s="200"/>
    </row>
    <row r="26517" spans="8:8" x14ac:dyDescent="0.25">
      <c r="H26517" s="200"/>
    </row>
    <row r="26518" spans="8:8" x14ac:dyDescent="0.25">
      <c r="H26518" s="200"/>
    </row>
    <row r="26519" spans="8:8" x14ac:dyDescent="0.25">
      <c r="H26519" s="200"/>
    </row>
    <row r="26520" spans="8:8" x14ac:dyDescent="0.25">
      <c r="H26520" s="200"/>
    </row>
    <row r="26521" spans="8:8" x14ac:dyDescent="0.25">
      <c r="H26521" s="200"/>
    </row>
    <row r="26522" spans="8:8" x14ac:dyDescent="0.25">
      <c r="H26522" s="200"/>
    </row>
    <row r="26523" spans="8:8" x14ac:dyDescent="0.25">
      <c r="H26523" s="200"/>
    </row>
    <row r="26524" spans="8:8" x14ac:dyDescent="0.25">
      <c r="H26524" s="200"/>
    </row>
    <row r="26525" spans="8:8" x14ac:dyDescent="0.25">
      <c r="H26525" s="200"/>
    </row>
    <row r="26526" spans="8:8" x14ac:dyDescent="0.25">
      <c r="H26526" s="200"/>
    </row>
    <row r="26527" spans="8:8" x14ac:dyDescent="0.25">
      <c r="H26527" s="200"/>
    </row>
    <row r="26528" spans="8:8" x14ac:dyDescent="0.25">
      <c r="H26528" s="200"/>
    </row>
    <row r="26529" spans="8:8" x14ac:dyDescent="0.25">
      <c r="H26529" s="200"/>
    </row>
    <row r="26530" spans="8:8" x14ac:dyDescent="0.25">
      <c r="H26530" s="200"/>
    </row>
    <row r="26531" spans="8:8" x14ac:dyDescent="0.25">
      <c r="H26531" s="200"/>
    </row>
    <row r="26532" spans="8:8" x14ac:dyDescent="0.25">
      <c r="H26532" s="200"/>
    </row>
    <row r="26533" spans="8:8" x14ac:dyDescent="0.25">
      <c r="H26533" s="200"/>
    </row>
    <row r="26534" spans="8:8" x14ac:dyDescent="0.25">
      <c r="H26534" s="200"/>
    </row>
    <row r="26535" spans="8:8" x14ac:dyDescent="0.25">
      <c r="H26535" s="200"/>
    </row>
    <row r="26536" spans="8:8" x14ac:dyDescent="0.25">
      <c r="H26536" s="200"/>
    </row>
    <row r="26537" spans="8:8" x14ac:dyDescent="0.25">
      <c r="H26537" s="200"/>
    </row>
    <row r="26538" spans="8:8" x14ac:dyDescent="0.25">
      <c r="H26538" s="200"/>
    </row>
    <row r="26539" spans="8:8" x14ac:dyDescent="0.25">
      <c r="H26539" s="200"/>
    </row>
    <row r="26540" spans="8:8" x14ac:dyDescent="0.25">
      <c r="H26540" s="200"/>
    </row>
    <row r="26541" spans="8:8" x14ac:dyDescent="0.25">
      <c r="H26541" s="200"/>
    </row>
    <row r="26542" spans="8:8" x14ac:dyDescent="0.25">
      <c r="H26542" s="200"/>
    </row>
    <row r="26543" spans="8:8" x14ac:dyDescent="0.25">
      <c r="H26543" s="200"/>
    </row>
    <row r="26544" spans="8:8" x14ac:dyDescent="0.25">
      <c r="H26544" s="200"/>
    </row>
    <row r="26545" spans="8:8" x14ac:dyDescent="0.25">
      <c r="H26545" s="200"/>
    </row>
    <row r="26546" spans="8:8" x14ac:dyDescent="0.25">
      <c r="H26546" s="200"/>
    </row>
    <row r="26547" spans="8:8" x14ac:dyDescent="0.25">
      <c r="H26547" s="200"/>
    </row>
    <row r="26548" spans="8:8" x14ac:dyDescent="0.25">
      <c r="H26548" s="200"/>
    </row>
    <row r="26549" spans="8:8" x14ac:dyDescent="0.25">
      <c r="H26549" s="200"/>
    </row>
    <row r="26550" spans="8:8" x14ac:dyDescent="0.25">
      <c r="H26550" s="200"/>
    </row>
    <row r="26551" spans="8:8" x14ac:dyDescent="0.25">
      <c r="H26551" s="200"/>
    </row>
    <row r="26552" spans="8:8" x14ac:dyDescent="0.25">
      <c r="H26552" s="200"/>
    </row>
    <row r="26553" spans="8:8" x14ac:dyDescent="0.25">
      <c r="H26553" s="200"/>
    </row>
    <row r="26554" spans="8:8" x14ac:dyDescent="0.25">
      <c r="H26554" s="200"/>
    </row>
    <row r="26555" spans="8:8" x14ac:dyDescent="0.25">
      <c r="H26555" s="200"/>
    </row>
    <row r="26556" spans="8:8" x14ac:dyDescent="0.25">
      <c r="H26556" s="200"/>
    </row>
    <row r="26557" spans="8:8" x14ac:dyDescent="0.25">
      <c r="H26557" s="200"/>
    </row>
    <row r="26558" spans="8:8" x14ac:dyDescent="0.25">
      <c r="H26558" s="200"/>
    </row>
    <row r="26559" spans="8:8" x14ac:dyDescent="0.25">
      <c r="H26559" s="200"/>
    </row>
    <row r="26560" spans="8:8" x14ac:dyDescent="0.25">
      <c r="H26560" s="200"/>
    </row>
    <row r="26561" spans="8:8" x14ac:dyDescent="0.25">
      <c r="H26561" s="200"/>
    </row>
    <row r="26562" spans="8:8" x14ac:dyDescent="0.25">
      <c r="H26562" s="200"/>
    </row>
    <row r="26563" spans="8:8" x14ac:dyDescent="0.25">
      <c r="H26563" s="200"/>
    </row>
    <row r="26564" spans="8:8" x14ac:dyDescent="0.25">
      <c r="H26564" s="200"/>
    </row>
    <row r="26565" spans="8:8" x14ac:dyDescent="0.25">
      <c r="H26565" s="200"/>
    </row>
    <row r="26566" spans="8:8" x14ac:dyDescent="0.25">
      <c r="H26566" s="200"/>
    </row>
    <row r="26567" spans="8:8" x14ac:dyDescent="0.25">
      <c r="H26567" s="200"/>
    </row>
    <row r="26568" spans="8:8" x14ac:dyDescent="0.25">
      <c r="H26568" s="200"/>
    </row>
    <row r="26569" spans="8:8" x14ac:dyDescent="0.25">
      <c r="H26569" s="200"/>
    </row>
    <row r="26570" spans="8:8" x14ac:dyDescent="0.25">
      <c r="H26570" s="200"/>
    </row>
    <row r="26571" spans="8:8" x14ac:dyDescent="0.25">
      <c r="H26571" s="200"/>
    </row>
    <row r="26572" spans="8:8" x14ac:dyDescent="0.25">
      <c r="H26572" s="200"/>
    </row>
    <row r="26573" spans="8:8" x14ac:dyDescent="0.25">
      <c r="H26573" s="200"/>
    </row>
    <row r="26574" spans="8:8" x14ac:dyDescent="0.25">
      <c r="H26574" s="200"/>
    </row>
    <row r="26575" spans="8:8" x14ac:dyDescent="0.25">
      <c r="H26575" s="200"/>
    </row>
    <row r="26576" spans="8:8" x14ac:dyDescent="0.25">
      <c r="H26576" s="200"/>
    </row>
    <row r="26577" spans="8:8" x14ac:dyDescent="0.25">
      <c r="H26577" s="200"/>
    </row>
    <row r="26578" spans="8:8" x14ac:dyDescent="0.25">
      <c r="H26578" s="200"/>
    </row>
    <row r="26579" spans="8:8" x14ac:dyDescent="0.25">
      <c r="H26579" s="200"/>
    </row>
    <row r="26580" spans="8:8" x14ac:dyDescent="0.25">
      <c r="H26580" s="200"/>
    </row>
    <row r="26581" spans="8:8" x14ac:dyDescent="0.25">
      <c r="H26581" s="200"/>
    </row>
    <row r="26582" spans="8:8" x14ac:dyDescent="0.25">
      <c r="H26582" s="200"/>
    </row>
    <row r="26583" spans="8:8" x14ac:dyDescent="0.25">
      <c r="H26583" s="200"/>
    </row>
    <row r="26584" spans="8:8" x14ac:dyDescent="0.25">
      <c r="H26584" s="200"/>
    </row>
    <row r="26585" spans="8:8" x14ac:dyDescent="0.25">
      <c r="H26585" s="200"/>
    </row>
    <row r="26586" spans="8:8" x14ac:dyDescent="0.25">
      <c r="H26586" s="200"/>
    </row>
    <row r="26587" spans="8:8" x14ac:dyDescent="0.25">
      <c r="H26587" s="200"/>
    </row>
    <row r="26588" spans="8:8" x14ac:dyDescent="0.25">
      <c r="H26588" s="200"/>
    </row>
    <row r="26589" spans="8:8" x14ac:dyDescent="0.25">
      <c r="H26589" s="200"/>
    </row>
    <row r="26590" spans="8:8" x14ac:dyDescent="0.25">
      <c r="H26590" s="200"/>
    </row>
    <row r="26591" spans="8:8" x14ac:dyDescent="0.25">
      <c r="H26591" s="200"/>
    </row>
    <row r="26592" spans="8:8" x14ac:dyDescent="0.25">
      <c r="H26592" s="200"/>
    </row>
    <row r="26593" spans="8:8" x14ac:dyDescent="0.25">
      <c r="H26593" s="200"/>
    </row>
    <row r="26594" spans="8:8" x14ac:dyDescent="0.25">
      <c r="H26594" s="200"/>
    </row>
    <row r="26595" spans="8:8" x14ac:dyDescent="0.25">
      <c r="H26595" s="200"/>
    </row>
    <row r="26596" spans="8:8" x14ac:dyDescent="0.25">
      <c r="H26596" s="200"/>
    </row>
    <row r="26597" spans="8:8" x14ac:dyDescent="0.25">
      <c r="H26597" s="200"/>
    </row>
    <row r="26598" spans="8:8" x14ac:dyDescent="0.25">
      <c r="H26598" s="200"/>
    </row>
    <row r="26599" spans="8:8" x14ac:dyDescent="0.25">
      <c r="H26599" s="200"/>
    </row>
    <row r="26600" spans="8:8" x14ac:dyDescent="0.25">
      <c r="H26600" s="200"/>
    </row>
    <row r="26601" spans="8:8" x14ac:dyDescent="0.25">
      <c r="H26601" s="200"/>
    </row>
    <row r="26602" spans="8:8" x14ac:dyDescent="0.25">
      <c r="H26602" s="200"/>
    </row>
    <row r="26603" spans="8:8" x14ac:dyDescent="0.25">
      <c r="H26603" s="200"/>
    </row>
    <row r="26604" spans="8:8" x14ac:dyDescent="0.25">
      <c r="H26604" s="200"/>
    </row>
    <row r="26605" spans="8:8" x14ac:dyDescent="0.25">
      <c r="H26605" s="200"/>
    </row>
    <row r="26606" spans="8:8" x14ac:dyDescent="0.25">
      <c r="H26606" s="200"/>
    </row>
    <row r="26607" spans="8:8" x14ac:dyDescent="0.25">
      <c r="H26607" s="200"/>
    </row>
    <row r="26608" spans="8:8" x14ac:dyDescent="0.25">
      <c r="H26608" s="200"/>
    </row>
    <row r="26609" spans="8:8" x14ac:dyDescent="0.25">
      <c r="H26609" s="200"/>
    </row>
    <row r="26610" spans="8:8" x14ac:dyDescent="0.25">
      <c r="H26610" s="200"/>
    </row>
    <row r="26611" spans="8:8" x14ac:dyDescent="0.25">
      <c r="H26611" s="200"/>
    </row>
    <row r="26612" spans="8:8" x14ac:dyDescent="0.25">
      <c r="H26612" s="200"/>
    </row>
    <row r="26613" spans="8:8" x14ac:dyDescent="0.25">
      <c r="H26613" s="200"/>
    </row>
    <row r="26614" spans="8:8" x14ac:dyDescent="0.25">
      <c r="H26614" s="200"/>
    </row>
    <row r="26615" spans="8:8" x14ac:dyDescent="0.25">
      <c r="H26615" s="200"/>
    </row>
    <row r="26616" spans="8:8" x14ac:dyDescent="0.25">
      <c r="H26616" s="200"/>
    </row>
    <row r="26617" spans="8:8" x14ac:dyDescent="0.25">
      <c r="H26617" s="200"/>
    </row>
    <row r="26618" spans="8:8" x14ac:dyDescent="0.25">
      <c r="H26618" s="200"/>
    </row>
    <row r="26619" spans="8:8" x14ac:dyDescent="0.25">
      <c r="H26619" s="200"/>
    </row>
    <row r="26620" spans="8:8" x14ac:dyDescent="0.25">
      <c r="H26620" s="200"/>
    </row>
    <row r="26621" spans="8:8" x14ac:dyDescent="0.25">
      <c r="H26621" s="200"/>
    </row>
    <row r="26622" spans="8:8" x14ac:dyDescent="0.25">
      <c r="H26622" s="200"/>
    </row>
    <row r="26623" spans="8:8" x14ac:dyDescent="0.25">
      <c r="H26623" s="200"/>
    </row>
    <row r="26624" spans="8:8" x14ac:dyDescent="0.25">
      <c r="H26624" s="200"/>
    </row>
    <row r="26625" spans="8:8" x14ac:dyDescent="0.25">
      <c r="H26625" s="200"/>
    </row>
    <row r="26626" spans="8:8" x14ac:dyDescent="0.25">
      <c r="H26626" s="200"/>
    </row>
    <row r="26627" spans="8:8" x14ac:dyDescent="0.25">
      <c r="H26627" s="200"/>
    </row>
    <row r="26628" spans="8:8" x14ac:dyDescent="0.25">
      <c r="H26628" s="200"/>
    </row>
    <row r="26629" spans="8:8" x14ac:dyDescent="0.25">
      <c r="H26629" s="200"/>
    </row>
    <row r="26630" spans="8:8" x14ac:dyDescent="0.25">
      <c r="H26630" s="200"/>
    </row>
    <row r="26631" spans="8:8" x14ac:dyDescent="0.25">
      <c r="H26631" s="200"/>
    </row>
    <row r="26632" spans="8:8" x14ac:dyDescent="0.25">
      <c r="H26632" s="200"/>
    </row>
    <row r="26633" spans="8:8" x14ac:dyDescent="0.25">
      <c r="H26633" s="200"/>
    </row>
    <row r="26634" spans="8:8" x14ac:dyDescent="0.25">
      <c r="H26634" s="200"/>
    </row>
    <row r="26635" spans="8:8" x14ac:dyDescent="0.25">
      <c r="H26635" s="200"/>
    </row>
    <row r="26636" spans="8:8" x14ac:dyDescent="0.25">
      <c r="H26636" s="200"/>
    </row>
    <row r="26637" spans="8:8" x14ac:dyDescent="0.25">
      <c r="H26637" s="200"/>
    </row>
    <row r="26638" spans="8:8" x14ac:dyDescent="0.25">
      <c r="H26638" s="200"/>
    </row>
    <row r="26639" spans="8:8" x14ac:dyDescent="0.25">
      <c r="H26639" s="200"/>
    </row>
    <row r="26640" spans="8:8" x14ac:dyDescent="0.25">
      <c r="H26640" s="200"/>
    </row>
    <row r="26641" spans="8:8" x14ac:dyDescent="0.25">
      <c r="H26641" s="200"/>
    </row>
    <row r="26642" spans="8:8" x14ac:dyDescent="0.25">
      <c r="H26642" s="200"/>
    </row>
    <row r="26643" spans="8:8" x14ac:dyDescent="0.25">
      <c r="H26643" s="200"/>
    </row>
    <row r="26644" spans="8:8" x14ac:dyDescent="0.25">
      <c r="H26644" s="200"/>
    </row>
    <row r="26645" spans="8:8" x14ac:dyDescent="0.25">
      <c r="H26645" s="200"/>
    </row>
    <row r="26646" spans="8:8" x14ac:dyDescent="0.25">
      <c r="H26646" s="200"/>
    </row>
    <row r="26647" spans="8:8" x14ac:dyDescent="0.25">
      <c r="H26647" s="200"/>
    </row>
    <row r="26648" spans="8:8" x14ac:dyDescent="0.25">
      <c r="H26648" s="200"/>
    </row>
    <row r="26649" spans="8:8" x14ac:dyDescent="0.25">
      <c r="H26649" s="200"/>
    </row>
    <row r="26650" spans="8:8" x14ac:dyDescent="0.25">
      <c r="H26650" s="200"/>
    </row>
    <row r="26651" spans="8:8" x14ac:dyDescent="0.25">
      <c r="H26651" s="200"/>
    </row>
    <row r="26652" spans="8:8" x14ac:dyDescent="0.25">
      <c r="H26652" s="200"/>
    </row>
    <row r="26653" spans="8:8" x14ac:dyDescent="0.25">
      <c r="H26653" s="200"/>
    </row>
    <row r="26654" spans="8:8" x14ac:dyDescent="0.25">
      <c r="H26654" s="200"/>
    </row>
    <row r="26655" spans="8:8" x14ac:dyDescent="0.25">
      <c r="H26655" s="200"/>
    </row>
    <row r="26656" spans="8:8" x14ac:dyDescent="0.25">
      <c r="H26656" s="200"/>
    </row>
    <row r="26657" spans="8:8" x14ac:dyDescent="0.25">
      <c r="H26657" s="200"/>
    </row>
    <row r="26658" spans="8:8" x14ac:dyDescent="0.25">
      <c r="H26658" s="200"/>
    </row>
    <row r="26659" spans="8:8" x14ac:dyDescent="0.25">
      <c r="H26659" s="200"/>
    </row>
    <row r="26660" spans="8:8" x14ac:dyDescent="0.25">
      <c r="H26660" s="200"/>
    </row>
    <row r="26661" spans="8:8" x14ac:dyDescent="0.25">
      <c r="H26661" s="200"/>
    </row>
    <row r="26662" spans="8:8" x14ac:dyDescent="0.25">
      <c r="H26662" s="200"/>
    </row>
    <row r="26663" spans="8:8" x14ac:dyDescent="0.25">
      <c r="H26663" s="200"/>
    </row>
    <row r="26664" spans="8:8" x14ac:dyDescent="0.25">
      <c r="H26664" s="200"/>
    </row>
    <row r="26665" spans="8:8" x14ac:dyDescent="0.25">
      <c r="H26665" s="200"/>
    </row>
    <row r="26666" spans="8:8" x14ac:dyDescent="0.25">
      <c r="H26666" s="200"/>
    </row>
    <row r="26667" spans="8:8" x14ac:dyDescent="0.25">
      <c r="H26667" s="200"/>
    </row>
    <row r="26668" spans="8:8" x14ac:dyDescent="0.25">
      <c r="H26668" s="200"/>
    </row>
    <row r="26669" spans="8:8" x14ac:dyDescent="0.25">
      <c r="H26669" s="200"/>
    </row>
    <row r="26670" spans="8:8" x14ac:dyDescent="0.25">
      <c r="H26670" s="200"/>
    </row>
    <row r="26671" spans="8:8" x14ac:dyDescent="0.25">
      <c r="H26671" s="200"/>
    </row>
    <row r="26672" spans="8:8" x14ac:dyDescent="0.25">
      <c r="H26672" s="200"/>
    </row>
    <row r="26673" spans="8:8" x14ac:dyDescent="0.25">
      <c r="H26673" s="200"/>
    </row>
    <row r="26674" spans="8:8" x14ac:dyDescent="0.25">
      <c r="H26674" s="200"/>
    </row>
    <row r="26675" spans="8:8" x14ac:dyDescent="0.25">
      <c r="H26675" s="200"/>
    </row>
    <row r="26676" spans="8:8" x14ac:dyDescent="0.25">
      <c r="H26676" s="200"/>
    </row>
    <row r="26677" spans="8:8" x14ac:dyDescent="0.25">
      <c r="H26677" s="200"/>
    </row>
    <row r="26678" spans="8:8" x14ac:dyDescent="0.25">
      <c r="H26678" s="200"/>
    </row>
    <row r="26679" spans="8:8" x14ac:dyDescent="0.25">
      <c r="H26679" s="200"/>
    </row>
    <row r="26680" spans="8:8" x14ac:dyDescent="0.25">
      <c r="H26680" s="200"/>
    </row>
    <row r="26681" spans="8:8" x14ac:dyDescent="0.25">
      <c r="H26681" s="200"/>
    </row>
    <row r="26682" spans="8:8" x14ac:dyDescent="0.25">
      <c r="H26682" s="200"/>
    </row>
    <row r="26683" spans="8:8" x14ac:dyDescent="0.25">
      <c r="H26683" s="200"/>
    </row>
    <row r="26684" spans="8:8" x14ac:dyDescent="0.25">
      <c r="H26684" s="200"/>
    </row>
    <row r="26685" spans="8:8" x14ac:dyDescent="0.25">
      <c r="H26685" s="200"/>
    </row>
    <row r="26686" spans="8:8" x14ac:dyDescent="0.25">
      <c r="H26686" s="200"/>
    </row>
    <row r="26687" spans="8:8" x14ac:dyDescent="0.25">
      <c r="H26687" s="200"/>
    </row>
    <row r="26688" spans="8:8" x14ac:dyDescent="0.25">
      <c r="H26688" s="200"/>
    </row>
    <row r="26689" spans="8:8" x14ac:dyDescent="0.25">
      <c r="H26689" s="200"/>
    </row>
    <row r="26690" spans="8:8" x14ac:dyDescent="0.25">
      <c r="H26690" s="200"/>
    </row>
    <row r="26691" spans="8:8" x14ac:dyDescent="0.25">
      <c r="H26691" s="200"/>
    </row>
    <row r="26692" spans="8:8" x14ac:dyDescent="0.25">
      <c r="H26692" s="200"/>
    </row>
    <row r="26693" spans="8:8" x14ac:dyDescent="0.25">
      <c r="H26693" s="200"/>
    </row>
    <row r="26694" spans="8:8" x14ac:dyDescent="0.25">
      <c r="H26694" s="200"/>
    </row>
    <row r="26695" spans="8:8" x14ac:dyDescent="0.25">
      <c r="H26695" s="200"/>
    </row>
    <row r="26696" spans="8:8" x14ac:dyDescent="0.25">
      <c r="H26696" s="200"/>
    </row>
    <row r="26697" spans="8:8" x14ac:dyDescent="0.25">
      <c r="H26697" s="200"/>
    </row>
    <row r="26698" spans="8:8" x14ac:dyDescent="0.25">
      <c r="H26698" s="200"/>
    </row>
    <row r="26699" spans="8:8" x14ac:dyDescent="0.25">
      <c r="H26699" s="200"/>
    </row>
    <row r="26700" spans="8:8" x14ac:dyDescent="0.25">
      <c r="H26700" s="200"/>
    </row>
    <row r="26701" spans="8:8" x14ac:dyDescent="0.25">
      <c r="H26701" s="200"/>
    </row>
    <row r="26702" spans="8:8" x14ac:dyDescent="0.25">
      <c r="H26702" s="200"/>
    </row>
    <row r="26703" spans="8:8" x14ac:dyDescent="0.25">
      <c r="H26703" s="200"/>
    </row>
    <row r="26704" spans="8:8" x14ac:dyDescent="0.25">
      <c r="H26704" s="200"/>
    </row>
    <row r="26705" spans="8:8" x14ac:dyDescent="0.25">
      <c r="H26705" s="200"/>
    </row>
    <row r="26706" spans="8:8" x14ac:dyDescent="0.25">
      <c r="H26706" s="200"/>
    </row>
    <row r="26707" spans="8:8" x14ac:dyDescent="0.25">
      <c r="H26707" s="200"/>
    </row>
    <row r="26708" spans="8:8" x14ac:dyDescent="0.25">
      <c r="H26708" s="200"/>
    </row>
    <row r="26709" spans="8:8" x14ac:dyDescent="0.25">
      <c r="H26709" s="200"/>
    </row>
    <row r="26710" spans="8:8" x14ac:dyDescent="0.25">
      <c r="H26710" s="200"/>
    </row>
    <row r="26711" spans="8:8" x14ac:dyDescent="0.25">
      <c r="H26711" s="200"/>
    </row>
    <row r="26712" spans="8:8" x14ac:dyDescent="0.25">
      <c r="H26712" s="200"/>
    </row>
    <row r="26713" spans="8:8" x14ac:dyDescent="0.25">
      <c r="H26713" s="200"/>
    </row>
    <row r="26714" spans="8:8" x14ac:dyDescent="0.25">
      <c r="H26714" s="200"/>
    </row>
    <row r="26715" spans="8:8" x14ac:dyDescent="0.25">
      <c r="H26715" s="200"/>
    </row>
    <row r="26716" spans="8:8" x14ac:dyDescent="0.25">
      <c r="H26716" s="200"/>
    </row>
    <row r="26717" spans="8:8" x14ac:dyDescent="0.25">
      <c r="H26717" s="200"/>
    </row>
    <row r="26718" spans="8:8" x14ac:dyDescent="0.25">
      <c r="H26718" s="200"/>
    </row>
    <row r="26719" spans="8:8" x14ac:dyDescent="0.25">
      <c r="H26719" s="200"/>
    </row>
    <row r="26720" spans="8:8" x14ac:dyDescent="0.25">
      <c r="H26720" s="200"/>
    </row>
    <row r="26721" spans="8:8" x14ac:dyDescent="0.25">
      <c r="H26721" s="200"/>
    </row>
    <row r="26722" spans="8:8" x14ac:dyDescent="0.25">
      <c r="H26722" s="200"/>
    </row>
    <row r="26723" spans="8:8" x14ac:dyDescent="0.25">
      <c r="H26723" s="200"/>
    </row>
    <row r="26724" spans="8:8" x14ac:dyDescent="0.25">
      <c r="H26724" s="200"/>
    </row>
    <row r="26725" spans="8:8" x14ac:dyDescent="0.25">
      <c r="H26725" s="200"/>
    </row>
    <row r="26726" spans="8:8" x14ac:dyDescent="0.25">
      <c r="H26726" s="200"/>
    </row>
    <row r="26727" spans="8:8" x14ac:dyDescent="0.25">
      <c r="H26727" s="200"/>
    </row>
    <row r="26728" spans="8:8" x14ac:dyDescent="0.25">
      <c r="H26728" s="200"/>
    </row>
    <row r="26729" spans="8:8" x14ac:dyDescent="0.25">
      <c r="H26729" s="200"/>
    </row>
    <row r="26730" spans="8:8" x14ac:dyDescent="0.25">
      <c r="H26730" s="200"/>
    </row>
    <row r="26731" spans="8:8" x14ac:dyDescent="0.25">
      <c r="H26731" s="200"/>
    </row>
    <row r="26732" spans="8:8" x14ac:dyDescent="0.25">
      <c r="H26732" s="200"/>
    </row>
    <row r="26733" spans="8:8" x14ac:dyDescent="0.25">
      <c r="H26733" s="200"/>
    </row>
    <row r="26734" spans="8:8" x14ac:dyDescent="0.25">
      <c r="H26734" s="200"/>
    </row>
    <row r="26735" spans="8:8" x14ac:dyDescent="0.25">
      <c r="H26735" s="200"/>
    </row>
    <row r="26736" spans="8:8" x14ac:dyDescent="0.25">
      <c r="H26736" s="200"/>
    </row>
    <row r="26737" spans="8:8" x14ac:dyDescent="0.25">
      <c r="H26737" s="200"/>
    </row>
    <row r="26738" spans="8:8" x14ac:dyDescent="0.25">
      <c r="H26738" s="200"/>
    </row>
    <row r="26739" spans="8:8" x14ac:dyDescent="0.25">
      <c r="H26739" s="200"/>
    </row>
    <row r="26740" spans="8:8" x14ac:dyDescent="0.25">
      <c r="H26740" s="200"/>
    </row>
    <row r="26741" spans="8:8" x14ac:dyDescent="0.25">
      <c r="H26741" s="200"/>
    </row>
    <row r="26742" spans="8:8" x14ac:dyDescent="0.25">
      <c r="H26742" s="200"/>
    </row>
    <row r="26743" spans="8:8" x14ac:dyDescent="0.25">
      <c r="H26743" s="200"/>
    </row>
    <row r="26744" spans="8:8" x14ac:dyDescent="0.25">
      <c r="H26744" s="200"/>
    </row>
    <row r="26745" spans="8:8" x14ac:dyDescent="0.25">
      <c r="H26745" s="200"/>
    </row>
    <row r="26746" spans="8:8" x14ac:dyDescent="0.25">
      <c r="H26746" s="200"/>
    </row>
    <row r="26747" spans="8:8" x14ac:dyDescent="0.25">
      <c r="H26747" s="200"/>
    </row>
    <row r="26748" spans="8:8" x14ac:dyDescent="0.25">
      <c r="H26748" s="200"/>
    </row>
    <row r="26749" spans="8:8" x14ac:dyDescent="0.25">
      <c r="H26749" s="200"/>
    </row>
    <row r="26750" spans="8:8" x14ac:dyDescent="0.25">
      <c r="H26750" s="200"/>
    </row>
    <row r="26751" spans="8:8" x14ac:dyDescent="0.25">
      <c r="H26751" s="200"/>
    </row>
    <row r="26752" spans="8:8" x14ac:dyDescent="0.25">
      <c r="H26752" s="200"/>
    </row>
    <row r="26753" spans="8:8" x14ac:dyDescent="0.25">
      <c r="H26753" s="200"/>
    </row>
    <row r="26754" spans="8:8" x14ac:dyDescent="0.25">
      <c r="H26754" s="200"/>
    </row>
    <row r="26755" spans="8:8" x14ac:dyDescent="0.25">
      <c r="H26755" s="200"/>
    </row>
    <row r="26756" spans="8:8" x14ac:dyDescent="0.25">
      <c r="H26756" s="200"/>
    </row>
    <row r="26757" spans="8:8" x14ac:dyDescent="0.25">
      <c r="H26757" s="200"/>
    </row>
    <row r="26758" spans="8:8" x14ac:dyDescent="0.25">
      <c r="H26758" s="200"/>
    </row>
    <row r="26759" spans="8:8" x14ac:dyDescent="0.25">
      <c r="H26759" s="200"/>
    </row>
    <row r="26760" spans="8:8" x14ac:dyDescent="0.25">
      <c r="H26760" s="200"/>
    </row>
    <row r="26761" spans="8:8" x14ac:dyDescent="0.25">
      <c r="H26761" s="200"/>
    </row>
    <row r="26762" spans="8:8" x14ac:dyDescent="0.25">
      <c r="H26762" s="200"/>
    </row>
    <row r="26763" spans="8:8" x14ac:dyDescent="0.25">
      <c r="H26763" s="200"/>
    </row>
    <row r="26764" spans="8:8" x14ac:dyDescent="0.25">
      <c r="H26764" s="200"/>
    </row>
    <row r="26765" spans="8:8" x14ac:dyDescent="0.25">
      <c r="H26765" s="200"/>
    </row>
    <row r="26766" spans="8:8" x14ac:dyDescent="0.25">
      <c r="H26766" s="200"/>
    </row>
    <row r="26767" spans="8:8" x14ac:dyDescent="0.25">
      <c r="H26767" s="200"/>
    </row>
    <row r="26768" spans="8:8" x14ac:dyDescent="0.25">
      <c r="H26768" s="200"/>
    </row>
    <row r="26769" spans="8:8" x14ac:dyDescent="0.25">
      <c r="H26769" s="200"/>
    </row>
    <row r="26770" spans="8:8" x14ac:dyDescent="0.25">
      <c r="H26770" s="200"/>
    </row>
    <row r="26771" spans="8:8" x14ac:dyDescent="0.25">
      <c r="H26771" s="200"/>
    </row>
    <row r="26772" spans="8:8" x14ac:dyDescent="0.25">
      <c r="H26772" s="200"/>
    </row>
    <row r="26773" spans="8:8" x14ac:dyDescent="0.25">
      <c r="H26773" s="200"/>
    </row>
    <row r="26774" spans="8:8" x14ac:dyDescent="0.25">
      <c r="H26774" s="200"/>
    </row>
    <row r="26775" spans="8:8" x14ac:dyDescent="0.25">
      <c r="H26775" s="200"/>
    </row>
    <row r="26776" spans="8:8" x14ac:dyDescent="0.25">
      <c r="H26776" s="200"/>
    </row>
    <row r="26777" spans="8:8" x14ac:dyDescent="0.25">
      <c r="H26777" s="200"/>
    </row>
    <row r="26778" spans="8:8" x14ac:dyDescent="0.25">
      <c r="H26778" s="200"/>
    </row>
    <row r="26779" spans="8:8" x14ac:dyDescent="0.25">
      <c r="H26779" s="200"/>
    </row>
    <row r="26780" spans="8:8" x14ac:dyDescent="0.25">
      <c r="H26780" s="200"/>
    </row>
    <row r="26781" spans="8:8" x14ac:dyDescent="0.25">
      <c r="H26781" s="200"/>
    </row>
    <row r="26782" spans="8:8" x14ac:dyDescent="0.25">
      <c r="H26782" s="200"/>
    </row>
    <row r="26783" spans="8:8" x14ac:dyDescent="0.25">
      <c r="H26783" s="200"/>
    </row>
    <row r="26784" spans="8:8" x14ac:dyDescent="0.25">
      <c r="H26784" s="200"/>
    </row>
    <row r="26785" spans="8:8" x14ac:dyDescent="0.25">
      <c r="H26785" s="200"/>
    </row>
    <row r="26786" spans="8:8" x14ac:dyDescent="0.25">
      <c r="H26786" s="200"/>
    </row>
    <row r="26787" spans="8:8" x14ac:dyDescent="0.25">
      <c r="H26787" s="200"/>
    </row>
    <row r="26788" spans="8:8" x14ac:dyDescent="0.25">
      <c r="H26788" s="200"/>
    </row>
    <row r="26789" spans="8:8" x14ac:dyDescent="0.25">
      <c r="H26789" s="200"/>
    </row>
    <row r="26790" spans="8:8" x14ac:dyDescent="0.25">
      <c r="H26790" s="200"/>
    </row>
    <row r="26791" spans="8:8" x14ac:dyDescent="0.25">
      <c r="H26791" s="200"/>
    </row>
    <row r="26792" spans="8:8" x14ac:dyDescent="0.25">
      <c r="H26792" s="200"/>
    </row>
    <row r="26793" spans="8:8" x14ac:dyDescent="0.25">
      <c r="H26793" s="200"/>
    </row>
    <row r="26794" spans="8:8" x14ac:dyDescent="0.25">
      <c r="H26794" s="200"/>
    </row>
    <row r="26795" spans="8:8" x14ac:dyDescent="0.25">
      <c r="H26795" s="200"/>
    </row>
    <row r="26796" spans="8:8" x14ac:dyDescent="0.25">
      <c r="H26796" s="200"/>
    </row>
    <row r="26797" spans="8:8" x14ac:dyDescent="0.25">
      <c r="H26797" s="200"/>
    </row>
    <row r="26798" spans="8:8" x14ac:dyDescent="0.25">
      <c r="H26798" s="200"/>
    </row>
    <row r="26799" spans="8:8" x14ac:dyDescent="0.25">
      <c r="H26799" s="200"/>
    </row>
    <row r="26800" spans="8:8" x14ac:dyDescent="0.25">
      <c r="H26800" s="200"/>
    </row>
    <row r="26801" spans="8:8" x14ac:dyDescent="0.25">
      <c r="H26801" s="200"/>
    </row>
    <row r="26802" spans="8:8" x14ac:dyDescent="0.25">
      <c r="H26802" s="200"/>
    </row>
    <row r="26803" spans="8:8" x14ac:dyDescent="0.25">
      <c r="H26803" s="200"/>
    </row>
    <row r="26804" spans="8:8" x14ac:dyDescent="0.25">
      <c r="H26804" s="200"/>
    </row>
    <row r="26805" spans="8:8" x14ac:dyDescent="0.25">
      <c r="H26805" s="200"/>
    </row>
    <row r="26806" spans="8:8" x14ac:dyDescent="0.25">
      <c r="H26806" s="200"/>
    </row>
    <row r="26807" spans="8:8" x14ac:dyDescent="0.25">
      <c r="H26807" s="200"/>
    </row>
    <row r="26808" spans="8:8" x14ac:dyDescent="0.25">
      <c r="H26808" s="200"/>
    </row>
    <row r="26809" spans="8:8" x14ac:dyDescent="0.25">
      <c r="H26809" s="200"/>
    </row>
    <row r="26810" spans="8:8" x14ac:dyDescent="0.25">
      <c r="H26810" s="200"/>
    </row>
    <row r="26811" spans="8:8" x14ac:dyDescent="0.25">
      <c r="H26811" s="200"/>
    </row>
    <row r="26812" spans="8:8" x14ac:dyDescent="0.25">
      <c r="H26812" s="200"/>
    </row>
    <row r="26813" spans="8:8" x14ac:dyDescent="0.25">
      <c r="H26813" s="200"/>
    </row>
    <row r="26814" spans="8:8" x14ac:dyDescent="0.25">
      <c r="H26814" s="200"/>
    </row>
    <row r="26815" spans="8:8" x14ac:dyDescent="0.25">
      <c r="H26815" s="200"/>
    </row>
    <row r="26816" spans="8:8" x14ac:dyDescent="0.25">
      <c r="H26816" s="200"/>
    </row>
    <row r="26817" spans="8:8" x14ac:dyDescent="0.25">
      <c r="H26817" s="200"/>
    </row>
    <row r="26818" spans="8:8" x14ac:dyDescent="0.25">
      <c r="H26818" s="200"/>
    </row>
    <row r="26819" spans="8:8" x14ac:dyDescent="0.25">
      <c r="H26819" s="200"/>
    </row>
    <row r="26820" spans="8:8" x14ac:dyDescent="0.25">
      <c r="H26820" s="200"/>
    </row>
    <row r="26821" spans="8:8" x14ac:dyDescent="0.25">
      <c r="H26821" s="200"/>
    </row>
    <row r="26822" spans="8:8" x14ac:dyDescent="0.25">
      <c r="H26822" s="200"/>
    </row>
    <row r="26823" spans="8:8" x14ac:dyDescent="0.25">
      <c r="H26823" s="200"/>
    </row>
    <row r="26824" spans="8:8" x14ac:dyDescent="0.25">
      <c r="H26824" s="200"/>
    </row>
    <row r="26825" spans="8:8" x14ac:dyDescent="0.25">
      <c r="H26825" s="200"/>
    </row>
    <row r="26826" spans="8:8" x14ac:dyDescent="0.25">
      <c r="H26826" s="200"/>
    </row>
    <row r="26827" spans="8:8" x14ac:dyDescent="0.25">
      <c r="H26827" s="200"/>
    </row>
    <row r="26828" spans="8:8" x14ac:dyDescent="0.25">
      <c r="H26828" s="200"/>
    </row>
    <row r="26829" spans="8:8" x14ac:dyDescent="0.25">
      <c r="H26829" s="200"/>
    </row>
    <row r="26830" spans="8:8" x14ac:dyDescent="0.25">
      <c r="H26830" s="200"/>
    </row>
    <row r="26831" spans="8:8" x14ac:dyDescent="0.25">
      <c r="H26831" s="200"/>
    </row>
    <row r="26832" spans="8:8" x14ac:dyDescent="0.25">
      <c r="H26832" s="200"/>
    </row>
    <row r="26833" spans="8:8" x14ac:dyDescent="0.25">
      <c r="H26833" s="200"/>
    </row>
    <row r="26834" spans="8:8" x14ac:dyDescent="0.25">
      <c r="H26834" s="200"/>
    </row>
    <row r="26835" spans="8:8" x14ac:dyDescent="0.25">
      <c r="H26835" s="200"/>
    </row>
    <row r="26836" spans="8:8" x14ac:dyDescent="0.25">
      <c r="H26836" s="200"/>
    </row>
    <row r="26837" spans="8:8" x14ac:dyDescent="0.25">
      <c r="H26837" s="200"/>
    </row>
    <row r="26838" spans="8:8" x14ac:dyDescent="0.25">
      <c r="H26838" s="200"/>
    </row>
    <row r="26839" spans="8:8" x14ac:dyDescent="0.25">
      <c r="H26839" s="200"/>
    </row>
    <row r="26840" spans="8:8" x14ac:dyDescent="0.25">
      <c r="H26840" s="200"/>
    </row>
    <row r="26841" spans="8:8" x14ac:dyDescent="0.25">
      <c r="H26841" s="200"/>
    </row>
    <row r="26842" spans="8:8" x14ac:dyDescent="0.25">
      <c r="H26842" s="200"/>
    </row>
    <row r="26843" spans="8:8" x14ac:dyDescent="0.25">
      <c r="H26843" s="200"/>
    </row>
    <row r="26844" spans="8:8" x14ac:dyDescent="0.25">
      <c r="H26844" s="200"/>
    </row>
    <row r="26845" spans="8:8" x14ac:dyDescent="0.25">
      <c r="H26845" s="200"/>
    </row>
    <row r="26846" spans="8:8" x14ac:dyDescent="0.25">
      <c r="H26846" s="200"/>
    </row>
    <row r="26847" spans="8:8" x14ac:dyDescent="0.25">
      <c r="H26847" s="200"/>
    </row>
    <row r="26848" spans="8:8" x14ac:dyDescent="0.25">
      <c r="H26848" s="200"/>
    </row>
    <row r="26849" spans="8:8" x14ac:dyDescent="0.25">
      <c r="H26849" s="200"/>
    </row>
    <row r="26850" spans="8:8" x14ac:dyDescent="0.25">
      <c r="H26850" s="200"/>
    </row>
    <row r="26851" spans="8:8" x14ac:dyDescent="0.25">
      <c r="H26851" s="200"/>
    </row>
    <row r="26852" spans="8:8" x14ac:dyDescent="0.25">
      <c r="H26852" s="200"/>
    </row>
    <row r="26853" spans="8:8" x14ac:dyDescent="0.25">
      <c r="H26853" s="200"/>
    </row>
    <row r="26854" spans="8:8" x14ac:dyDescent="0.25">
      <c r="H26854" s="200"/>
    </row>
    <row r="26855" spans="8:8" x14ac:dyDescent="0.25">
      <c r="H26855" s="200"/>
    </row>
    <row r="26856" spans="8:8" x14ac:dyDescent="0.25">
      <c r="H26856" s="200"/>
    </row>
    <row r="26857" spans="8:8" x14ac:dyDescent="0.25">
      <c r="H26857" s="200"/>
    </row>
    <row r="26858" spans="8:8" x14ac:dyDescent="0.25">
      <c r="H26858" s="200"/>
    </row>
    <row r="26859" spans="8:8" x14ac:dyDescent="0.25">
      <c r="H26859" s="200"/>
    </row>
    <row r="26860" spans="8:8" x14ac:dyDescent="0.25">
      <c r="H26860" s="200"/>
    </row>
    <row r="26861" spans="8:8" x14ac:dyDescent="0.25">
      <c r="H26861" s="200"/>
    </row>
    <row r="26862" spans="8:8" x14ac:dyDescent="0.25">
      <c r="H26862" s="200"/>
    </row>
    <row r="26863" spans="8:8" x14ac:dyDescent="0.25">
      <c r="H26863" s="200"/>
    </row>
    <row r="26864" spans="8:8" x14ac:dyDescent="0.25">
      <c r="H26864" s="200"/>
    </row>
    <row r="26865" spans="8:8" x14ac:dyDescent="0.25">
      <c r="H26865" s="200"/>
    </row>
    <row r="26866" spans="8:8" x14ac:dyDescent="0.25">
      <c r="H26866" s="200"/>
    </row>
    <row r="26867" spans="8:8" x14ac:dyDescent="0.25">
      <c r="H26867" s="200"/>
    </row>
    <row r="26868" spans="8:8" x14ac:dyDescent="0.25">
      <c r="H26868" s="200"/>
    </row>
    <row r="26869" spans="8:8" x14ac:dyDescent="0.25">
      <c r="H26869" s="200"/>
    </row>
    <row r="26870" spans="8:8" x14ac:dyDescent="0.25">
      <c r="H26870" s="200"/>
    </row>
    <row r="26871" spans="8:8" x14ac:dyDescent="0.25">
      <c r="H26871" s="200"/>
    </row>
    <row r="26872" spans="8:8" x14ac:dyDescent="0.25">
      <c r="H26872" s="200"/>
    </row>
    <row r="26873" spans="8:8" x14ac:dyDescent="0.25">
      <c r="H26873" s="200"/>
    </row>
    <row r="26874" spans="8:8" x14ac:dyDescent="0.25">
      <c r="H26874" s="200"/>
    </row>
    <row r="26875" spans="8:8" x14ac:dyDescent="0.25">
      <c r="H26875" s="200"/>
    </row>
    <row r="26876" spans="8:8" x14ac:dyDescent="0.25">
      <c r="H26876" s="200"/>
    </row>
    <row r="26877" spans="8:8" x14ac:dyDescent="0.25">
      <c r="H26877" s="200"/>
    </row>
    <row r="26878" spans="8:8" x14ac:dyDescent="0.25">
      <c r="H26878" s="200"/>
    </row>
    <row r="26879" spans="8:8" x14ac:dyDescent="0.25">
      <c r="H26879" s="200"/>
    </row>
    <row r="26880" spans="8:8" x14ac:dyDescent="0.25">
      <c r="H26880" s="200"/>
    </row>
    <row r="26881" spans="8:8" x14ac:dyDescent="0.25">
      <c r="H26881" s="200"/>
    </row>
    <row r="26882" spans="8:8" x14ac:dyDescent="0.25">
      <c r="H26882" s="200"/>
    </row>
    <row r="26883" spans="8:8" x14ac:dyDescent="0.25">
      <c r="H26883" s="200"/>
    </row>
    <row r="26884" spans="8:8" x14ac:dyDescent="0.25">
      <c r="H26884" s="200"/>
    </row>
    <row r="26885" spans="8:8" x14ac:dyDescent="0.25">
      <c r="H26885" s="200"/>
    </row>
    <row r="26886" spans="8:8" x14ac:dyDescent="0.25">
      <c r="H26886" s="200"/>
    </row>
    <row r="26887" spans="8:8" x14ac:dyDescent="0.25">
      <c r="H26887" s="200"/>
    </row>
    <row r="26888" spans="8:8" x14ac:dyDescent="0.25">
      <c r="H26888" s="200"/>
    </row>
    <row r="26889" spans="8:8" x14ac:dyDescent="0.25">
      <c r="H26889" s="200"/>
    </row>
    <row r="26890" spans="8:8" x14ac:dyDescent="0.25">
      <c r="H26890" s="200"/>
    </row>
    <row r="26891" spans="8:8" x14ac:dyDescent="0.25">
      <c r="H26891" s="200"/>
    </row>
    <row r="26892" spans="8:8" x14ac:dyDescent="0.25">
      <c r="H26892" s="200"/>
    </row>
    <row r="26893" spans="8:8" x14ac:dyDescent="0.25">
      <c r="H26893" s="200"/>
    </row>
    <row r="26894" spans="8:8" x14ac:dyDescent="0.25">
      <c r="H26894" s="200"/>
    </row>
    <row r="26895" spans="8:8" x14ac:dyDescent="0.25">
      <c r="H26895" s="200"/>
    </row>
    <row r="26896" spans="8:8" x14ac:dyDescent="0.25">
      <c r="H26896" s="200"/>
    </row>
    <row r="26897" spans="8:8" x14ac:dyDescent="0.25">
      <c r="H26897" s="200"/>
    </row>
    <row r="26898" spans="8:8" x14ac:dyDescent="0.25">
      <c r="H26898" s="200"/>
    </row>
    <row r="26899" spans="8:8" x14ac:dyDescent="0.25">
      <c r="H26899" s="200"/>
    </row>
    <row r="26900" spans="8:8" x14ac:dyDescent="0.25">
      <c r="H26900" s="200"/>
    </row>
    <row r="26901" spans="8:8" x14ac:dyDescent="0.25">
      <c r="H26901" s="200"/>
    </row>
    <row r="26902" spans="8:8" x14ac:dyDescent="0.25">
      <c r="H26902" s="200"/>
    </row>
    <row r="26903" spans="8:8" x14ac:dyDescent="0.25">
      <c r="H26903" s="200"/>
    </row>
    <row r="26904" spans="8:8" x14ac:dyDescent="0.25">
      <c r="H26904" s="200"/>
    </row>
    <row r="26905" spans="8:8" x14ac:dyDescent="0.25">
      <c r="H26905" s="200"/>
    </row>
    <row r="26906" spans="8:8" x14ac:dyDescent="0.25">
      <c r="H26906" s="200"/>
    </row>
    <row r="26907" spans="8:8" x14ac:dyDescent="0.25">
      <c r="H26907" s="200"/>
    </row>
    <row r="26908" spans="8:8" x14ac:dyDescent="0.25">
      <c r="H26908" s="200"/>
    </row>
    <row r="26909" spans="8:8" x14ac:dyDescent="0.25">
      <c r="H26909" s="200"/>
    </row>
    <row r="26910" spans="8:8" x14ac:dyDescent="0.25">
      <c r="H26910" s="200"/>
    </row>
    <row r="26911" spans="8:8" x14ac:dyDescent="0.25">
      <c r="H26911" s="200"/>
    </row>
    <row r="26912" spans="8:8" x14ac:dyDescent="0.25">
      <c r="H26912" s="200"/>
    </row>
    <row r="26913" spans="8:8" x14ac:dyDescent="0.25">
      <c r="H26913" s="200"/>
    </row>
    <row r="26914" spans="8:8" x14ac:dyDescent="0.25">
      <c r="H26914" s="200"/>
    </row>
    <row r="26915" spans="8:8" x14ac:dyDescent="0.25">
      <c r="H26915" s="200"/>
    </row>
    <row r="26916" spans="8:8" x14ac:dyDescent="0.25">
      <c r="H26916" s="200"/>
    </row>
    <row r="26917" spans="8:8" x14ac:dyDescent="0.25">
      <c r="H26917" s="200"/>
    </row>
    <row r="26918" spans="8:8" x14ac:dyDescent="0.25">
      <c r="H26918" s="200"/>
    </row>
    <row r="26919" spans="8:8" x14ac:dyDescent="0.25">
      <c r="H26919" s="200"/>
    </row>
    <row r="26920" spans="8:8" x14ac:dyDescent="0.25">
      <c r="H26920" s="200"/>
    </row>
    <row r="26921" spans="8:8" x14ac:dyDescent="0.25">
      <c r="H26921" s="200"/>
    </row>
    <row r="26922" spans="8:8" x14ac:dyDescent="0.25">
      <c r="H26922" s="200"/>
    </row>
    <row r="26923" spans="8:8" x14ac:dyDescent="0.25">
      <c r="H26923" s="200"/>
    </row>
    <row r="26924" spans="8:8" x14ac:dyDescent="0.25">
      <c r="H26924" s="200"/>
    </row>
    <row r="26925" spans="8:8" x14ac:dyDescent="0.25">
      <c r="H26925" s="200"/>
    </row>
    <row r="26926" spans="8:8" x14ac:dyDescent="0.25">
      <c r="H26926" s="200"/>
    </row>
    <row r="26927" spans="8:8" x14ac:dyDescent="0.25">
      <c r="H26927" s="200"/>
    </row>
    <row r="26928" spans="8:8" x14ac:dyDescent="0.25">
      <c r="H26928" s="200"/>
    </row>
    <row r="26929" spans="8:8" x14ac:dyDescent="0.25">
      <c r="H26929" s="200"/>
    </row>
    <row r="26930" spans="8:8" x14ac:dyDescent="0.25">
      <c r="H26930" s="200"/>
    </row>
    <row r="26931" spans="8:8" x14ac:dyDescent="0.25">
      <c r="H26931" s="200"/>
    </row>
    <row r="26932" spans="8:8" x14ac:dyDescent="0.25">
      <c r="H26932" s="200"/>
    </row>
    <row r="26933" spans="8:8" x14ac:dyDescent="0.25">
      <c r="H26933" s="200"/>
    </row>
    <row r="26934" spans="8:8" x14ac:dyDescent="0.25">
      <c r="H26934" s="200"/>
    </row>
    <row r="26935" spans="8:8" x14ac:dyDescent="0.25">
      <c r="H26935" s="200"/>
    </row>
    <row r="26936" spans="8:8" x14ac:dyDescent="0.25">
      <c r="H26936" s="200"/>
    </row>
    <row r="26937" spans="8:8" x14ac:dyDescent="0.25">
      <c r="H26937" s="200"/>
    </row>
    <row r="26938" spans="8:8" x14ac:dyDescent="0.25">
      <c r="H26938" s="200"/>
    </row>
    <row r="26939" spans="8:8" x14ac:dyDescent="0.25">
      <c r="H26939" s="200"/>
    </row>
    <row r="26940" spans="8:8" x14ac:dyDescent="0.25">
      <c r="H26940" s="200"/>
    </row>
    <row r="26941" spans="8:8" x14ac:dyDescent="0.25">
      <c r="H26941" s="200"/>
    </row>
    <row r="26942" spans="8:8" x14ac:dyDescent="0.25">
      <c r="H26942" s="200"/>
    </row>
    <row r="26943" spans="8:8" x14ac:dyDescent="0.25">
      <c r="H26943" s="200"/>
    </row>
    <row r="26944" spans="8:8" x14ac:dyDescent="0.25">
      <c r="H26944" s="200"/>
    </row>
    <row r="26945" spans="8:8" x14ac:dyDescent="0.25">
      <c r="H26945" s="200"/>
    </row>
    <row r="26946" spans="8:8" x14ac:dyDescent="0.25">
      <c r="H26946" s="200"/>
    </row>
    <row r="26947" spans="8:8" x14ac:dyDescent="0.25">
      <c r="H26947" s="200"/>
    </row>
    <row r="26948" spans="8:8" x14ac:dyDescent="0.25">
      <c r="H26948" s="200"/>
    </row>
    <row r="26949" spans="8:8" x14ac:dyDescent="0.25">
      <c r="H26949" s="200"/>
    </row>
    <row r="26950" spans="8:8" x14ac:dyDescent="0.25">
      <c r="H26950" s="200"/>
    </row>
    <row r="26951" spans="8:8" x14ac:dyDescent="0.25">
      <c r="H26951" s="200"/>
    </row>
    <row r="26952" spans="8:8" x14ac:dyDescent="0.25">
      <c r="H26952" s="200"/>
    </row>
    <row r="26953" spans="8:8" x14ac:dyDescent="0.25">
      <c r="H26953" s="200"/>
    </row>
    <row r="26954" spans="8:8" x14ac:dyDescent="0.25">
      <c r="H26954" s="200"/>
    </row>
    <row r="26955" spans="8:8" x14ac:dyDescent="0.25">
      <c r="H26955" s="200"/>
    </row>
    <row r="26956" spans="8:8" x14ac:dyDescent="0.25">
      <c r="H26956" s="200"/>
    </row>
    <row r="26957" spans="8:8" x14ac:dyDescent="0.25">
      <c r="H26957" s="200"/>
    </row>
    <row r="26958" spans="8:8" x14ac:dyDescent="0.25">
      <c r="H26958" s="200"/>
    </row>
    <row r="26959" spans="8:8" x14ac:dyDescent="0.25">
      <c r="H26959" s="200"/>
    </row>
    <row r="26960" spans="8:8" x14ac:dyDescent="0.25">
      <c r="H26960" s="200"/>
    </row>
    <row r="26961" spans="8:8" x14ac:dyDescent="0.25">
      <c r="H26961" s="200"/>
    </row>
    <row r="26962" spans="8:8" x14ac:dyDescent="0.25">
      <c r="H26962" s="200"/>
    </row>
    <row r="26963" spans="8:8" x14ac:dyDescent="0.25">
      <c r="H26963" s="200"/>
    </row>
    <row r="26964" spans="8:8" x14ac:dyDescent="0.25">
      <c r="H26964" s="200"/>
    </row>
    <row r="26965" spans="8:8" x14ac:dyDescent="0.25">
      <c r="H26965" s="200"/>
    </row>
    <row r="26966" spans="8:8" x14ac:dyDescent="0.25">
      <c r="H26966" s="200"/>
    </row>
    <row r="26967" spans="8:8" x14ac:dyDescent="0.25">
      <c r="H26967" s="200"/>
    </row>
    <row r="26968" spans="8:8" x14ac:dyDescent="0.25">
      <c r="H26968" s="200"/>
    </row>
    <row r="26969" spans="8:8" x14ac:dyDescent="0.25">
      <c r="H26969" s="200"/>
    </row>
    <row r="26970" spans="8:8" x14ac:dyDescent="0.25">
      <c r="H26970" s="200"/>
    </row>
    <row r="26971" spans="8:8" x14ac:dyDescent="0.25">
      <c r="H26971" s="200"/>
    </row>
    <row r="26972" spans="8:8" x14ac:dyDescent="0.25">
      <c r="H26972" s="200"/>
    </row>
    <row r="26973" spans="8:8" x14ac:dyDescent="0.25">
      <c r="H26973" s="200"/>
    </row>
    <row r="26974" spans="8:8" x14ac:dyDescent="0.25">
      <c r="H26974" s="200"/>
    </row>
    <row r="26975" spans="8:8" x14ac:dyDescent="0.25">
      <c r="H26975" s="200"/>
    </row>
    <row r="26976" spans="8:8" x14ac:dyDescent="0.25">
      <c r="H26976" s="200"/>
    </row>
    <row r="26977" spans="8:8" x14ac:dyDescent="0.25">
      <c r="H26977" s="200"/>
    </row>
    <row r="26978" spans="8:8" x14ac:dyDescent="0.25">
      <c r="H26978" s="200"/>
    </row>
    <row r="26979" spans="8:8" x14ac:dyDescent="0.25">
      <c r="H26979" s="200"/>
    </row>
    <row r="26980" spans="8:8" x14ac:dyDescent="0.25">
      <c r="H26980" s="200"/>
    </row>
    <row r="26981" spans="8:8" x14ac:dyDescent="0.25">
      <c r="H26981" s="200"/>
    </row>
    <row r="26982" spans="8:8" x14ac:dyDescent="0.25">
      <c r="H26982" s="200"/>
    </row>
    <row r="26983" spans="8:8" x14ac:dyDescent="0.25">
      <c r="H26983" s="200"/>
    </row>
    <row r="26984" spans="8:8" x14ac:dyDescent="0.25">
      <c r="H26984" s="200"/>
    </row>
    <row r="26985" spans="8:8" x14ac:dyDescent="0.25">
      <c r="H26985" s="200"/>
    </row>
    <row r="26986" spans="8:8" x14ac:dyDescent="0.25">
      <c r="H26986" s="200"/>
    </row>
    <row r="26987" spans="8:8" x14ac:dyDescent="0.25">
      <c r="H26987" s="200"/>
    </row>
    <row r="26988" spans="8:8" x14ac:dyDescent="0.25">
      <c r="H26988" s="200"/>
    </row>
    <row r="26989" spans="8:8" x14ac:dyDescent="0.25">
      <c r="H26989" s="200"/>
    </row>
    <row r="26990" spans="8:8" x14ac:dyDescent="0.25">
      <c r="H26990" s="200"/>
    </row>
    <row r="26991" spans="8:8" x14ac:dyDescent="0.25">
      <c r="H26991" s="200"/>
    </row>
    <row r="26992" spans="8:8" x14ac:dyDescent="0.25">
      <c r="H26992" s="200"/>
    </row>
    <row r="26993" spans="8:8" x14ac:dyDescent="0.25">
      <c r="H26993" s="200"/>
    </row>
    <row r="26994" spans="8:8" x14ac:dyDescent="0.25">
      <c r="H26994" s="200"/>
    </row>
    <row r="26995" spans="8:8" x14ac:dyDescent="0.25">
      <c r="H26995" s="200"/>
    </row>
    <row r="26996" spans="8:8" x14ac:dyDescent="0.25">
      <c r="H26996" s="200"/>
    </row>
    <row r="26997" spans="8:8" x14ac:dyDescent="0.25">
      <c r="H26997" s="200"/>
    </row>
    <row r="26998" spans="8:8" x14ac:dyDescent="0.25">
      <c r="H26998" s="200"/>
    </row>
    <row r="26999" spans="8:8" x14ac:dyDescent="0.25">
      <c r="H26999" s="200"/>
    </row>
    <row r="27000" spans="8:8" x14ac:dyDescent="0.25">
      <c r="H27000" s="200"/>
    </row>
    <row r="27001" spans="8:8" x14ac:dyDescent="0.25">
      <c r="H27001" s="200"/>
    </row>
    <row r="27002" spans="8:8" x14ac:dyDescent="0.25">
      <c r="H27002" s="200"/>
    </row>
    <row r="27003" spans="8:8" x14ac:dyDescent="0.25">
      <c r="H27003" s="200"/>
    </row>
    <row r="27004" spans="8:8" x14ac:dyDescent="0.25">
      <c r="H27004" s="200"/>
    </row>
    <row r="27005" spans="8:8" x14ac:dyDescent="0.25">
      <c r="H27005" s="200"/>
    </row>
    <row r="27006" spans="8:8" x14ac:dyDescent="0.25">
      <c r="H27006" s="200"/>
    </row>
    <row r="27007" spans="8:8" x14ac:dyDescent="0.25">
      <c r="H27007" s="200"/>
    </row>
    <row r="27008" spans="8:8" x14ac:dyDescent="0.25">
      <c r="H27008" s="200"/>
    </row>
    <row r="27009" spans="8:8" x14ac:dyDescent="0.25">
      <c r="H27009" s="200"/>
    </row>
    <row r="27010" spans="8:8" x14ac:dyDescent="0.25">
      <c r="H27010" s="200"/>
    </row>
    <row r="27011" spans="8:8" x14ac:dyDescent="0.25">
      <c r="H27011" s="200"/>
    </row>
    <row r="27012" spans="8:8" x14ac:dyDescent="0.25">
      <c r="H27012" s="200"/>
    </row>
    <row r="27013" spans="8:8" x14ac:dyDescent="0.25">
      <c r="H27013" s="200"/>
    </row>
    <row r="27014" spans="8:8" x14ac:dyDescent="0.25">
      <c r="H27014" s="200"/>
    </row>
    <row r="27015" spans="8:8" x14ac:dyDescent="0.25">
      <c r="H27015" s="200"/>
    </row>
    <row r="27016" spans="8:8" x14ac:dyDescent="0.25">
      <c r="H27016" s="200"/>
    </row>
    <row r="27017" spans="8:8" x14ac:dyDescent="0.25">
      <c r="H27017" s="200"/>
    </row>
    <row r="27018" spans="8:8" x14ac:dyDescent="0.25">
      <c r="H27018" s="200"/>
    </row>
    <row r="27019" spans="8:8" x14ac:dyDescent="0.25">
      <c r="H27019" s="200"/>
    </row>
    <row r="27020" spans="8:8" x14ac:dyDescent="0.25">
      <c r="H27020" s="200"/>
    </row>
    <row r="27021" spans="8:8" x14ac:dyDescent="0.25">
      <c r="H27021" s="200"/>
    </row>
    <row r="27022" spans="8:8" x14ac:dyDescent="0.25">
      <c r="H27022" s="200"/>
    </row>
    <row r="27023" spans="8:8" x14ac:dyDescent="0.25">
      <c r="H27023" s="200"/>
    </row>
    <row r="27024" spans="8:8" x14ac:dyDescent="0.25">
      <c r="H27024" s="200"/>
    </row>
    <row r="27025" spans="8:8" x14ac:dyDescent="0.25">
      <c r="H27025" s="200"/>
    </row>
    <row r="27026" spans="8:8" x14ac:dyDescent="0.25">
      <c r="H27026" s="200"/>
    </row>
    <row r="27027" spans="8:8" x14ac:dyDescent="0.25">
      <c r="H27027" s="200"/>
    </row>
    <row r="27028" spans="8:8" x14ac:dyDescent="0.25">
      <c r="H27028" s="200"/>
    </row>
    <row r="27029" spans="8:8" x14ac:dyDescent="0.25">
      <c r="H27029" s="200"/>
    </row>
    <row r="27030" spans="8:8" x14ac:dyDescent="0.25">
      <c r="H27030" s="200"/>
    </row>
    <row r="27031" spans="8:8" x14ac:dyDescent="0.25">
      <c r="H27031" s="200"/>
    </row>
    <row r="27032" spans="8:8" x14ac:dyDescent="0.25">
      <c r="H27032" s="200"/>
    </row>
    <row r="27033" spans="8:8" x14ac:dyDescent="0.25">
      <c r="H27033" s="200"/>
    </row>
    <row r="27034" spans="8:8" x14ac:dyDescent="0.25">
      <c r="H27034" s="200"/>
    </row>
    <row r="27035" spans="8:8" x14ac:dyDescent="0.25">
      <c r="H27035" s="200"/>
    </row>
    <row r="27036" spans="8:8" x14ac:dyDescent="0.25">
      <c r="H27036" s="200"/>
    </row>
    <row r="27037" spans="8:8" x14ac:dyDescent="0.25">
      <c r="H27037" s="200"/>
    </row>
    <row r="27038" spans="8:8" x14ac:dyDescent="0.25">
      <c r="H27038" s="200"/>
    </row>
    <row r="27039" spans="8:8" x14ac:dyDescent="0.25">
      <c r="H27039" s="200"/>
    </row>
    <row r="27040" spans="8:8" x14ac:dyDescent="0.25">
      <c r="H27040" s="200"/>
    </row>
    <row r="27041" spans="8:8" x14ac:dyDescent="0.25">
      <c r="H27041" s="200"/>
    </row>
    <row r="27042" spans="8:8" x14ac:dyDescent="0.25">
      <c r="H27042" s="200"/>
    </row>
    <row r="27043" spans="8:8" x14ac:dyDescent="0.25">
      <c r="H27043" s="200"/>
    </row>
    <row r="27044" spans="8:8" x14ac:dyDescent="0.25">
      <c r="H27044" s="200"/>
    </row>
    <row r="27045" spans="8:8" x14ac:dyDescent="0.25">
      <c r="H27045" s="200"/>
    </row>
    <row r="27046" spans="8:8" x14ac:dyDescent="0.25">
      <c r="H27046" s="200"/>
    </row>
    <row r="27047" spans="8:8" x14ac:dyDescent="0.25">
      <c r="H27047" s="200"/>
    </row>
    <row r="27048" spans="8:8" x14ac:dyDescent="0.25">
      <c r="H27048" s="200"/>
    </row>
    <row r="27049" spans="8:8" x14ac:dyDescent="0.25">
      <c r="H27049" s="200"/>
    </row>
    <row r="27050" spans="8:8" x14ac:dyDescent="0.25">
      <c r="H27050" s="200"/>
    </row>
    <row r="27051" spans="8:8" x14ac:dyDescent="0.25">
      <c r="H27051" s="200"/>
    </row>
    <row r="27052" spans="8:8" x14ac:dyDescent="0.25">
      <c r="H27052" s="200"/>
    </row>
    <row r="27053" spans="8:8" x14ac:dyDescent="0.25">
      <c r="H27053" s="200"/>
    </row>
    <row r="27054" spans="8:8" x14ac:dyDescent="0.25">
      <c r="H27054" s="200"/>
    </row>
    <row r="27055" spans="8:8" x14ac:dyDescent="0.25">
      <c r="H27055" s="200"/>
    </row>
    <row r="27056" spans="8:8" x14ac:dyDescent="0.25">
      <c r="H27056" s="200"/>
    </row>
    <row r="27057" spans="8:8" x14ac:dyDescent="0.25">
      <c r="H27057" s="200"/>
    </row>
    <row r="27058" spans="8:8" x14ac:dyDescent="0.25">
      <c r="H27058" s="200"/>
    </row>
    <row r="27059" spans="8:8" x14ac:dyDescent="0.25">
      <c r="H27059" s="200"/>
    </row>
    <row r="27060" spans="8:8" x14ac:dyDescent="0.25">
      <c r="H27060" s="200"/>
    </row>
    <row r="27061" spans="8:8" x14ac:dyDescent="0.25">
      <c r="H27061" s="200"/>
    </row>
    <row r="27062" spans="8:8" x14ac:dyDescent="0.25">
      <c r="H27062" s="200"/>
    </row>
    <row r="27063" spans="8:8" x14ac:dyDescent="0.25">
      <c r="H27063" s="200"/>
    </row>
    <row r="27064" spans="8:8" x14ac:dyDescent="0.25">
      <c r="H27064" s="200"/>
    </row>
    <row r="27065" spans="8:8" x14ac:dyDescent="0.25">
      <c r="H27065" s="200"/>
    </row>
    <row r="27066" spans="8:8" x14ac:dyDescent="0.25">
      <c r="H27066" s="200"/>
    </row>
    <row r="27067" spans="8:8" x14ac:dyDescent="0.25">
      <c r="H27067" s="200"/>
    </row>
    <row r="27068" spans="8:8" x14ac:dyDescent="0.25">
      <c r="H27068" s="200"/>
    </row>
    <row r="27069" spans="8:8" x14ac:dyDescent="0.25">
      <c r="H27069" s="200"/>
    </row>
    <row r="27070" spans="8:8" x14ac:dyDescent="0.25">
      <c r="H27070" s="200"/>
    </row>
    <row r="27071" spans="8:8" x14ac:dyDescent="0.25">
      <c r="H27071" s="200"/>
    </row>
    <row r="27072" spans="8:8" x14ac:dyDescent="0.25">
      <c r="H27072" s="200"/>
    </row>
    <row r="27073" spans="8:8" x14ac:dyDescent="0.25">
      <c r="H27073" s="200"/>
    </row>
    <row r="27074" spans="8:8" x14ac:dyDescent="0.25">
      <c r="H27074" s="200"/>
    </row>
    <row r="27075" spans="8:8" x14ac:dyDescent="0.25">
      <c r="H27075" s="200"/>
    </row>
    <row r="27076" spans="8:8" x14ac:dyDescent="0.25">
      <c r="H27076" s="200"/>
    </row>
    <row r="27077" spans="8:8" x14ac:dyDescent="0.25">
      <c r="H27077" s="200"/>
    </row>
    <row r="27078" spans="8:8" x14ac:dyDescent="0.25">
      <c r="H27078" s="200"/>
    </row>
    <row r="27079" spans="8:8" x14ac:dyDescent="0.25">
      <c r="H27079" s="200"/>
    </row>
    <row r="27080" spans="8:8" x14ac:dyDescent="0.25">
      <c r="H27080" s="200"/>
    </row>
    <row r="27081" spans="8:8" x14ac:dyDescent="0.25">
      <c r="H27081" s="200"/>
    </row>
    <row r="27082" spans="8:8" x14ac:dyDescent="0.25">
      <c r="H27082" s="200"/>
    </row>
    <row r="27083" spans="8:8" x14ac:dyDescent="0.25">
      <c r="H27083" s="200"/>
    </row>
    <row r="27084" spans="8:8" x14ac:dyDescent="0.25">
      <c r="H27084" s="200"/>
    </row>
    <row r="27085" spans="8:8" x14ac:dyDescent="0.25">
      <c r="H27085" s="200"/>
    </row>
    <row r="27086" spans="8:8" x14ac:dyDescent="0.25">
      <c r="H27086" s="200"/>
    </row>
    <row r="27087" spans="8:8" x14ac:dyDescent="0.25">
      <c r="H27087" s="200"/>
    </row>
    <row r="27088" spans="8:8" x14ac:dyDescent="0.25">
      <c r="H27088" s="200"/>
    </row>
    <row r="27089" spans="8:8" x14ac:dyDescent="0.25">
      <c r="H27089" s="200"/>
    </row>
    <row r="27090" spans="8:8" x14ac:dyDescent="0.25">
      <c r="H27090" s="200"/>
    </row>
    <row r="27091" spans="8:8" x14ac:dyDescent="0.25">
      <c r="H27091" s="200"/>
    </row>
    <row r="27092" spans="8:8" x14ac:dyDescent="0.25">
      <c r="H27092" s="200"/>
    </row>
    <row r="27093" spans="8:8" x14ac:dyDescent="0.25">
      <c r="H27093" s="200"/>
    </row>
    <row r="27094" spans="8:8" x14ac:dyDescent="0.25">
      <c r="H27094" s="200"/>
    </row>
    <row r="27095" spans="8:8" x14ac:dyDescent="0.25">
      <c r="H27095" s="200"/>
    </row>
    <row r="27096" spans="8:8" x14ac:dyDescent="0.25">
      <c r="H27096" s="200"/>
    </row>
    <row r="27097" spans="8:8" x14ac:dyDescent="0.25">
      <c r="H27097" s="200"/>
    </row>
    <row r="27098" spans="8:8" x14ac:dyDescent="0.25">
      <c r="H27098" s="200"/>
    </row>
    <row r="27099" spans="8:8" x14ac:dyDescent="0.25">
      <c r="H27099" s="200"/>
    </row>
    <row r="27100" spans="8:8" x14ac:dyDescent="0.25">
      <c r="H27100" s="200"/>
    </row>
    <row r="27101" spans="8:8" x14ac:dyDescent="0.25">
      <c r="H27101" s="200"/>
    </row>
    <row r="27102" spans="8:8" x14ac:dyDescent="0.25">
      <c r="H27102" s="200"/>
    </row>
    <row r="27103" spans="8:8" x14ac:dyDescent="0.25">
      <c r="H27103" s="200"/>
    </row>
    <row r="27104" spans="8:8" x14ac:dyDescent="0.25">
      <c r="H27104" s="200"/>
    </row>
    <row r="27105" spans="8:8" x14ac:dyDescent="0.25">
      <c r="H27105" s="200"/>
    </row>
    <row r="27106" spans="8:8" x14ac:dyDescent="0.25">
      <c r="H27106" s="200"/>
    </row>
    <row r="27107" spans="8:8" x14ac:dyDescent="0.25">
      <c r="H27107" s="200"/>
    </row>
    <row r="27108" spans="8:8" x14ac:dyDescent="0.25">
      <c r="H27108" s="200"/>
    </row>
    <row r="27109" spans="8:8" x14ac:dyDescent="0.25">
      <c r="H27109" s="200"/>
    </row>
    <row r="27110" spans="8:8" x14ac:dyDescent="0.25">
      <c r="H27110" s="200"/>
    </row>
    <row r="27111" spans="8:8" x14ac:dyDescent="0.25">
      <c r="H27111" s="200"/>
    </row>
    <row r="27112" spans="8:8" x14ac:dyDescent="0.25">
      <c r="H27112" s="200"/>
    </row>
    <row r="27113" spans="8:8" x14ac:dyDescent="0.25">
      <c r="H27113" s="200"/>
    </row>
    <row r="27114" spans="8:8" x14ac:dyDescent="0.25">
      <c r="H27114" s="200"/>
    </row>
    <row r="27115" spans="8:8" x14ac:dyDescent="0.25">
      <c r="H27115" s="200"/>
    </row>
    <row r="27116" spans="8:8" x14ac:dyDescent="0.25">
      <c r="H27116" s="200"/>
    </row>
    <row r="27117" spans="8:8" x14ac:dyDescent="0.25">
      <c r="H27117" s="200"/>
    </row>
    <row r="27118" spans="8:8" x14ac:dyDescent="0.25">
      <c r="H27118" s="200"/>
    </row>
    <row r="27119" spans="8:8" x14ac:dyDescent="0.25">
      <c r="H27119" s="200"/>
    </row>
    <row r="27120" spans="8:8" x14ac:dyDescent="0.25">
      <c r="H27120" s="200"/>
    </row>
    <row r="27121" spans="8:8" x14ac:dyDescent="0.25">
      <c r="H27121" s="200"/>
    </row>
    <row r="27122" spans="8:8" x14ac:dyDescent="0.25">
      <c r="H27122" s="200"/>
    </row>
    <row r="27123" spans="8:8" x14ac:dyDescent="0.25">
      <c r="H27123" s="200"/>
    </row>
    <row r="27124" spans="8:8" x14ac:dyDescent="0.25">
      <c r="H27124" s="200"/>
    </row>
    <row r="27125" spans="8:8" x14ac:dyDescent="0.25">
      <c r="H27125" s="200"/>
    </row>
    <row r="27126" spans="8:8" x14ac:dyDescent="0.25">
      <c r="H27126" s="200"/>
    </row>
    <row r="27127" spans="8:8" x14ac:dyDescent="0.25">
      <c r="H27127" s="200"/>
    </row>
    <row r="27128" spans="8:8" x14ac:dyDescent="0.25">
      <c r="H27128" s="200"/>
    </row>
    <row r="27129" spans="8:8" x14ac:dyDescent="0.25">
      <c r="H27129" s="200"/>
    </row>
    <row r="27130" spans="8:8" x14ac:dyDescent="0.25">
      <c r="H27130" s="200"/>
    </row>
    <row r="27131" spans="8:8" x14ac:dyDescent="0.25">
      <c r="H27131" s="200"/>
    </row>
    <row r="27132" spans="8:8" x14ac:dyDescent="0.25">
      <c r="H27132" s="200"/>
    </row>
    <row r="27133" spans="8:8" x14ac:dyDescent="0.25">
      <c r="H27133" s="200"/>
    </row>
    <row r="27134" spans="8:8" x14ac:dyDescent="0.25">
      <c r="H27134" s="200"/>
    </row>
    <row r="27135" spans="8:8" x14ac:dyDescent="0.25">
      <c r="H27135" s="200"/>
    </row>
    <row r="27136" spans="8:8" x14ac:dyDescent="0.25">
      <c r="H27136" s="200"/>
    </row>
    <row r="27137" spans="8:8" x14ac:dyDescent="0.25">
      <c r="H27137" s="200"/>
    </row>
    <row r="27138" spans="8:8" x14ac:dyDescent="0.25">
      <c r="H27138" s="200"/>
    </row>
    <row r="27139" spans="8:8" x14ac:dyDescent="0.25">
      <c r="H27139" s="200"/>
    </row>
    <row r="27140" spans="8:8" x14ac:dyDescent="0.25">
      <c r="H27140" s="200"/>
    </row>
    <row r="27141" spans="8:8" x14ac:dyDescent="0.25">
      <c r="H27141" s="200"/>
    </row>
    <row r="27142" spans="8:8" x14ac:dyDescent="0.25">
      <c r="H27142" s="200"/>
    </row>
    <row r="27143" spans="8:8" x14ac:dyDescent="0.25">
      <c r="H27143" s="200"/>
    </row>
    <row r="27144" spans="8:8" x14ac:dyDescent="0.25">
      <c r="H27144" s="200"/>
    </row>
    <row r="27145" spans="8:8" x14ac:dyDescent="0.25">
      <c r="H27145" s="200"/>
    </row>
    <row r="27146" spans="8:8" x14ac:dyDescent="0.25">
      <c r="H27146" s="200"/>
    </row>
    <row r="27147" spans="8:8" x14ac:dyDescent="0.25">
      <c r="H27147" s="200"/>
    </row>
    <row r="27148" spans="8:8" x14ac:dyDescent="0.25">
      <c r="H27148" s="200"/>
    </row>
    <row r="27149" spans="8:8" x14ac:dyDescent="0.25">
      <c r="H27149" s="200"/>
    </row>
    <row r="27150" spans="8:8" x14ac:dyDescent="0.25">
      <c r="H27150" s="200"/>
    </row>
    <row r="27151" spans="8:8" x14ac:dyDescent="0.25">
      <c r="H27151" s="200"/>
    </row>
    <row r="27152" spans="8:8" x14ac:dyDescent="0.25">
      <c r="H27152" s="200"/>
    </row>
    <row r="27153" spans="8:8" x14ac:dyDescent="0.25">
      <c r="H27153" s="200"/>
    </row>
    <row r="27154" spans="8:8" x14ac:dyDescent="0.25">
      <c r="H27154" s="200"/>
    </row>
    <row r="27155" spans="8:8" x14ac:dyDescent="0.25">
      <c r="H27155" s="200"/>
    </row>
    <row r="27156" spans="8:8" x14ac:dyDescent="0.25">
      <c r="H27156" s="200"/>
    </row>
    <row r="27157" spans="8:8" x14ac:dyDescent="0.25">
      <c r="H27157" s="200"/>
    </row>
    <row r="27158" spans="8:8" x14ac:dyDescent="0.25">
      <c r="H27158" s="200"/>
    </row>
    <row r="27159" spans="8:8" x14ac:dyDescent="0.25">
      <c r="H27159" s="200"/>
    </row>
    <row r="27160" spans="8:8" x14ac:dyDescent="0.25">
      <c r="H27160" s="200"/>
    </row>
    <row r="27161" spans="8:8" x14ac:dyDescent="0.25">
      <c r="H27161" s="200"/>
    </row>
    <row r="27162" spans="8:8" x14ac:dyDescent="0.25">
      <c r="H27162" s="200"/>
    </row>
    <row r="27163" spans="8:8" x14ac:dyDescent="0.25">
      <c r="H27163" s="200"/>
    </row>
    <row r="27164" spans="8:8" x14ac:dyDescent="0.25">
      <c r="H27164" s="200"/>
    </row>
    <row r="27165" spans="8:8" x14ac:dyDescent="0.25">
      <c r="H27165" s="200"/>
    </row>
    <row r="27166" spans="8:8" x14ac:dyDescent="0.25">
      <c r="H27166" s="200"/>
    </row>
    <row r="27167" spans="8:8" x14ac:dyDescent="0.25">
      <c r="H27167" s="200"/>
    </row>
    <row r="27168" spans="8:8" x14ac:dyDescent="0.25">
      <c r="H27168" s="200"/>
    </row>
    <row r="27169" spans="8:8" x14ac:dyDescent="0.25">
      <c r="H27169" s="200"/>
    </row>
    <row r="27170" spans="8:8" x14ac:dyDescent="0.25">
      <c r="H27170" s="200"/>
    </row>
    <row r="27171" spans="8:8" x14ac:dyDescent="0.25">
      <c r="H27171" s="200"/>
    </row>
    <row r="27172" spans="8:8" x14ac:dyDescent="0.25">
      <c r="H27172" s="200"/>
    </row>
    <row r="27173" spans="8:8" x14ac:dyDescent="0.25">
      <c r="H27173" s="200"/>
    </row>
    <row r="27174" spans="8:8" x14ac:dyDescent="0.25">
      <c r="H27174" s="200"/>
    </row>
    <row r="27175" spans="8:8" x14ac:dyDescent="0.25">
      <c r="H27175" s="200"/>
    </row>
    <row r="27176" spans="8:8" x14ac:dyDescent="0.25">
      <c r="H27176" s="200"/>
    </row>
    <row r="27177" spans="8:8" x14ac:dyDescent="0.25">
      <c r="H27177" s="200"/>
    </row>
    <row r="27178" spans="8:8" x14ac:dyDescent="0.25">
      <c r="H27178" s="200"/>
    </row>
    <row r="27179" spans="8:8" x14ac:dyDescent="0.25">
      <c r="H27179" s="200"/>
    </row>
    <row r="27180" spans="8:8" x14ac:dyDescent="0.25">
      <c r="H27180" s="200"/>
    </row>
    <row r="27181" spans="8:8" x14ac:dyDescent="0.25">
      <c r="H27181" s="200"/>
    </row>
    <row r="27182" spans="8:8" x14ac:dyDescent="0.25">
      <c r="H27182" s="200"/>
    </row>
    <row r="27183" spans="8:8" x14ac:dyDescent="0.25">
      <c r="H27183" s="200"/>
    </row>
    <row r="27184" spans="8:8" x14ac:dyDescent="0.25">
      <c r="H27184" s="200"/>
    </row>
    <row r="27185" spans="8:8" x14ac:dyDescent="0.25">
      <c r="H27185" s="200"/>
    </row>
    <row r="27186" spans="8:8" x14ac:dyDescent="0.25">
      <c r="H27186" s="200"/>
    </row>
    <row r="27187" spans="8:8" x14ac:dyDescent="0.25">
      <c r="H27187" s="200"/>
    </row>
    <row r="27188" spans="8:8" x14ac:dyDescent="0.25">
      <c r="H27188" s="200"/>
    </row>
    <row r="27189" spans="8:8" x14ac:dyDescent="0.25">
      <c r="H27189" s="200"/>
    </row>
    <row r="27190" spans="8:8" x14ac:dyDescent="0.25">
      <c r="H27190" s="200"/>
    </row>
    <row r="27191" spans="8:8" x14ac:dyDescent="0.25">
      <c r="H27191" s="200"/>
    </row>
    <row r="27192" spans="8:8" x14ac:dyDescent="0.25">
      <c r="H27192" s="200"/>
    </row>
    <row r="27193" spans="8:8" x14ac:dyDescent="0.25">
      <c r="H27193" s="200"/>
    </row>
    <row r="27194" spans="8:8" x14ac:dyDescent="0.25">
      <c r="H27194" s="200"/>
    </row>
    <row r="27195" spans="8:8" x14ac:dyDescent="0.25">
      <c r="H27195" s="200"/>
    </row>
    <row r="27196" spans="8:8" x14ac:dyDescent="0.25">
      <c r="H27196" s="200"/>
    </row>
    <row r="27197" spans="8:8" x14ac:dyDescent="0.25">
      <c r="H27197" s="200"/>
    </row>
    <row r="27198" spans="8:8" x14ac:dyDescent="0.25">
      <c r="H27198" s="200"/>
    </row>
    <row r="27199" spans="8:8" x14ac:dyDescent="0.25">
      <c r="H27199" s="200"/>
    </row>
    <row r="27200" spans="8:8" x14ac:dyDescent="0.25">
      <c r="H27200" s="200"/>
    </row>
    <row r="27201" spans="8:8" x14ac:dyDescent="0.25">
      <c r="H27201" s="200"/>
    </row>
    <row r="27202" spans="8:8" x14ac:dyDescent="0.25">
      <c r="H27202" s="200"/>
    </row>
    <row r="27203" spans="8:8" x14ac:dyDescent="0.25">
      <c r="H27203" s="200"/>
    </row>
    <row r="27204" spans="8:8" x14ac:dyDescent="0.25">
      <c r="H27204" s="200"/>
    </row>
    <row r="27205" spans="8:8" x14ac:dyDescent="0.25">
      <c r="H27205" s="200"/>
    </row>
    <row r="27206" spans="8:8" x14ac:dyDescent="0.25">
      <c r="H27206" s="200"/>
    </row>
    <row r="27207" spans="8:8" x14ac:dyDescent="0.25">
      <c r="H27207" s="200"/>
    </row>
    <row r="27208" spans="8:8" x14ac:dyDescent="0.25">
      <c r="H27208" s="200"/>
    </row>
    <row r="27209" spans="8:8" x14ac:dyDescent="0.25">
      <c r="H27209" s="200"/>
    </row>
    <row r="27210" spans="8:8" x14ac:dyDescent="0.25">
      <c r="H27210" s="200"/>
    </row>
    <row r="27211" spans="8:8" x14ac:dyDescent="0.25">
      <c r="H27211" s="200"/>
    </row>
    <row r="27212" spans="8:8" x14ac:dyDescent="0.25">
      <c r="H27212" s="200"/>
    </row>
    <row r="27213" spans="8:8" x14ac:dyDescent="0.25">
      <c r="H27213" s="200"/>
    </row>
    <row r="27214" spans="8:8" x14ac:dyDescent="0.25">
      <c r="H27214" s="200"/>
    </row>
    <row r="27215" spans="8:8" x14ac:dyDescent="0.25">
      <c r="H27215" s="200"/>
    </row>
    <row r="27216" spans="8:8" x14ac:dyDescent="0.25">
      <c r="H27216" s="200"/>
    </row>
    <row r="27217" spans="8:8" x14ac:dyDescent="0.25">
      <c r="H27217" s="200"/>
    </row>
    <row r="27218" spans="8:8" x14ac:dyDescent="0.25">
      <c r="H27218" s="200"/>
    </row>
    <row r="27219" spans="8:8" x14ac:dyDescent="0.25">
      <c r="H27219" s="200"/>
    </row>
    <row r="27220" spans="8:8" x14ac:dyDescent="0.25">
      <c r="H27220" s="200"/>
    </row>
    <row r="27221" spans="8:8" x14ac:dyDescent="0.25">
      <c r="H27221" s="200"/>
    </row>
    <row r="27222" spans="8:8" x14ac:dyDescent="0.25">
      <c r="H27222" s="200"/>
    </row>
    <row r="27223" spans="8:8" x14ac:dyDescent="0.25">
      <c r="H27223" s="200"/>
    </row>
    <row r="27224" spans="8:8" x14ac:dyDescent="0.25">
      <c r="H27224" s="200"/>
    </row>
    <row r="27225" spans="8:8" x14ac:dyDescent="0.25">
      <c r="H27225" s="200"/>
    </row>
    <row r="27226" spans="8:8" x14ac:dyDescent="0.25">
      <c r="H27226" s="200"/>
    </row>
    <row r="27227" spans="8:8" x14ac:dyDescent="0.25">
      <c r="H27227" s="200"/>
    </row>
    <row r="27228" spans="8:8" x14ac:dyDescent="0.25">
      <c r="H27228" s="200"/>
    </row>
    <row r="27229" spans="8:8" x14ac:dyDescent="0.25">
      <c r="H27229" s="200"/>
    </row>
    <row r="27230" spans="8:8" x14ac:dyDescent="0.25">
      <c r="H27230" s="200"/>
    </row>
    <row r="27231" spans="8:8" x14ac:dyDescent="0.25">
      <c r="H27231" s="200"/>
    </row>
    <row r="27232" spans="8:8" x14ac:dyDescent="0.25">
      <c r="H27232" s="200"/>
    </row>
    <row r="27233" spans="8:8" x14ac:dyDescent="0.25">
      <c r="H27233" s="200"/>
    </row>
    <row r="27234" spans="8:8" x14ac:dyDescent="0.25">
      <c r="H27234" s="200"/>
    </row>
    <row r="27235" spans="8:8" x14ac:dyDescent="0.25">
      <c r="H27235" s="200"/>
    </row>
    <row r="27236" spans="8:8" x14ac:dyDescent="0.25">
      <c r="H27236" s="200"/>
    </row>
    <row r="27237" spans="8:8" x14ac:dyDescent="0.25">
      <c r="H27237" s="200"/>
    </row>
    <row r="27238" spans="8:8" x14ac:dyDescent="0.25">
      <c r="H27238" s="200"/>
    </row>
    <row r="27239" spans="8:8" x14ac:dyDescent="0.25">
      <c r="H27239" s="200"/>
    </row>
    <row r="27240" spans="8:8" x14ac:dyDescent="0.25">
      <c r="H27240" s="200"/>
    </row>
    <row r="27241" spans="8:8" x14ac:dyDescent="0.25">
      <c r="H27241" s="200"/>
    </row>
    <row r="27242" spans="8:8" x14ac:dyDescent="0.25">
      <c r="H27242" s="200"/>
    </row>
    <row r="27243" spans="8:8" x14ac:dyDescent="0.25">
      <c r="H27243" s="200"/>
    </row>
    <row r="27244" spans="8:8" x14ac:dyDescent="0.25">
      <c r="H27244" s="200"/>
    </row>
    <row r="27245" spans="8:8" x14ac:dyDescent="0.25">
      <c r="H27245" s="200"/>
    </row>
    <row r="27246" spans="8:8" x14ac:dyDescent="0.25">
      <c r="H27246" s="200"/>
    </row>
    <row r="27247" spans="8:8" x14ac:dyDescent="0.25">
      <c r="H27247" s="200"/>
    </row>
    <row r="27248" spans="8:8" x14ac:dyDescent="0.25">
      <c r="H27248" s="200"/>
    </row>
    <row r="27249" spans="8:8" x14ac:dyDescent="0.25">
      <c r="H27249" s="200"/>
    </row>
    <row r="27250" spans="8:8" x14ac:dyDescent="0.25">
      <c r="H27250" s="200"/>
    </row>
    <row r="27251" spans="8:8" x14ac:dyDescent="0.25">
      <c r="H27251" s="200"/>
    </row>
    <row r="27252" spans="8:8" x14ac:dyDescent="0.25">
      <c r="H27252" s="200"/>
    </row>
    <row r="27253" spans="8:8" x14ac:dyDescent="0.25">
      <c r="H27253" s="200"/>
    </row>
    <row r="27254" spans="8:8" x14ac:dyDescent="0.25">
      <c r="H27254" s="200"/>
    </row>
    <row r="27255" spans="8:8" x14ac:dyDescent="0.25">
      <c r="H27255" s="200"/>
    </row>
    <row r="27256" spans="8:8" x14ac:dyDescent="0.25">
      <c r="H27256" s="200"/>
    </row>
    <row r="27257" spans="8:8" x14ac:dyDescent="0.25">
      <c r="H27257" s="200"/>
    </row>
    <row r="27258" spans="8:8" x14ac:dyDescent="0.25">
      <c r="H27258" s="200"/>
    </row>
    <row r="27259" spans="8:8" x14ac:dyDescent="0.25">
      <c r="H27259" s="200"/>
    </row>
    <row r="27260" spans="8:8" x14ac:dyDescent="0.25">
      <c r="H27260" s="200"/>
    </row>
    <row r="27261" spans="8:8" x14ac:dyDescent="0.25">
      <c r="H27261" s="200"/>
    </row>
    <row r="27262" spans="8:8" x14ac:dyDescent="0.25">
      <c r="H27262" s="200"/>
    </row>
    <row r="27263" spans="8:8" x14ac:dyDescent="0.25">
      <c r="H27263" s="200"/>
    </row>
    <row r="27264" spans="8:8" x14ac:dyDescent="0.25">
      <c r="H27264" s="200"/>
    </row>
    <row r="27265" spans="8:8" x14ac:dyDescent="0.25">
      <c r="H27265" s="200"/>
    </row>
    <row r="27266" spans="8:8" x14ac:dyDescent="0.25">
      <c r="H27266" s="200"/>
    </row>
    <row r="27267" spans="8:8" x14ac:dyDescent="0.25">
      <c r="H27267" s="200"/>
    </row>
    <row r="27268" spans="8:8" x14ac:dyDescent="0.25">
      <c r="H27268" s="200"/>
    </row>
    <row r="27269" spans="8:8" x14ac:dyDescent="0.25">
      <c r="H27269" s="200"/>
    </row>
    <row r="27270" spans="8:8" x14ac:dyDescent="0.25">
      <c r="H27270" s="200"/>
    </row>
    <row r="27271" spans="8:8" x14ac:dyDescent="0.25">
      <c r="H27271" s="200"/>
    </row>
    <row r="27272" spans="8:8" x14ac:dyDescent="0.25">
      <c r="H27272" s="200"/>
    </row>
    <row r="27273" spans="8:8" x14ac:dyDescent="0.25">
      <c r="H27273" s="200"/>
    </row>
    <row r="27274" spans="8:8" x14ac:dyDescent="0.25">
      <c r="H27274" s="200"/>
    </row>
    <row r="27275" spans="8:8" x14ac:dyDescent="0.25">
      <c r="H27275" s="200"/>
    </row>
    <row r="27276" spans="8:8" x14ac:dyDescent="0.25">
      <c r="H27276" s="200"/>
    </row>
    <row r="27277" spans="8:8" x14ac:dyDescent="0.25">
      <c r="H27277" s="200"/>
    </row>
    <row r="27278" spans="8:8" x14ac:dyDescent="0.25">
      <c r="H27278" s="200"/>
    </row>
    <row r="27279" spans="8:8" x14ac:dyDescent="0.25">
      <c r="H27279" s="200"/>
    </row>
    <row r="27280" spans="8:8" x14ac:dyDescent="0.25">
      <c r="H27280" s="200"/>
    </row>
    <row r="27281" spans="8:8" x14ac:dyDescent="0.25">
      <c r="H27281" s="200"/>
    </row>
    <row r="27282" spans="8:8" x14ac:dyDescent="0.25">
      <c r="H27282" s="200"/>
    </row>
    <row r="27283" spans="8:8" x14ac:dyDescent="0.25">
      <c r="H27283" s="200"/>
    </row>
    <row r="27284" spans="8:8" x14ac:dyDescent="0.25">
      <c r="H27284" s="200"/>
    </row>
    <row r="27285" spans="8:8" x14ac:dyDescent="0.25">
      <c r="H27285" s="200"/>
    </row>
    <row r="27286" spans="8:8" x14ac:dyDescent="0.25">
      <c r="H27286" s="200"/>
    </row>
    <row r="27287" spans="8:8" x14ac:dyDescent="0.25">
      <c r="H27287" s="200"/>
    </row>
    <row r="27288" spans="8:8" x14ac:dyDescent="0.25">
      <c r="H27288" s="200"/>
    </row>
    <row r="27289" spans="8:8" x14ac:dyDescent="0.25">
      <c r="H27289" s="200"/>
    </row>
    <row r="27290" spans="8:8" x14ac:dyDescent="0.25">
      <c r="H27290" s="200"/>
    </row>
    <row r="27291" spans="8:8" x14ac:dyDescent="0.25">
      <c r="H27291" s="200"/>
    </row>
    <row r="27292" spans="8:8" x14ac:dyDescent="0.25">
      <c r="H27292" s="200"/>
    </row>
    <row r="27293" spans="8:8" x14ac:dyDescent="0.25">
      <c r="H27293" s="200"/>
    </row>
    <row r="27294" spans="8:8" x14ac:dyDescent="0.25">
      <c r="H27294" s="200"/>
    </row>
    <row r="27295" spans="8:8" x14ac:dyDescent="0.25">
      <c r="H27295" s="200"/>
    </row>
    <row r="27296" spans="8:8" x14ac:dyDescent="0.25">
      <c r="H27296" s="200"/>
    </row>
    <row r="27297" spans="8:8" x14ac:dyDescent="0.25">
      <c r="H27297" s="200"/>
    </row>
    <row r="27298" spans="8:8" x14ac:dyDescent="0.25">
      <c r="H27298" s="200"/>
    </row>
    <row r="27299" spans="8:8" x14ac:dyDescent="0.25">
      <c r="H27299" s="200"/>
    </row>
    <row r="27300" spans="8:8" x14ac:dyDescent="0.25">
      <c r="H27300" s="200"/>
    </row>
    <row r="27301" spans="8:8" x14ac:dyDescent="0.25">
      <c r="H27301" s="200"/>
    </row>
    <row r="27302" spans="8:8" x14ac:dyDescent="0.25">
      <c r="H27302" s="200"/>
    </row>
    <row r="27303" spans="8:8" x14ac:dyDescent="0.25">
      <c r="H27303" s="200"/>
    </row>
    <row r="27304" spans="8:8" x14ac:dyDescent="0.25">
      <c r="H27304" s="200"/>
    </row>
    <row r="27305" spans="8:8" x14ac:dyDescent="0.25">
      <c r="H27305" s="200"/>
    </row>
    <row r="27306" spans="8:8" x14ac:dyDescent="0.25">
      <c r="H27306" s="200"/>
    </row>
    <row r="27307" spans="8:8" x14ac:dyDescent="0.25">
      <c r="H27307" s="200"/>
    </row>
    <row r="27308" spans="8:8" x14ac:dyDescent="0.25">
      <c r="H27308" s="200"/>
    </row>
    <row r="27309" spans="8:8" x14ac:dyDescent="0.25">
      <c r="H27309" s="200"/>
    </row>
    <row r="27310" spans="8:8" x14ac:dyDescent="0.25">
      <c r="H27310" s="200"/>
    </row>
    <row r="27311" spans="8:8" x14ac:dyDescent="0.25">
      <c r="H27311" s="200"/>
    </row>
    <row r="27312" spans="8:8" x14ac:dyDescent="0.25">
      <c r="H27312" s="200"/>
    </row>
    <row r="27313" spans="8:8" x14ac:dyDescent="0.25">
      <c r="H27313" s="200"/>
    </row>
    <row r="27314" spans="8:8" x14ac:dyDescent="0.25">
      <c r="H27314" s="200"/>
    </row>
    <row r="27315" spans="8:8" x14ac:dyDescent="0.25">
      <c r="H27315" s="200"/>
    </row>
    <row r="27316" spans="8:8" x14ac:dyDescent="0.25">
      <c r="H27316" s="200"/>
    </row>
    <row r="27317" spans="8:8" x14ac:dyDescent="0.25">
      <c r="H27317" s="200"/>
    </row>
    <row r="27318" spans="8:8" x14ac:dyDescent="0.25">
      <c r="H27318" s="200"/>
    </row>
    <row r="27319" spans="8:8" x14ac:dyDescent="0.25">
      <c r="H27319" s="200"/>
    </row>
    <row r="27320" spans="8:8" x14ac:dyDescent="0.25">
      <c r="H27320" s="200"/>
    </row>
    <row r="27321" spans="8:8" x14ac:dyDescent="0.25">
      <c r="H27321" s="200"/>
    </row>
    <row r="27322" spans="8:8" x14ac:dyDescent="0.25">
      <c r="H27322" s="200"/>
    </row>
    <row r="27323" spans="8:8" x14ac:dyDescent="0.25">
      <c r="H27323" s="200"/>
    </row>
    <row r="27324" spans="8:8" x14ac:dyDescent="0.25">
      <c r="H27324" s="200"/>
    </row>
    <row r="27325" spans="8:8" x14ac:dyDescent="0.25">
      <c r="H27325" s="200"/>
    </row>
    <row r="27326" spans="8:8" x14ac:dyDescent="0.25">
      <c r="H27326" s="200"/>
    </row>
    <row r="27327" spans="8:8" x14ac:dyDescent="0.25">
      <c r="H27327" s="200"/>
    </row>
    <row r="27328" spans="8:8" x14ac:dyDescent="0.25">
      <c r="H27328" s="200"/>
    </row>
    <row r="27329" spans="8:8" x14ac:dyDescent="0.25">
      <c r="H27329" s="200"/>
    </row>
    <row r="27330" spans="8:8" x14ac:dyDescent="0.25">
      <c r="H27330" s="200"/>
    </row>
    <row r="27331" spans="8:8" x14ac:dyDescent="0.25">
      <c r="H27331" s="200"/>
    </row>
    <row r="27332" spans="8:8" x14ac:dyDescent="0.25">
      <c r="H27332" s="200"/>
    </row>
    <row r="27333" spans="8:8" x14ac:dyDescent="0.25">
      <c r="H27333" s="200"/>
    </row>
    <row r="27334" spans="8:8" x14ac:dyDescent="0.25">
      <c r="H27334" s="200"/>
    </row>
    <row r="27335" spans="8:8" x14ac:dyDescent="0.25">
      <c r="H27335" s="200"/>
    </row>
    <row r="27336" spans="8:8" x14ac:dyDescent="0.25">
      <c r="H27336" s="200"/>
    </row>
    <row r="27337" spans="8:8" x14ac:dyDescent="0.25">
      <c r="H27337" s="200"/>
    </row>
    <row r="27338" spans="8:8" x14ac:dyDescent="0.25">
      <c r="H27338" s="200"/>
    </row>
    <row r="27339" spans="8:8" x14ac:dyDescent="0.25">
      <c r="H27339" s="200"/>
    </row>
    <row r="27340" spans="8:8" x14ac:dyDescent="0.25">
      <c r="H27340" s="200"/>
    </row>
    <row r="27341" spans="8:8" x14ac:dyDescent="0.25">
      <c r="H27341" s="200"/>
    </row>
    <row r="27342" spans="8:8" x14ac:dyDescent="0.25">
      <c r="H27342" s="200"/>
    </row>
    <row r="27343" spans="8:8" x14ac:dyDescent="0.25">
      <c r="H27343" s="200"/>
    </row>
    <row r="27344" spans="8:8" x14ac:dyDescent="0.25">
      <c r="H27344" s="200"/>
    </row>
    <row r="27345" spans="8:8" x14ac:dyDescent="0.25">
      <c r="H27345" s="200"/>
    </row>
    <row r="27346" spans="8:8" x14ac:dyDescent="0.25">
      <c r="H27346" s="200"/>
    </row>
    <row r="27347" spans="8:8" x14ac:dyDescent="0.25">
      <c r="H27347" s="200"/>
    </row>
    <row r="27348" spans="8:8" x14ac:dyDescent="0.25">
      <c r="H27348" s="200"/>
    </row>
    <row r="27349" spans="8:8" x14ac:dyDescent="0.25">
      <c r="H27349" s="200"/>
    </row>
    <row r="27350" spans="8:8" x14ac:dyDescent="0.25">
      <c r="H27350" s="200"/>
    </row>
    <row r="27351" spans="8:8" x14ac:dyDescent="0.25">
      <c r="H27351" s="200"/>
    </row>
    <row r="27352" spans="8:8" x14ac:dyDescent="0.25">
      <c r="H27352" s="200"/>
    </row>
    <row r="27353" spans="8:8" x14ac:dyDescent="0.25">
      <c r="H27353" s="200"/>
    </row>
    <row r="27354" spans="8:8" x14ac:dyDescent="0.25">
      <c r="H27354" s="200"/>
    </row>
    <row r="27355" spans="8:8" x14ac:dyDescent="0.25">
      <c r="H27355" s="200"/>
    </row>
    <row r="27356" spans="8:8" x14ac:dyDescent="0.25">
      <c r="H27356" s="200"/>
    </row>
    <row r="27357" spans="8:8" x14ac:dyDescent="0.25">
      <c r="H27357" s="200"/>
    </row>
    <row r="27358" spans="8:8" x14ac:dyDescent="0.25">
      <c r="H27358" s="200"/>
    </row>
    <row r="27359" spans="8:8" x14ac:dyDescent="0.25">
      <c r="H27359" s="200"/>
    </row>
    <row r="27360" spans="8:8" x14ac:dyDescent="0.25">
      <c r="H27360" s="200"/>
    </row>
    <row r="27361" spans="8:8" x14ac:dyDescent="0.25">
      <c r="H27361" s="200"/>
    </row>
    <row r="27362" spans="8:8" x14ac:dyDescent="0.25">
      <c r="H27362" s="200"/>
    </row>
    <row r="27363" spans="8:8" x14ac:dyDescent="0.25">
      <c r="H27363" s="200"/>
    </row>
    <row r="27364" spans="8:8" x14ac:dyDescent="0.25">
      <c r="H27364" s="200"/>
    </row>
    <row r="27365" spans="8:8" x14ac:dyDescent="0.25">
      <c r="H27365" s="200"/>
    </row>
    <row r="27366" spans="8:8" x14ac:dyDescent="0.25">
      <c r="H27366" s="200"/>
    </row>
    <row r="27367" spans="8:8" x14ac:dyDescent="0.25">
      <c r="H27367" s="200"/>
    </row>
    <row r="27368" spans="8:8" x14ac:dyDescent="0.25">
      <c r="H27368" s="200"/>
    </row>
    <row r="27369" spans="8:8" x14ac:dyDescent="0.25">
      <c r="H27369" s="200"/>
    </row>
    <row r="27370" spans="8:8" x14ac:dyDescent="0.25">
      <c r="H27370" s="200"/>
    </row>
    <row r="27371" spans="8:8" x14ac:dyDescent="0.25">
      <c r="H27371" s="200"/>
    </row>
    <row r="27372" spans="8:8" x14ac:dyDescent="0.25">
      <c r="H27372" s="200"/>
    </row>
    <row r="27373" spans="8:8" x14ac:dyDescent="0.25">
      <c r="H27373" s="200"/>
    </row>
    <row r="27374" spans="8:8" x14ac:dyDescent="0.25">
      <c r="H27374" s="200"/>
    </row>
    <row r="27375" spans="8:8" x14ac:dyDescent="0.25">
      <c r="H27375" s="200"/>
    </row>
    <row r="27376" spans="8:8" x14ac:dyDescent="0.25">
      <c r="H27376" s="200"/>
    </row>
    <row r="27377" spans="8:8" x14ac:dyDescent="0.25">
      <c r="H27377" s="200"/>
    </row>
    <row r="27378" spans="8:8" x14ac:dyDescent="0.25">
      <c r="H27378" s="200"/>
    </row>
    <row r="27379" spans="8:8" x14ac:dyDescent="0.25">
      <c r="H27379" s="200"/>
    </row>
    <row r="27380" spans="8:8" x14ac:dyDescent="0.25">
      <c r="H27380" s="200"/>
    </row>
    <row r="27381" spans="8:8" x14ac:dyDescent="0.25">
      <c r="H27381" s="200"/>
    </row>
    <row r="27382" spans="8:8" x14ac:dyDescent="0.25">
      <c r="H27382" s="200"/>
    </row>
    <row r="27383" spans="8:8" x14ac:dyDescent="0.25">
      <c r="H27383" s="200"/>
    </row>
    <row r="27384" spans="8:8" x14ac:dyDescent="0.25">
      <c r="H27384" s="200"/>
    </row>
    <row r="27385" spans="8:8" x14ac:dyDescent="0.25">
      <c r="H27385" s="200"/>
    </row>
    <row r="27386" spans="8:8" x14ac:dyDescent="0.25">
      <c r="H27386" s="200"/>
    </row>
    <row r="27387" spans="8:8" x14ac:dyDescent="0.25">
      <c r="H27387" s="200"/>
    </row>
    <row r="27388" spans="8:8" x14ac:dyDescent="0.25">
      <c r="H27388" s="200"/>
    </row>
    <row r="27389" spans="8:8" x14ac:dyDescent="0.25">
      <c r="H27389" s="200"/>
    </row>
    <row r="27390" spans="8:8" x14ac:dyDescent="0.25">
      <c r="H27390" s="200"/>
    </row>
    <row r="27391" spans="8:8" x14ac:dyDescent="0.25">
      <c r="H27391" s="200"/>
    </row>
    <row r="27392" spans="8:8" x14ac:dyDescent="0.25">
      <c r="H27392" s="200"/>
    </row>
    <row r="27393" spans="8:8" x14ac:dyDescent="0.25">
      <c r="H27393" s="200"/>
    </row>
    <row r="27394" spans="8:8" x14ac:dyDescent="0.25">
      <c r="H27394" s="200"/>
    </row>
    <row r="27395" spans="8:8" x14ac:dyDescent="0.25">
      <c r="H27395" s="200"/>
    </row>
    <row r="27396" spans="8:8" x14ac:dyDescent="0.25">
      <c r="H27396" s="200"/>
    </row>
    <row r="27397" spans="8:8" x14ac:dyDescent="0.25">
      <c r="H27397" s="200"/>
    </row>
    <row r="27398" spans="8:8" x14ac:dyDescent="0.25">
      <c r="H27398" s="200"/>
    </row>
    <row r="27399" spans="8:8" x14ac:dyDescent="0.25">
      <c r="H27399" s="200"/>
    </row>
    <row r="27400" spans="8:8" x14ac:dyDescent="0.25">
      <c r="H27400" s="200"/>
    </row>
    <row r="27401" spans="8:8" x14ac:dyDescent="0.25">
      <c r="H27401" s="200"/>
    </row>
    <row r="27402" spans="8:8" x14ac:dyDescent="0.25">
      <c r="H27402" s="200"/>
    </row>
    <row r="27403" spans="8:8" x14ac:dyDescent="0.25">
      <c r="H27403" s="200"/>
    </row>
    <row r="27404" spans="8:8" x14ac:dyDescent="0.25">
      <c r="H27404" s="200"/>
    </row>
    <row r="27405" spans="8:8" x14ac:dyDescent="0.25">
      <c r="H27405" s="200"/>
    </row>
    <row r="27406" spans="8:8" x14ac:dyDescent="0.25">
      <c r="H27406" s="200"/>
    </row>
    <row r="27407" spans="8:8" x14ac:dyDescent="0.25">
      <c r="H27407" s="200"/>
    </row>
    <row r="27408" spans="8:8" x14ac:dyDescent="0.25">
      <c r="H27408" s="200"/>
    </row>
    <row r="27409" spans="8:8" x14ac:dyDescent="0.25">
      <c r="H27409" s="200"/>
    </row>
    <row r="27410" spans="8:8" x14ac:dyDescent="0.25">
      <c r="H27410" s="200"/>
    </row>
    <row r="27411" spans="8:8" x14ac:dyDescent="0.25">
      <c r="H27411" s="200"/>
    </row>
    <row r="27412" spans="8:8" x14ac:dyDescent="0.25">
      <c r="H27412" s="200"/>
    </row>
    <row r="27413" spans="8:8" x14ac:dyDescent="0.25">
      <c r="H27413" s="200"/>
    </row>
    <row r="27414" spans="8:8" x14ac:dyDescent="0.25">
      <c r="H27414" s="200"/>
    </row>
    <row r="27415" spans="8:8" x14ac:dyDescent="0.25">
      <c r="H27415" s="200"/>
    </row>
    <row r="27416" spans="8:8" x14ac:dyDescent="0.25">
      <c r="H27416" s="200"/>
    </row>
    <row r="27417" spans="8:8" x14ac:dyDescent="0.25">
      <c r="H27417" s="200"/>
    </row>
    <row r="27418" spans="8:8" x14ac:dyDescent="0.25">
      <c r="H27418" s="200"/>
    </row>
    <row r="27419" spans="8:8" x14ac:dyDescent="0.25">
      <c r="H27419" s="200"/>
    </row>
    <row r="27420" spans="8:8" x14ac:dyDescent="0.25">
      <c r="H27420" s="200"/>
    </row>
    <row r="27421" spans="8:8" x14ac:dyDescent="0.25">
      <c r="H27421" s="200"/>
    </row>
    <row r="27422" spans="8:8" x14ac:dyDescent="0.25">
      <c r="H27422" s="200"/>
    </row>
    <row r="27423" spans="8:8" x14ac:dyDescent="0.25">
      <c r="H27423" s="200"/>
    </row>
    <row r="27424" spans="8:8" x14ac:dyDescent="0.25">
      <c r="H27424" s="200"/>
    </row>
    <row r="27425" spans="8:8" x14ac:dyDescent="0.25">
      <c r="H27425" s="200"/>
    </row>
    <row r="27426" spans="8:8" x14ac:dyDescent="0.25">
      <c r="H27426" s="200"/>
    </row>
    <row r="27427" spans="8:8" x14ac:dyDescent="0.25">
      <c r="H27427" s="200"/>
    </row>
    <row r="27428" spans="8:8" x14ac:dyDescent="0.25">
      <c r="H27428" s="200"/>
    </row>
    <row r="27429" spans="8:8" x14ac:dyDescent="0.25">
      <c r="H27429" s="200"/>
    </row>
    <row r="27430" spans="8:8" x14ac:dyDescent="0.25">
      <c r="H27430" s="200"/>
    </row>
    <row r="27431" spans="8:8" x14ac:dyDescent="0.25">
      <c r="H27431" s="200"/>
    </row>
    <row r="27432" spans="8:8" x14ac:dyDescent="0.25">
      <c r="H27432" s="200"/>
    </row>
    <row r="27433" spans="8:8" x14ac:dyDescent="0.25">
      <c r="H27433" s="200"/>
    </row>
    <row r="27434" spans="8:8" x14ac:dyDescent="0.25">
      <c r="H27434" s="200"/>
    </row>
    <row r="27435" spans="8:8" x14ac:dyDescent="0.25">
      <c r="H27435" s="200"/>
    </row>
    <row r="27436" spans="8:8" x14ac:dyDescent="0.25">
      <c r="H27436" s="200"/>
    </row>
    <row r="27437" spans="8:8" x14ac:dyDescent="0.25">
      <c r="H27437" s="200"/>
    </row>
    <row r="27438" spans="8:8" x14ac:dyDescent="0.25">
      <c r="H27438" s="200"/>
    </row>
    <row r="27439" spans="8:8" x14ac:dyDescent="0.25">
      <c r="H27439" s="200"/>
    </row>
    <row r="27440" spans="8:8" x14ac:dyDescent="0.25">
      <c r="H27440" s="200"/>
    </row>
    <row r="27441" spans="8:8" x14ac:dyDescent="0.25">
      <c r="H27441" s="200"/>
    </row>
    <row r="27442" spans="8:8" x14ac:dyDescent="0.25">
      <c r="H27442" s="200"/>
    </row>
    <row r="27443" spans="8:8" x14ac:dyDescent="0.25">
      <c r="H27443" s="200"/>
    </row>
    <row r="27444" spans="8:8" x14ac:dyDescent="0.25">
      <c r="H27444" s="200"/>
    </row>
    <row r="27445" spans="8:8" x14ac:dyDescent="0.25">
      <c r="H27445" s="200"/>
    </row>
    <row r="27446" spans="8:8" x14ac:dyDescent="0.25">
      <c r="H27446" s="200"/>
    </row>
    <row r="27447" spans="8:8" x14ac:dyDescent="0.25">
      <c r="H27447" s="200"/>
    </row>
    <row r="27448" spans="8:8" x14ac:dyDescent="0.25">
      <c r="H27448" s="200"/>
    </row>
    <row r="27449" spans="8:8" x14ac:dyDescent="0.25">
      <c r="H27449" s="200"/>
    </row>
    <row r="27450" spans="8:8" x14ac:dyDescent="0.25">
      <c r="H27450" s="200"/>
    </row>
    <row r="27451" spans="8:8" x14ac:dyDescent="0.25">
      <c r="H27451" s="200"/>
    </row>
    <row r="27452" spans="8:8" x14ac:dyDescent="0.25">
      <c r="H27452" s="200"/>
    </row>
    <row r="27453" spans="8:8" x14ac:dyDescent="0.25">
      <c r="H27453" s="200"/>
    </row>
    <row r="27454" spans="8:8" x14ac:dyDescent="0.25">
      <c r="H27454" s="200"/>
    </row>
    <row r="27455" spans="8:8" x14ac:dyDescent="0.25">
      <c r="H27455" s="200"/>
    </row>
    <row r="27456" spans="8:8" x14ac:dyDescent="0.25">
      <c r="H27456" s="200"/>
    </row>
    <row r="27457" spans="8:8" x14ac:dyDescent="0.25">
      <c r="H27457" s="200"/>
    </row>
    <row r="27458" spans="8:8" x14ac:dyDescent="0.25">
      <c r="H27458" s="200"/>
    </row>
    <row r="27459" spans="8:8" x14ac:dyDescent="0.25">
      <c r="H27459" s="200"/>
    </row>
    <row r="27460" spans="8:8" x14ac:dyDescent="0.25">
      <c r="H27460" s="200"/>
    </row>
    <row r="27461" spans="8:8" x14ac:dyDescent="0.25">
      <c r="H27461" s="200"/>
    </row>
    <row r="27462" spans="8:8" x14ac:dyDescent="0.25">
      <c r="H27462" s="200"/>
    </row>
    <row r="27463" spans="8:8" x14ac:dyDescent="0.25">
      <c r="H27463" s="200"/>
    </row>
    <row r="27464" spans="8:8" x14ac:dyDescent="0.25">
      <c r="H27464" s="200"/>
    </row>
    <row r="27465" spans="8:8" x14ac:dyDescent="0.25">
      <c r="H27465" s="200"/>
    </row>
    <row r="27466" spans="8:8" x14ac:dyDescent="0.25">
      <c r="H27466" s="200"/>
    </row>
    <row r="27467" spans="8:8" x14ac:dyDescent="0.25">
      <c r="H27467" s="200"/>
    </row>
    <row r="27468" spans="8:8" x14ac:dyDescent="0.25">
      <c r="H27468" s="200"/>
    </row>
    <row r="27469" spans="8:8" x14ac:dyDescent="0.25">
      <c r="H27469" s="200"/>
    </row>
    <row r="27470" spans="8:8" x14ac:dyDescent="0.25">
      <c r="H27470" s="200"/>
    </row>
    <row r="27471" spans="8:8" x14ac:dyDescent="0.25">
      <c r="H27471" s="200"/>
    </row>
    <row r="27472" spans="8:8" x14ac:dyDescent="0.25">
      <c r="H27472" s="200"/>
    </row>
    <row r="27473" spans="8:8" x14ac:dyDescent="0.25">
      <c r="H27473" s="200"/>
    </row>
    <row r="27474" spans="8:8" x14ac:dyDescent="0.25">
      <c r="H27474" s="200"/>
    </row>
    <row r="27475" spans="8:8" x14ac:dyDescent="0.25">
      <c r="H27475" s="200"/>
    </row>
    <row r="27476" spans="8:8" x14ac:dyDescent="0.25">
      <c r="H27476" s="200"/>
    </row>
    <row r="27477" spans="8:8" x14ac:dyDescent="0.25">
      <c r="H27477" s="200"/>
    </row>
    <row r="27478" spans="8:8" x14ac:dyDescent="0.25">
      <c r="H27478" s="200"/>
    </row>
    <row r="27479" spans="8:8" x14ac:dyDescent="0.25">
      <c r="H27479" s="200"/>
    </row>
    <row r="27480" spans="8:8" x14ac:dyDescent="0.25">
      <c r="H27480" s="200"/>
    </row>
    <row r="27481" spans="8:8" x14ac:dyDescent="0.25">
      <c r="H27481" s="200"/>
    </row>
    <row r="27482" spans="8:8" x14ac:dyDescent="0.25">
      <c r="H27482" s="200"/>
    </row>
    <row r="27483" spans="8:8" x14ac:dyDescent="0.25">
      <c r="H27483" s="200"/>
    </row>
    <row r="27484" spans="8:8" x14ac:dyDescent="0.25">
      <c r="H27484" s="200"/>
    </row>
    <row r="27485" spans="8:8" x14ac:dyDescent="0.25">
      <c r="H27485" s="200"/>
    </row>
    <row r="27486" spans="8:8" x14ac:dyDescent="0.25">
      <c r="H27486" s="200"/>
    </row>
    <row r="27487" spans="8:8" x14ac:dyDescent="0.25">
      <c r="H27487" s="200"/>
    </row>
    <row r="27488" spans="8:8" x14ac:dyDescent="0.25">
      <c r="H27488" s="200"/>
    </row>
    <row r="27489" spans="8:8" x14ac:dyDescent="0.25">
      <c r="H27489" s="200"/>
    </row>
    <row r="27490" spans="8:8" x14ac:dyDescent="0.25">
      <c r="H27490" s="200"/>
    </row>
    <row r="27491" spans="8:8" x14ac:dyDescent="0.25">
      <c r="H27491" s="200"/>
    </row>
    <row r="27492" spans="8:8" x14ac:dyDescent="0.25">
      <c r="H27492" s="200"/>
    </row>
    <row r="27493" spans="8:8" x14ac:dyDescent="0.25">
      <c r="H27493" s="200"/>
    </row>
    <row r="27494" spans="8:8" x14ac:dyDescent="0.25">
      <c r="H27494" s="200"/>
    </row>
    <row r="27495" spans="8:8" x14ac:dyDescent="0.25">
      <c r="H27495" s="200"/>
    </row>
    <row r="27496" spans="8:8" x14ac:dyDescent="0.25">
      <c r="H27496" s="200"/>
    </row>
    <row r="27497" spans="8:8" x14ac:dyDescent="0.25">
      <c r="H27497" s="200"/>
    </row>
    <row r="27498" spans="8:8" x14ac:dyDescent="0.25">
      <c r="H27498" s="200"/>
    </row>
    <row r="27499" spans="8:8" x14ac:dyDescent="0.25">
      <c r="H27499" s="200"/>
    </row>
    <row r="27500" spans="8:8" x14ac:dyDescent="0.25">
      <c r="H27500" s="200"/>
    </row>
    <row r="27501" spans="8:8" x14ac:dyDescent="0.25">
      <c r="H27501" s="200"/>
    </row>
    <row r="27502" spans="8:8" x14ac:dyDescent="0.25">
      <c r="H27502" s="200"/>
    </row>
    <row r="27503" spans="8:8" x14ac:dyDescent="0.25">
      <c r="H27503" s="200"/>
    </row>
    <row r="27504" spans="8:8" x14ac:dyDescent="0.25">
      <c r="H27504" s="200"/>
    </row>
    <row r="27505" spans="8:8" x14ac:dyDescent="0.25">
      <c r="H27505" s="200"/>
    </row>
    <row r="27506" spans="8:8" x14ac:dyDescent="0.25">
      <c r="H27506" s="200"/>
    </row>
    <row r="27507" spans="8:8" x14ac:dyDescent="0.25">
      <c r="H27507" s="200"/>
    </row>
    <row r="27508" spans="8:8" x14ac:dyDescent="0.25">
      <c r="H27508" s="200"/>
    </row>
    <row r="27509" spans="8:8" x14ac:dyDescent="0.25">
      <c r="H27509" s="200"/>
    </row>
    <row r="27510" spans="8:8" x14ac:dyDescent="0.25">
      <c r="H27510" s="200"/>
    </row>
    <row r="27511" spans="8:8" x14ac:dyDescent="0.25">
      <c r="H27511" s="200"/>
    </row>
    <row r="27512" spans="8:8" x14ac:dyDescent="0.25">
      <c r="H27512" s="200"/>
    </row>
    <row r="27513" spans="8:8" x14ac:dyDescent="0.25">
      <c r="H27513" s="200"/>
    </row>
    <row r="27514" spans="8:8" x14ac:dyDescent="0.25">
      <c r="H27514" s="200"/>
    </row>
    <row r="27515" spans="8:8" x14ac:dyDescent="0.25">
      <c r="H27515" s="200"/>
    </row>
    <row r="27516" spans="8:8" x14ac:dyDescent="0.25">
      <c r="H27516" s="200"/>
    </row>
    <row r="27517" spans="8:8" x14ac:dyDescent="0.25">
      <c r="H27517" s="200"/>
    </row>
    <row r="27518" spans="8:8" x14ac:dyDescent="0.25">
      <c r="H27518" s="200"/>
    </row>
    <row r="27519" spans="8:8" x14ac:dyDescent="0.25">
      <c r="H27519" s="200"/>
    </row>
    <row r="27520" spans="8:8" x14ac:dyDescent="0.25">
      <c r="H27520" s="200"/>
    </row>
    <row r="27521" spans="8:8" x14ac:dyDescent="0.25">
      <c r="H27521" s="200"/>
    </row>
    <row r="27522" spans="8:8" x14ac:dyDescent="0.25">
      <c r="H27522" s="200"/>
    </row>
    <row r="27523" spans="8:8" x14ac:dyDescent="0.25">
      <c r="H27523" s="200"/>
    </row>
    <row r="27524" spans="8:8" x14ac:dyDescent="0.25">
      <c r="H27524" s="200"/>
    </row>
    <row r="27525" spans="8:8" x14ac:dyDescent="0.25">
      <c r="H27525" s="200"/>
    </row>
    <row r="27526" spans="8:8" x14ac:dyDescent="0.25">
      <c r="H27526" s="200"/>
    </row>
    <row r="27527" spans="8:8" x14ac:dyDescent="0.25">
      <c r="H27527" s="200"/>
    </row>
    <row r="27528" spans="8:8" x14ac:dyDescent="0.25">
      <c r="H27528" s="200"/>
    </row>
    <row r="27529" spans="8:8" x14ac:dyDescent="0.25">
      <c r="H27529" s="200"/>
    </row>
    <row r="27530" spans="8:8" x14ac:dyDescent="0.25">
      <c r="H27530" s="200"/>
    </row>
    <row r="27531" spans="8:8" x14ac:dyDescent="0.25">
      <c r="H27531" s="200"/>
    </row>
    <row r="27532" spans="8:8" x14ac:dyDescent="0.25">
      <c r="H27532" s="200"/>
    </row>
    <row r="27533" spans="8:8" x14ac:dyDescent="0.25">
      <c r="H27533" s="200"/>
    </row>
    <row r="27534" spans="8:8" x14ac:dyDescent="0.25">
      <c r="H27534" s="200"/>
    </row>
    <row r="27535" spans="8:8" x14ac:dyDescent="0.25">
      <c r="H27535" s="200"/>
    </row>
    <row r="27536" spans="8:8" x14ac:dyDescent="0.25">
      <c r="H27536" s="200"/>
    </row>
    <row r="27537" spans="8:8" x14ac:dyDescent="0.25">
      <c r="H27537" s="200"/>
    </row>
    <row r="27538" spans="8:8" x14ac:dyDescent="0.25">
      <c r="H27538" s="200"/>
    </row>
    <row r="27539" spans="8:8" x14ac:dyDescent="0.25">
      <c r="H27539" s="200"/>
    </row>
    <row r="27540" spans="8:8" x14ac:dyDescent="0.25">
      <c r="H27540" s="200"/>
    </row>
    <row r="27541" spans="8:8" x14ac:dyDescent="0.25">
      <c r="H27541" s="200"/>
    </row>
    <row r="27542" spans="8:8" x14ac:dyDescent="0.25">
      <c r="H27542" s="200"/>
    </row>
    <row r="27543" spans="8:8" x14ac:dyDescent="0.25">
      <c r="H27543" s="200"/>
    </row>
    <row r="27544" spans="8:8" x14ac:dyDescent="0.25">
      <c r="H27544" s="200"/>
    </row>
    <row r="27545" spans="8:8" x14ac:dyDescent="0.25">
      <c r="H27545" s="200"/>
    </row>
    <row r="27546" spans="8:8" x14ac:dyDescent="0.25">
      <c r="H27546" s="200"/>
    </row>
    <row r="27547" spans="8:8" x14ac:dyDescent="0.25">
      <c r="H27547" s="200"/>
    </row>
    <row r="27548" spans="8:8" x14ac:dyDescent="0.25">
      <c r="H27548" s="200"/>
    </row>
    <row r="27549" spans="8:8" x14ac:dyDescent="0.25">
      <c r="H27549" s="200"/>
    </row>
    <row r="27550" spans="8:8" x14ac:dyDescent="0.25">
      <c r="H27550" s="200"/>
    </row>
    <row r="27551" spans="8:8" x14ac:dyDescent="0.25">
      <c r="H27551" s="200"/>
    </row>
    <row r="27552" spans="8:8" x14ac:dyDescent="0.25">
      <c r="H27552" s="200"/>
    </row>
    <row r="27553" spans="8:8" x14ac:dyDescent="0.25">
      <c r="H27553" s="200"/>
    </row>
    <row r="27554" spans="8:8" x14ac:dyDescent="0.25">
      <c r="H27554" s="200"/>
    </row>
    <row r="27555" spans="8:8" x14ac:dyDescent="0.25">
      <c r="H27555" s="200"/>
    </row>
    <row r="27556" spans="8:8" x14ac:dyDescent="0.25">
      <c r="H27556" s="200"/>
    </row>
    <row r="27557" spans="8:8" x14ac:dyDescent="0.25">
      <c r="H27557" s="200"/>
    </row>
    <row r="27558" spans="8:8" x14ac:dyDescent="0.25">
      <c r="H27558" s="200"/>
    </row>
    <row r="27559" spans="8:8" x14ac:dyDescent="0.25">
      <c r="H27559" s="200"/>
    </row>
    <row r="27560" spans="8:8" x14ac:dyDescent="0.25">
      <c r="H27560" s="200"/>
    </row>
    <row r="27561" spans="8:8" x14ac:dyDescent="0.25">
      <c r="H27561" s="200"/>
    </row>
    <row r="27562" spans="8:8" x14ac:dyDescent="0.25">
      <c r="H27562" s="200"/>
    </row>
    <row r="27563" spans="8:8" x14ac:dyDescent="0.25">
      <c r="H27563" s="200"/>
    </row>
    <row r="27564" spans="8:8" x14ac:dyDescent="0.25">
      <c r="H27564" s="200"/>
    </row>
    <row r="27565" spans="8:8" x14ac:dyDescent="0.25">
      <c r="H27565" s="200"/>
    </row>
    <row r="27566" spans="8:8" x14ac:dyDescent="0.25">
      <c r="H27566" s="200"/>
    </row>
    <row r="27567" spans="8:8" x14ac:dyDescent="0.25">
      <c r="H27567" s="200"/>
    </row>
    <row r="27568" spans="8:8" x14ac:dyDescent="0.25">
      <c r="H27568" s="200"/>
    </row>
    <row r="27569" spans="8:8" x14ac:dyDescent="0.25">
      <c r="H27569" s="200"/>
    </row>
    <row r="27570" spans="8:8" x14ac:dyDescent="0.25">
      <c r="H27570" s="200"/>
    </row>
    <row r="27571" spans="8:8" x14ac:dyDescent="0.25">
      <c r="H27571" s="200"/>
    </row>
    <row r="27572" spans="8:8" x14ac:dyDescent="0.25">
      <c r="H27572" s="200"/>
    </row>
    <row r="27573" spans="8:8" x14ac:dyDescent="0.25">
      <c r="H27573" s="200"/>
    </row>
    <row r="27574" spans="8:8" x14ac:dyDescent="0.25">
      <c r="H27574" s="200"/>
    </row>
    <row r="27575" spans="8:8" x14ac:dyDescent="0.25">
      <c r="H27575" s="200"/>
    </row>
    <row r="27576" spans="8:8" x14ac:dyDescent="0.25">
      <c r="H27576" s="200"/>
    </row>
    <row r="27577" spans="8:8" x14ac:dyDescent="0.25">
      <c r="H27577" s="200"/>
    </row>
    <row r="27578" spans="8:8" x14ac:dyDescent="0.25">
      <c r="H27578" s="200"/>
    </row>
    <row r="27579" spans="8:8" x14ac:dyDescent="0.25">
      <c r="H27579" s="200"/>
    </row>
    <row r="27580" spans="8:8" x14ac:dyDescent="0.25">
      <c r="H27580" s="200"/>
    </row>
    <row r="27581" spans="8:8" x14ac:dyDescent="0.25">
      <c r="H27581" s="200"/>
    </row>
    <row r="27582" spans="8:8" x14ac:dyDescent="0.25">
      <c r="H27582" s="200"/>
    </row>
    <row r="27583" spans="8:8" x14ac:dyDescent="0.25">
      <c r="H27583" s="200"/>
    </row>
    <row r="27584" spans="8:8" x14ac:dyDescent="0.25">
      <c r="H27584" s="200"/>
    </row>
    <row r="27585" spans="8:8" x14ac:dyDescent="0.25">
      <c r="H27585" s="200"/>
    </row>
    <row r="27586" spans="8:8" x14ac:dyDescent="0.25">
      <c r="H27586" s="200"/>
    </row>
    <row r="27587" spans="8:8" x14ac:dyDescent="0.25">
      <c r="H27587" s="200"/>
    </row>
    <row r="27588" spans="8:8" x14ac:dyDescent="0.25">
      <c r="H27588" s="200"/>
    </row>
    <row r="27589" spans="8:8" x14ac:dyDescent="0.25">
      <c r="H27589" s="200"/>
    </row>
    <row r="27590" spans="8:8" x14ac:dyDescent="0.25">
      <c r="H27590" s="200"/>
    </row>
    <row r="27591" spans="8:8" x14ac:dyDescent="0.25">
      <c r="H27591" s="200"/>
    </row>
    <row r="27592" spans="8:8" x14ac:dyDescent="0.25">
      <c r="H27592" s="200"/>
    </row>
    <row r="27593" spans="8:8" x14ac:dyDescent="0.25">
      <c r="H27593" s="200"/>
    </row>
    <row r="27594" spans="8:8" x14ac:dyDescent="0.25">
      <c r="H27594" s="200"/>
    </row>
    <row r="27595" spans="8:8" x14ac:dyDescent="0.25">
      <c r="H27595" s="200"/>
    </row>
    <row r="27596" spans="8:8" x14ac:dyDescent="0.25">
      <c r="H27596" s="200"/>
    </row>
    <row r="27597" spans="8:8" x14ac:dyDescent="0.25">
      <c r="H27597" s="200"/>
    </row>
    <row r="27598" spans="8:8" x14ac:dyDescent="0.25">
      <c r="H27598" s="200"/>
    </row>
    <row r="27599" spans="8:8" x14ac:dyDescent="0.25">
      <c r="H27599" s="200"/>
    </row>
    <row r="27600" spans="8:8" x14ac:dyDescent="0.25">
      <c r="H27600" s="200"/>
    </row>
    <row r="27601" spans="8:8" x14ac:dyDescent="0.25">
      <c r="H27601" s="200"/>
    </row>
    <row r="27602" spans="8:8" x14ac:dyDescent="0.25">
      <c r="H27602" s="200"/>
    </row>
    <row r="27603" spans="8:8" x14ac:dyDescent="0.25">
      <c r="H27603" s="200"/>
    </row>
    <row r="27604" spans="8:8" x14ac:dyDescent="0.25">
      <c r="H27604" s="200"/>
    </row>
    <row r="27605" spans="8:8" x14ac:dyDescent="0.25">
      <c r="H27605" s="200"/>
    </row>
    <row r="27606" spans="8:8" x14ac:dyDescent="0.25">
      <c r="H27606" s="200"/>
    </row>
    <row r="27607" spans="8:8" x14ac:dyDescent="0.25">
      <c r="H27607" s="200"/>
    </row>
    <row r="27608" spans="8:8" x14ac:dyDescent="0.25">
      <c r="H27608" s="200"/>
    </row>
    <row r="27609" spans="8:8" x14ac:dyDescent="0.25">
      <c r="H27609" s="200"/>
    </row>
    <row r="27610" spans="8:8" x14ac:dyDescent="0.25">
      <c r="H27610" s="200"/>
    </row>
    <row r="27611" spans="8:8" x14ac:dyDescent="0.25">
      <c r="H27611" s="200"/>
    </row>
    <row r="27612" spans="8:8" x14ac:dyDescent="0.25">
      <c r="H27612" s="200"/>
    </row>
    <row r="27613" spans="8:8" x14ac:dyDescent="0.25">
      <c r="H27613" s="200"/>
    </row>
    <row r="27614" spans="8:8" x14ac:dyDescent="0.25">
      <c r="H27614" s="200"/>
    </row>
    <row r="27615" spans="8:8" x14ac:dyDescent="0.25">
      <c r="H27615" s="200"/>
    </row>
    <row r="27616" spans="8:8" x14ac:dyDescent="0.25">
      <c r="H27616" s="200"/>
    </row>
    <row r="27617" spans="8:8" x14ac:dyDescent="0.25">
      <c r="H27617" s="200"/>
    </row>
    <row r="27618" spans="8:8" x14ac:dyDescent="0.25">
      <c r="H27618" s="200"/>
    </row>
    <row r="27619" spans="8:8" x14ac:dyDescent="0.25">
      <c r="H27619" s="200"/>
    </row>
    <row r="27620" spans="8:8" x14ac:dyDescent="0.25">
      <c r="H27620" s="200"/>
    </row>
    <row r="27621" spans="8:8" x14ac:dyDescent="0.25">
      <c r="H27621" s="200"/>
    </row>
    <row r="27622" spans="8:8" x14ac:dyDescent="0.25">
      <c r="H27622" s="200"/>
    </row>
    <row r="27623" spans="8:8" x14ac:dyDescent="0.25">
      <c r="H27623" s="200"/>
    </row>
    <row r="27624" spans="8:8" x14ac:dyDescent="0.25">
      <c r="H27624" s="200"/>
    </row>
    <row r="27625" spans="8:8" x14ac:dyDescent="0.25">
      <c r="H27625" s="200"/>
    </row>
    <row r="27626" spans="8:8" x14ac:dyDescent="0.25">
      <c r="H27626" s="200"/>
    </row>
    <row r="27627" spans="8:8" x14ac:dyDescent="0.25">
      <c r="H27627" s="200"/>
    </row>
    <row r="27628" spans="8:8" x14ac:dyDescent="0.25">
      <c r="H27628" s="200"/>
    </row>
    <row r="27629" spans="8:8" x14ac:dyDescent="0.25">
      <c r="H27629" s="200"/>
    </row>
    <row r="27630" spans="8:8" x14ac:dyDescent="0.25">
      <c r="H27630" s="200"/>
    </row>
    <row r="27631" spans="8:8" x14ac:dyDescent="0.25">
      <c r="H27631" s="200"/>
    </row>
    <row r="27632" spans="8:8" x14ac:dyDescent="0.25">
      <c r="H27632" s="200"/>
    </row>
    <row r="27633" spans="8:8" x14ac:dyDescent="0.25">
      <c r="H27633" s="200"/>
    </row>
    <row r="27634" spans="8:8" x14ac:dyDescent="0.25">
      <c r="H27634" s="200"/>
    </row>
    <row r="27635" spans="8:8" x14ac:dyDescent="0.25">
      <c r="H27635" s="200"/>
    </row>
    <row r="27636" spans="8:8" x14ac:dyDescent="0.25">
      <c r="H27636" s="200"/>
    </row>
    <row r="27637" spans="8:8" x14ac:dyDescent="0.25">
      <c r="H27637" s="200"/>
    </row>
    <row r="27638" spans="8:8" x14ac:dyDescent="0.25">
      <c r="H27638" s="200"/>
    </row>
    <row r="27639" spans="8:8" x14ac:dyDescent="0.25">
      <c r="H27639" s="200"/>
    </row>
    <row r="27640" spans="8:8" x14ac:dyDescent="0.25">
      <c r="H27640" s="200"/>
    </row>
    <row r="27641" spans="8:8" x14ac:dyDescent="0.25">
      <c r="H27641" s="200"/>
    </row>
    <row r="27642" spans="8:8" x14ac:dyDescent="0.25">
      <c r="H27642" s="200"/>
    </row>
    <row r="27643" spans="8:8" x14ac:dyDescent="0.25">
      <c r="H27643" s="200"/>
    </row>
    <row r="27644" spans="8:8" x14ac:dyDescent="0.25">
      <c r="H27644" s="200"/>
    </row>
    <row r="27645" spans="8:8" x14ac:dyDescent="0.25">
      <c r="H27645" s="200"/>
    </row>
    <row r="27646" spans="8:8" x14ac:dyDescent="0.25">
      <c r="H27646" s="200"/>
    </row>
    <row r="27647" spans="8:8" x14ac:dyDescent="0.25">
      <c r="H27647" s="200"/>
    </row>
    <row r="27648" spans="8:8" x14ac:dyDescent="0.25">
      <c r="H27648" s="200"/>
    </row>
    <row r="27649" spans="8:8" x14ac:dyDescent="0.25">
      <c r="H27649" s="200"/>
    </row>
    <row r="27650" spans="8:8" x14ac:dyDescent="0.25">
      <c r="H27650" s="200"/>
    </row>
    <row r="27651" spans="8:8" x14ac:dyDescent="0.25">
      <c r="H27651" s="200"/>
    </row>
    <row r="27652" spans="8:8" x14ac:dyDescent="0.25">
      <c r="H27652" s="200"/>
    </row>
    <row r="27653" spans="8:8" x14ac:dyDescent="0.25">
      <c r="H27653" s="200"/>
    </row>
    <row r="27654" spans="8:8" x14ac:dyDescent="0.25">
      <c r="H27654" s="200"/>
    </row>
    <row r="27655" spans="8:8" x14ac:dyDescent="0.25">
      <c r="H27655" s="200"/>
    </row>
    <row r="27656" spans="8:8" x14ac:dyDescent="0.25">
      <c r="H27656" s="200"/>
    </row>
    <row r="27657" spans="8:8" x14ac:dyDescent="0.25">
      <c r="H27657" s="200"/>
    </row>
    <row r="27658" spans="8:8" x14ac:dyDescent="0.25">
      <c r="H27658" s="200"/>
    </row>
    <row r="27659" spans="8:8" x14ac:dyDescent="0.25">
      <c r="H27659" s="200"/>
    </row>
    <row r="27660" spans="8:8" x14ac:dyDescent="0.25">
      <c r="H27660" s="200"/>
    </row>
    <row r="27661" spans="8:8" x14ac:dyDescent="0.25">
      <c r="H27661" s="200"/>
    </row>
    <row r="27662" spans="8:8" x14ac:dyDescent="0.25">
      <c r="H27662" s="200"/>
    </row>
    <row r="27663" spans="8:8" x14ac:dyDescent="0.25">
      <c r="H27663" s="200"/>
    </row>
    <row r="27664" spans="8:8" x14ac:dyDescent="0.25">
      <c r="H27664" s="200"/>
    </row>
    <row r="27665" spans="8:8" x14ac:dyDescent="0.25">
      <c r="H27665" s="200"/>
    </row>
    <row r="27666" spans="8:8" x14ac:dyDescent="0.25">
      <c r="H27666" s="200"/>
    </row>
    <row r="27667" spans="8:8" x14ac:dyDescent="0.25">
      <c r="H27667" s="200"/>
    </row>
    <row r="27668" spans="8:8" x14ac:dyDescent="0.25">
      <c r="H27668" s="200"/>
    </row>
    <row r="27669" spans="8:8" x14ac:dyDescent="0.25">
      <c r="H27669" s="200"/>
    </row>
    <row r="27670" spans="8:8" x14ac:dyDescent="0.25">
      <c r="H27670" s="200"/>
    </row>
    <row r="27671" spans="8:8" x14ac:dyDescent="0.25">
      <c r="H27671" s="200"/>
    </row>
    <row r="27672" spans="8:8" x14ac:dyDescent="0.25">
      <c r="H27672" s="200"/>
    </row>
    <row r="27673" spans="8:8" x14ac:dyDescent="0.25">
      <c r="H27673" s="200"/>
    </row>
    <row r="27674" spans="8:8" x14ac:dyDescent="0.25">
      <c r="H27674" s="200"/>
    </row>
    <row r="27675" spans="8:8" x14ac:dyDescent="0.25">
      <c r="H27675" s="200"/>
    </row>
    <row r="27676" spans="8:8" x14ac:dyDescent="0.25">
      <c r="H27676" s="200"/>
    </row>
    <row r="27677" spans="8:8" x14ac:dyDescent="0.25">
      <c r="H27677" s="200"/>
    </row>
    <row r="27678" spans="8:8" x14ac:dyDescent="0.25">
      <c r="H27678" s="200"/>
    </row>
    <row r="27679" spans="8:8" x14ac:dyDescent="0.25">
      <c r="H27679" s="200"/>
    </row>
    <row r="27680" spans="8:8" x14ac:dyDescent="0.25">
      <c r="H27680" s="200"/>
    </row>
    <row r="27681" spans="8:8" x14ac:dyDescent="0.25">
      <c r="H27681" s="200"/>
    </row>
    <row r="27682" spans="8:8" x14ac:dyDescent="0.25">
      <c r="H27682" s="200"/>
    </row>
    <row r="27683" spans="8:8" x14ac:dyDescent="0.25">
      <c r="H27683" s="200"/>
    </row>
    <row r="27684" spans="8:8" x14ac:dyDescent="0.25">
      <c r="H27684" s="200"/>
    </row>
    <row r="27685" spans="8:8" x14ac:dyDescent="0.25">
      <c r="H27685" s="200"/>
    </row>
    <row r="27686" spans="8:8" x14ac:dyDescent="0.25">
      <c r="H27686" s="200"/>
    </row>
    <row r="27687" spans="8:8" x14ac:dyDescent="0.25">
      <c r="H27687" s="200"/>
    </row>
    <row r="27688" spans="8:8" x14ac:dyDescent="0.25">
      <c r="H27688" s="200"/>
    </row>
    <row r="27689" spans="8:8" x14ac:dyDescent="0.25">
      <c r="H27689" s="200"/>
    </row>
    <row r="27690" spans="8:8" x14ac:dyDescent="0.25">
      <c r="H27690" s="200"/>
    </row>
    <row r="27691" spans="8:8" x14ac:dyDescent="0.25">
      <c r="H27691" s="200"/>
    </row>
    <row r="27692" spans="8:8" x14ac:dyDescent="0.25">
      <c r="H27692" s="200"/>
    </row>
    <row r="27693" spans="8:8" x14ac:dyDescent="0.25">
      <c r="H27693" s="200"/>
    </row>
    <row r="27694" spans="8:8" x14ac:dyDescent="0.25">
      <c r="H27694" s="200"/>
    </row>
    <row r="27695" spans="8:8" x14ac:dyDescent="0.25">
      <c r="H27695" s="200"/>
    </row>
    <row r="27696" spans="8:8" x14ac:dyDescent="0.25">
      <c r="H27696" s="200"/>
    </row>
    <row r="27697" spans="8:8" x14ac:dyDescent="0.25">
      <c r="H27697" s="200"/>
    </row>
    <row r="27698" spans="8:8" x14ac:dyDescent="0.25">
      <c r="H27698" s="200"/>
    </row>
    <row r="27699" spans="8:8" x14ac:dyDescent="0.25">
      <c r="H27699" s="200"/>
    </row>
    <row r="27700" spans="8:8" x14ac:dyDescent="0.25">
      <c r="H27700" s="200"/>
    </row>
    <row r="27701" spans="8:8" x14ac:dyDescent="0.25">
      <c r="H27701" s="200"/>
    </row>
    <row r="27702" spans="8:8" x14ac:dyDescent="0.25">
      <c r="H27702" s="200"/>
    </row>
    <row r="27703" spans="8:8" x14ac:dyDescent="0.25">
      <c r="H27703" s="200"/>
    </row>
    <row r="27704" spans="8:8" x14ac:dyDescent="0.25">
      <c r="H27704" s="200"/>
    </row>
    <row r="27705" spans="8:8" x14ac:dyDescent="0.25">
      <c r="H27705" s="200"/>
    </row>
    <row r="27706" spans="8:8" x14ac:dyDescent="0.25">
      <c r="H27706" s="200"/>
    </row>
    <row r="27707" spans="8:8" x14ac:dyDescent="0.25">
      <c r="H27707" s="200"/>
    </row>
    <row r="27708" spans="8:8" x14ac:dyDescent="0.25">
      <c r="H27708" s="200"/>
    </row>
    <row r="27709" spans="8:8" x14ac:dyDescent="0.25">
      <c r="H27709" s="200"/>
    </row>
    <row r="27710" spans="8:8" x14ac:dyDescent="0.25">
      <c r="H27710" s="200"/>
    </row>
    <row r="27711" spans="8:8" x14ac:dyDescent="0.25">
      <c r="H27711" s="200"/>
    </row>
    <row r="27712" spans="8:8" x14ac:dyDescent="0.25">
      <c r="H27712" s="200"/>
    </row>
    <row r="27713" spans="8:8" x14ac:dyDescent="0.25">
      <c r="H27713" s="200"/>
    </row>
    <row r="27714" spans="8:8" x14ac:dyDescent="0.25">
      <c r="H27714" s="200"/>
    </row>
    <row r="27715" spans="8:8" x14ac:dyDescent="0.25">
      <c r="H27715" s="200"/>
    </row>
    <row r="27716" spans="8:8" x14ac:dyDescent="0.25">
      <c r="H27716" s="200"/>
    </row>
    <row r="27717" spans="8:8" x14ac:dyDescent="0.25">
      <c r="H27717" s="200"/>
    </row>
    <row r="27718" spans="8:8" x14ac:dyDescent="0.25">
      <c r="H27718" s="200"/>
    </row>
    <row r="27719" spans="8:8" x14ac:dyDescent="0.25">
      <c r="H27719" s="200"/>
    </row>
    <row r="27720" spans="8:8" x14ac:dyDescent="0.25">
      <c r="H27720" s="200"/>
    </row>
    <row r="27721" spans="8:8" x14ac:dyDescent="0.25">
      <c r="H27721" s="200"/>
    </row>
    <row r="27722" spans="8:8" x14ac:dyDescent="0.25">
      <c r="H27722" s="200"/>
    </row>
    <row r="27723" spans="8:8" x14ac:dyDescent="0.25">
      <c r="H27723" s="200"/>
    </row>
    <row r="27724" spans="8:8" x14ac:dyDescent="0.25">
      <c r="H27724" s="200"/>
    </row>
    <row r="27725" spans="8:8" x14ac:dyDescent="0.25">
      <c r="H27725" s="200"/>
    </row>
    <row r="27726" spans="8:8" x14ac:dyDescent="0.25">
      <c r="H27726" s="200"/>
    </row>
    <row r="27727" spans="8:8" x14ac:dyDescent="0.25">
      <c r="H27727" s="200"/>
    </row>
    <row r="27728" spans="8:8" x14ac:dyDescent="0.25">
      <c r="H27728" s="200"/>
    </row>
    <row r="27729" spans="8:8" x14ac:dyDescent="0.25">
      <c r="H27729" s="200"/>
    </row>
    <row r="27730" spans="8:8" x14ac:dyDescent="0.25">
      <c r="H27730" s="200"/>
    </row>
    <row r="27731" spans="8:8" x14ac:dyDescent="0.25">
      <c r="H27731" s="200"/>
    </row>
    <row r="27732" spans="8:8" x14ac:dyDescent="0.25">
      <c r="H27732" s="200"/>
    </row>
    <row r="27733" spans="8:8" x14ac:dyDescent="0.25">
      <c r="H27733" s="200"/>
    </row>
    <row r="27734" spans="8:8" x14ac:dyDescent="0.25">
      <c r="H27734" s="200"/>
    </row>
    <row r="27735" spans="8:8" x14ac:dyDescent="0.25">
      <c r="H27735" s="200"/>
    </row>
    <row r="27736" spans="8:8" x14ac:dyDescent="0.25">
      <c r="H27736" s="200"/>
    </row>
    <row r="27737" spans="8:8" x14ac:dyDescent="0.25">
      <c r="H27737" s="200"/>
    </row>
    <row r="27738" spans="8:8" x14ac:dyDescent="0.25">
      <c r="H27738" s="200"/>
    </row>
    <row r="27739" spans="8:8" x14ac:dyDescent="0.25">
      <c r="H27739" s="200"/>
    </row>
    <row r="27740" spans="8:8" x14ac:dyDescent="0.25">
      <c r="H27740" s="200"/>
    </row>
    <row r="27741" spans="8:8" x14ac:dyDescent="0.25">
      <c r="H27741" s="200"/>
    </row>
    <row r="27742" spans="8:8" x14ac:dyDescent="0.25">
      <c r="H27742" s="200"/>
    </row>
    <row r="27743" spans="8:8" x14ac:dyDescent="0.25">
      <c r="H27743" s="200"/>
    </row>
    <row r="27744" spans="8:8" x14ac:dyDescent="0.25">
      <c r="H27744" s="200"/>
    </row>
    <row r="27745" spans="8:8" x14ac:dyDescent="0.25">
      <c r="H27745" s="200"/>
    </row>
    <row r="27746" spans="8:8" x14ac:dyDescent="0.25">
      <c r="H27746" s="200"/>
    </row>
    <row r="27747" spans="8:8" x14ac:dyDescent="0.25">
      <c r="H27747" s="200"/>
    </row>
    <row r="27748" spans="8:8" x14ac:dyDescent="0.25">
      <c r="H27748" s="200"/>
    </row>
    <row r="27749" spans="8:8" x14ac:dyDescent="0.25">
      <c r="H27749" s="200"/>
    </row>
    <row r="27750" spans="8:8" x14ac:dyDescent="0.25">
      <c r="H27750" s="200"/>
    </row>
    <row r="27751" spans="8:8" x14ac:dyDescent="0.25">
      <c r="H27751" s="200"/>
    </row>
    <row r="27752" spans="8:8" x14ac:dyDescent="0.25">
      <c r="H27752" s="200"/>
    </row>
    <row r="27753" spans="8:8" x14ac:dyDescent="0.25">
      <c r="H27753" s="200"/>
    </row>
    <row r="27754" spans="8:8" x14ac:dyDescent="0.25">
      <c r="H27754" s="200"/>
    </row>
    <row r="27755" spans="8:8" x14ac:dyDescent="0.25">
      <c r="H27755" s="200"/>
    </row>
    <row r="27756" spans="8:8" x14ac:dyDescent="0.25">
      <c r="H27756" s="200"/>
    </row>
    <row r="27757" spans="8:8" x14ac:dyDescent="0.25">
      <c r="H27757" s="200"/>
    </row>
    <row r="27758" spans="8:8" x14ac:dyDescent="0.25">
      <c r="H27758" s="200"/>
    </row>
    <row r="27759" spans="8:8" x14ac:dyDescent="0.25">
      <c r="H27759" s="200"/>
    </row>
    <row r="27760" spans="8:8" x14ac:dyDescent="0.25">
      <c r="H27760" s="200"/>
    </row>
    <row r="27761" spans="8:8" x14ac:dyDescent="0.25">
      <c r="H27761" s="200"/>
    </row>
    <row r="27762" spans="8:8" x14ac:dyDescent="0.25">
      <c r="H27762" s="200"/>
    </row>
    <row r="27763" spans="8:8" x14ac:dyDescent="0.25">
      <c r="H27763" s="200"/>
    </row>
    <row r="27764" spans="8:8" x14ac:dyDescent="0.25">
      <c r="H27764" s="200"/>
    </row>
    <row r="27765" spans="8:8" x14ac:dyDescent="0.25">
      <c r="H27765" s="200"/>
    </row>
    <row r="27766" spans="8:8" x14ac:dyDescent="0.25">
      <c r="H27766" s="200"/>
    </row>
    <row r="27767" spans="8:8" x14ac:dyDescent="0.25">
      <c r="H27767" s="200"/>
    </row>
    <row r="27768" spans="8:8" x14ac:dyDescent="0.25">
      <c r="H27768" s="200"/>
    </row>
    <row r="27769" spans="8:8" x14ac:dyDescent="0.25">
      <c r="H27769" s="200"/>
    </row>
    <row r="27770" spans="8:8" x14ac:dyDescent="0.25">
      <c r="H27770" s="200"/>
    </row>
    <row r="27771" spans="8:8" x14ac:dyDescent="0.25">
      <c r="H27771" s="200"/>
    </row>
    <row r="27772" spans="8:8" x14ac:dyDescent="0.25">
      <c r="H27772" s="200"/>
    </row>
    <row r="27773" spans="8:8" x14ac:dyDescent="0.25">
      <c r="H27773" s="200"/>
    </row>
    <row r="27774" spans="8:8" x14ac:dyDescent="0.25">
      <c r="H27774" s="200"/>
    </row>
    <row r="27775" spans="8:8" x14ac:dyDescent="0.25">
      <c r="H27775" s="200"/>
    </row>
    <row r="27776" spans="8:8" x14ac:dyDescent="0.25">
      <c r="H27776" s="200"/>
    </row>
    <row r="27777" spans="8:8" x14ac:dyDescent="0.25">
      <c r="H27777" s="200"/>
    </row>
    <row r="27778" spans="8:8" x14ac:dyDescent="0.25">
      <c r="H27778" s="200"/>
    </row>
    <row r="27779" spans="8:8" x14ac:dyDescent="0.25">
      <c r="H27779" s="200"/>
    </row>
    <row r="27780" spans="8:8" x14ac:dyDescent="0.25">
      <c r="H27780" s="200"/>
    </row>
    <row r="27781" spans="8:8" x14ac:dyDescent="0.25">
      <c r="H27781" s="200"/>
    </row>
    <row r="27782" spans="8:8" x14ac:dyDescent="0.25">
      <c r="H27782" s="200"/>
    </row>
    <row r="27783" spans="8:8" x14ac:dyDescent="0.25">
      <c r="H27783" s="200"/>
    </row>
    <row r="27784" spans="8:8" x14ac:dyDescent="0.25">
      <c r="H27784" s="200"/>
    </row>
    <row r="27785" spans="8:8" x14ac:dyDescent="0.25">
      <c r="H27785" s="200"/>
    </row>
    <row r="27786" spans="8:8" x14ac:dyDescent="0.25">
      <c r="H27786" s="200"/>
    </row>
    <row r="27787" spans="8:8" x14ac:dyDescent="0.25">
      <c r="H27787" s="200"/>
    </row>
    <row r="27788" spans="8:8" x14ac:dyDescent="0.25">
      <c r="H27788" s="200"/>
    </row>
    <row r="27789" spans="8:8" x14ac:dyDescent="0.25">
      <c r="H27789" s="200"/>
    </row>
    <row r="27790" spans="8:8" x14ac:dyDescent="0.25">
      <c r="H27790" s="200"/>
    </row>
    <row r="27791" spans="8:8" x14ac:dyDescent="0.25">
      <c r="H27791" s="200"/>
    </row>
    <row r="27792" spans="8:8" x14ac:dyDescent="0.25">
      <c r="H27792" s="200"/>
    </row>
    <row r="27793" spans="8:8" x14ac:dyDescent="0.25">
      <c r="H27793" s="200"/>
    </row>
    <row r="27794" spans="8:8" x14ac:dyDescent="0.25">
      <c r="H27794" s="200"/>
    </row>
    <row r="27795" spans="8:8" x14ac:dyDescent="0.25">
      <c r="H27795" s="200"/>
    </row>
    <row r="27796" spans="8:8" x14ac:dyDescent="0.25">
      <c r="H27796" s="200"/>
    </row>
    <row r="27797" spans="8:8" x14ac:dyDescent="0.25">
      <c r="H27797" s="200"/>
    </row>
    <row r="27798" spans="8:8" x14ac:dyDescent="0.25">
      <c r="H27798" s="200"/>
    </row>
    <row r="27799" spans="8:8" x14ac:dyDescent="0.25">
      <c r="H27799" s="200"/>
    </row>
    <row r="27800" spans="8:8" x14ac:dyDescent="0.25">
      <c r="H27800" s="200"/>
    </row>
    <row r="27801" spans="8:8" x14ac:dyDescent="0.25">
      <c r="H27801" s="200"/>
    </row>
    <row r="27802" spans="8:8" x14ac:dyDescent="0.25">
      <c r="H27802" s="200"/>
    </row>
    <row r="27803" spans="8:8" x14ac:dyDescent="0.25">
      <c r="H27803" s="200"/>
    </row>
    <row r="27804" spans="8:8" x14ac:dyDescent="0.25">
      <c r="H27804" s="200"/>
    </row>
    <row r="27805" spans="8:8" x14ac:dyDescent="0.25">
      <c r="H27805" s="200"/>
    </row>
    <row r="27806" spans="8:8" x14ac:dyDescent="0.25">
      <c r="H27806" s="200"/>
    </row>
    <row r="27807" spans="8:8" x14ac:dyDescent="0.25">
      <c r="H27807" s="200"/>
    </row>
    <row r="27808" spans="8:8" x14ac:dyDescent="0.25">
      <c r="H27808" s="200"/>
    </row>
    <row r="27809" spans="8:8" x14ac:dyDescent="0.25">
      <c r="H27809" s="200"/>
    </row>
    <row r="27810" spans="8:8" x14ac:dyDescent="0.25">
      <c r="H27810" s="200"/>
    </row>
    <row r="27811" spans="8:8" x14ac:dyDescent="0.25">
      <c r="H27811" s="200"/>
    </row>
    <row r="27812" spans="8:8" x14ac:dyDescent="0.25">
      <c r="H27812" s="200"/>
    </row>
    <row r="27813" spans="8:8" x14ac:dyDescent="0.25">
      <c r="H27813" s="200"/>
    </row>
    <row r="27814" spans="8:8" x14ac:dyDescent="0.25">
      <c r="H27814" s="200"/>
    </row>
    <row r="27815" spans="8:8" x14ac:dyDescent="0.25">
      <c r="H27815" s="200"/>
    </row>
    <row r="27816" spans="8:8" x14ac:dyDescent="0.25">
      <c r="H27816" s="200"/>
    </row>
    <row r="27817" spans="8:8" x14ac:dyDescent="0.25">
      <c r="H27817" s="200"/>
    </row>
    <row r="27818" spans="8:8" x14ac:dyDescent="0.25">
      <c r="H27818" s="200"/>
    </row>
    <row r="27819" spans="8:8" x14ac:dyDescent="0.25">
      <c r="H27819" s="200"/>
    </row>
    <row r="27820" spans="8:8" x14ac:dyDescent="0.25">
      <c r="H27820" s="200"/>
    </row>
    <row r="27821" spans="8:8" x14ac:dyDescent="0.25">
      <c r="H27821" s="200"/>
    </row>
    <row r="27822" spans="8:8" x14ac:dyDescent="0.25">
      <c r="H27822" s="200"/>
    </row>
    <row r="27823" spans="8:8" x14ac:dyDescent="0.25">
      <c r="H27823" s="200"/>
    </row>
    <row r="27824" spans="8:8" x14ac:dyDescent="0.25">
      <c r="H27824" s="200"/>
    </row>
    <row r="27825" spans="8:8" x14ac:dyDescent="0.25">
      <c r="H27825" s="200"/>
    </row>
    <row r="27826" spans="8:8" x14ac:dyDescent="0.25">
      <c r="H27826" s="200"/>
    </row>
    <row r="27827" spans="8:8" x14ac:dyDescent="0.25">
      <c r="H27827" s="200"/>
    </row>
    <row r="27828" spans="8:8" x14ac:dyDescent="0.25">
      <c r="H27828" s="200"/>
    </row>
    <row r="27829" spans="8:8" x14ac:dyDescent="0.25">
      <c r="H27829" s="200"/>
    </row>
    <row r="27830" spans="8:8" x14ac:dyDescent="0.25">
      <c r="H27830" s="200"/>
    </row>
    <row r="27831" spans="8:8" x14ac:dyDescent="0.25">
      <c r="H27831" s="200"/>
    </row>
    <row r="27832" spans="8:8" x14ac:dyDescent="0.25">
      <c r="H27832" s="200"/>
    </row>
    <row r="27833" spans="8:8" x14ac:dyDescent="0.25">
      <c r="H27833" s="200"/>
    </row>
    <row r="27834" spans="8:8" x14ac:dyDescent="0.25">
      <c r="H27834" s="200"/>
    </row>
    <row r="27835" spans="8:8" x14ac:dyDescent="0.25">
      <c r="H27835" s="200"/>
    </row>
    <row r="27836" spans="8:8" x14ac:dyDescent="0.25">
      <c r="H27836" s="200"/>
    </row>
    <row r="27837" spans="8:8" x14ac:dyDescent="0.25">
      <c r="H27837" s="200"/>
    </row>
    <row r="27838" spans="8:8" x14ac:dyDescent="0.25">
      <c r="H27838" s="200"/>
    </row>
    <row r="27839" spans="8:8" x14ac:dyDescent="0.25">
      <c r="H27839" s="200"/>
    </row>
    <row r="27840" spans="8:8" x14ac:dyDescent="0.25">
      <c r="H27840" s="200"/>
    </row>
    <row r="27841" spans="8:8" x14ac:dyDescent="0.25">
      <c r="H27841" s="200"/>
    </row>
    <row r="27842" spans="8:8" x14ac:dyDescent="0.25">
      <c r="H27842" s="200"/>
    </row>
    <row r="27843" spans="8:8" x14ac:dyDescent="0.25">
      <c r="H27843" s="200"/>
    </row>
    <row r="27844" spans="8:8" x14ac:dyDescent="0.25">
      <c r="H27844" s="200"/>
    </row>
    <row r="27845" spans="8:8" x14ac:dyDescent="0.25">
      <c r="H27845" s="200"/>
    </row>
    <row r="27846" spans="8:8" x14ac:dyDescent="0.25">
      <c r="H27846" s="200"/>
    </row>
    <row r="27847" spans="8:8" x14ac:dyDescent="0.25">
      <c r="H27847" s="200"/>
    </row>
    <row r="27848" spans="8:8" x14ac:dyDescent="0.25">
      <c r="H27848" s="200"/>
    </row>
    <row r="27849" spans="8:8" x14ac:dyDescent="0.25">
      <c r="H27849" s="200"/>
    </row>
    <row r="27850" spans="8:8" x14ac:dyDescent="0.25">
      <c r="H27850" s="200"/>
    </row>
    <row r="27851" spans="8:8" x14ac:dyDescent="0.25">
      <c r="H27851" s="200"/>
    </row>
    <row r="27852" spans="8:8" x14ac:dyDescent="0.25">
      <c r="H27852" s="200"/>
    </row>
    <row r="27853" spans="8:8" x14ac:dyDescent="0.25">
      <c r="H27853" s="200"/>
    </row>
    <row r="27854" spans="8:8" x14ac:dyDescent="0.25">
      <c r="H27854" s="200"/>
    </row>
    <row r="27855" spans="8:8" x14ac:dyDescent="0.25">
      <c r="H27855" s="200"/>
    </row>
    <row r="27856" spans="8:8" x14ac:dyDescent="0.25">
      <c r="H27856" s="200"/>
    </row>
    <row r="27857" spans="8:8" x14ac:dyDescent="0.25">
      <c r="H27857" s="200"/>
    </row>
    <row r="27858" spans="8:8" x14ac:dyDescent="0.25">
      <c r="H27858" s="200"/>
    </row>
    <row r="27859" spans="8:8" x14ac:dyDescent="0.25">
      <c r="H27859" s="200"/>
    </row>
    <row r="27860" spans="8:8" x14ac:dyDescent="0.25">
      <c r="H27860" s="200"/>
    </row>
    <row r="27861" spans="8:8" x14ac:dyDescent="0.25">
      <c r="H27861" s="200"/>
    </row>
    <row r="27862" spans="8:8" x14ac:dyDescent="0.25">
      <c r="H27862" s="200"/>
    </row>
    <row r="27863" spans="8:8" x14ac:dyDescent="0.25">
      <c r="H27863" s="200"/>
    </row>
    <row r="27864" spans="8:8" x14ac:dyDescent="0.25">
      <c r="H27864" s="200"/>
    </row>
    <row r="27865" spans="8:8" x14ac:dyDescent="0.25">
      <c r="H27865" s="200"/>
    </row>
    <row r="27866" spans="8:8" x14ac:dyDescent="0.25">
      <c r="H27866" s="200"/>
    </row>
    <row r="27867" spans="8:8" x14ac:dyDescent="0.25">
      <c r="H27867" s="200"/>
    </row>
    <row r="27868" spans="8:8" x14ac:dyDescent="0.25">
      <c r="H27868" s="200"/>
    </row>
    <row r="27869" spans="8:8" x14ac:dyDescent="0.25">
      <c r="H27869" s="200"/>
    </row>
    <row r="27870" spans="8:8" x14ac:dyDescent="0.25">
      <c r="H27870" s="200"/>
    </row>
    <row r="27871" spans="8:8" x14ac:dyDescent="0.25">
      <c r="H27871" s="200"/>
    </row>
    <row r="27872" spans="8:8" x14ac:dyDescent="0.25">
      <c r="H27872" s="200"/>
    </row>
    <row r="27873" spans="8:8" x14ac:dyDescent="0.25">
      <c r="H27873" s="200"/>
    </row>
    <row r="27874" spans="8:8" x14ac:dyDescent="0.25">
      <c r="H27874" s="200"/>
    </row>
    <row r="27875" spans="8:8" x14ac:dyDescent="0.25">
      <c r="H27875" s="200"/>
    </row>
    <row r="27876" spans="8:8" x14ac:dyDescent="0.25">
      <c r="H27876" s="200"/>
    </row>
    <row r="27877" spans="8:8" x14ac:dyDescent="0.25">
      <c r="H27877" s="200"/>
    </row>
    <row r="27878" spans="8:8" x14ac:dyDescent="0.25">
      <c r="H27878" s="200"/>
    </row>
    <row r="27879" spans="8:8" x14ac:dyDescent="0.25">
      <c r="H27879" s="200"/>
    </row>
    <row r="27880" spans="8:8" x14ac:dyDescent="0.25">
      <c r="H27880" s="200"/>
    </row>
    <row r="27881" spans="8:8" x14ac:dyDescent="0.25">
      <c r="H27881" s="200"/>
    </row>
    <row r="27882" spans="8:8" x14ac:dyDescent="0.25">
      <c r="H27882" s="200"/>
    </row>
    <row r="27883" spans="8:8" x14ac:dyDescent="0.25">
      <c r="H27883" s="200"/>
    </row>
    <row r="27884" spans="8:8" x14ac:dyDescent="0.25">
      <c r="H27884" s="200"/>
    </row>
    <row r="27885" spans="8:8" x14ac:dyDescent="0.25">
      <c r="H27885" s="200"/>
    </row>
    <row r="27886" spans="8:8" x14ac:dyDescent="0.25">
      <c r="H27886" s="200"/>
    </row>
    <row r="27887" spans="8:8" x14ac:dyDescent="0.25">
      <c r="H27887" s="200"/>
    </row>
    <row r="27888" spans="8:8" x14ac:dyDescent="0.25">
      <c r="H27888" s="200"/>
    </row>
    <row r="27889" spans="8:8" x14ac:dyDescent="0.25">
      <c r="H27889" s="200"/>
    </row>
    <row r="27890" spans="8:8" x14ac:dyDescent="0.25">
      <c r="H27890" s="200"/>
    </row>
    <row r="27891" spans="8:8" x14ac:dyDescent="0.25">
      <c r="H27891" s="200"/>
    </row>
    <row r="27892" spans="8:8" x14ac:dyDescent="0.25">
      <c r="H27892" s="200"/>
    </row>
    <row r="27893" spans="8:8" x14ac:dyDescent="0.25">
      <c r="H27893" s="200"/>
    </row>
    <row r="27894" spans="8:8" x14ac:dyDescent="0.25">
      <c r="H27894" s="200"/>
    </row>
    <row r="27895" spans="8:8" x14ac:dyDescent="0.25">
      <c r="H27895" s="200"/>
    </row>
    <row r="27896" spans="8:8" x14ac:dyDescent="0.25">
      <c r="H27896" s="200"/>
    </row>
    <row r="27897" spans="8:8" x14ac:dyDescent="0.25">
      <c r="H27897" s="200"/>
    </row>
    <row r="27898" spans="8:8" x14ac:dyDescent="0.25">
      <c r="H27898" s="200"/>
    </row>
    <row r="27899" spans="8:8" x14ac:dyDescent="0.25">
      <c r="H27899" s="200"/>
    </row>
    <row r="27900" spans="8:8" x14ac:dyDescent="0.25">
      <c r="H27900" s="200"/>
    </row>
    <row r="27901" spans="8:8" x14ac:dyDescent="0.25">
      <c r="H27901" s="200"/>
    </row>
    <row r="27902" spans="8:8" x14ac:dyDescent="0.25">
      <c r="H27902" s="200"/>
    </row>
    <row r="27903" spans="8:8" x14ac:dyDescent="0.25">
      <c r="H27903" s="200"/>
    </row>
    <row r="27904" spans="8:8" x14ac:dyDescent="0.25">
      <c r="H27904" s="200"/>
    </row>
    <row r="27905" spans="8:8" x14ac:dyDescent="0.25">
      <c r="H27905" s="200"/>
    </row>
    <row r="27906" spans="8:8" x14ac:dyDescent="0.25">
      <c r="H27906" s="200"/>
    </row>
    <row r="27907" spans="8:8" x14ac:dyDescent="0.25">
      <c r="H27907" s="200"/>
    </row>
    <row r="27908" spans="8:8" x14ac:dyDescent="0.25">
      <c r="H27908" s="200"/>
    </row>
    <row r="27909" spans="8:8" x14ac:dyDescent="0.25">
      <c r="H27909" s="200"/>
    </row>
    <row r="27910" spans="8:8" x14ac:dyDescent="0.25">
      <c r="H27910" s="200"/>
    </row>
    <row r="27911" spans="8:8" x14ac:dyDescent="0.25">
      <c r="H27911" s="200"/>
    </row>
    <row r="27912" spans="8:8" x14ac:dyDescent="0.25">
      <c r="H27912" s="200"/>
    </row>
    <row r="27913" spans="8:8" x14ac:dyDescent="0.25">
      <c r="H27913" s="200"/>
    </row>
    <row r="27914" spans="8:8" x14ac:dyDescent="0.25">
      <c r="H27914" s="200"/>
    </row>
    <row r="27915" spans="8:8" x14ac:dyDescent="0.25">
      <c r="H27915" s="200"/>
    </row>
    <row r="27916" spans="8:8" x14ac:dyDescent="0.25">
      <c r="H27916" s="200"/>
    </row>
    <row r="27917" spans="8:8" x14ac:dyDescent="0.25">
      <c r="H27917" s="200"/>
    </row>
    <row r="27918" spans="8:8" x14ac:dyDescent="0.25">
      <c r="H27918" s="200"/>
    </row>
    <row r="27919" spans="8:8" x14ac:dyDescent="0.25">
      <c r="H27919" s="200"/>
    </row>
    <row r="27920" spans="8:8" x14ac:dyDescent="0.25">
      <c r="H27920" s="200"/>
    </row>
    <row r="27921" spans="8:8" x14ac:dyDescent="0.25">
      <c r="H27921" s="200"/>
    </row>
    <row r="27922" spans="8:8" x14ac:dyDescent="0.25">
      <c r="H27922" s="200"/>
    </row>
    <row r="27923" spans="8:8" x14ac:dyDescent="0.25">
      <c r="H27923" s="200"/>
    </row>
    <row r="27924" spans="8:8" x14ac:dyDescent="0.25">
      <c r="H27924" s="200"/>
    </row>
    <row r="27925" spans="8:8" x14ac:dyDescent="0.25">
      <c r="H27925" s="200"/>
    </row>
    <row r="27926" spans="8:8" x14ac:dyDescent="0.25">
      <c r="H27926" s="200"/>
    </row>
    <row r="27927" spans="8:8" x14ac:dyDescent="0.25">
      <c r="H27927" s="200"/>
    </row>
    <row r="27928" spans="8:8" x14ac:dyDescent="0.25">
      <c r="H27928" s="200"/>
    </row>
    <row r="27929" spans="8:8" x14ac:dyDescent="0.25">
      <c r="H27929" s="200"/>
    </row>
    <row r="27930" spans="8:8" x14ac:dyDescent="0.25">
      <c r="H27930" s="200"/>
    </row>
    <row r="27931" spans="8:8" x14ac:dyDescent="0.25">
      <c r="H27931" s="200"/>
    </row>
    <row r="27932" spans="8:8" x14ac:dyDescent="0.25">
      <c r="H27932" s="200"/>
    </row>
    <row r="27933" spans="8:8" x14ac:dyDescent="0.25">
      <c r="H27933" s="200"/>
    </row>
    <row r="27934" spans="8:8" x14ac:dyDescent="0.25">
      <c r="H27934" s="200"/>
    </row>
    <row r="27935" spans="8:8" x14ac:dyDescent="0.25">
      <c r="H27935" s="200"/>
    </row>
    <row r="27936" spans="8:8" x14ac:dyDescent="0.25">
      <c r="H27936" s="200"/>
    </row>
    <row r="27937" spans="8:8" x14ac:dyDescent="0.25">
      <c r="H27937" s="200"/>
    </row>
    <row r="27938" spans="8:8" x14ac:dyDescent="0.25">
      <c r="H27938" s="200"/>
    </row>
    <row r="27939" spans="8:8" x14ac:dyDescent="0.25">
      <c r="H27939" s="200"/>
    </row>
    <row r="27940" spans="8:8" x14ac:dyDescent="0.25">
      <c r="H27940" s="200"/>
    </row>
    <row r="27941" spans="8:8" x14ac:dyDescent="0.25">
      <c r="H27941" s="200"/>
    </row>
    <row r="27942" spans="8:8" x14ac:dyDescent="0.25">
      <c r="H27942" s="200"/>
    </row>
    <row r="27943" spans="8:8" x14ac:dyDescent="0.25">
      <c r="H27943" s="200"/>
    </row>
    <row r="27944" spans="8:8" x14ac:dyDescent="0.25">
      <c r="H27944" s="200"/>
    </row>
    <row r="27945" spans="8:8" x14ac:dyDescent="0.25">
      <c r="H27945" s="200"/>
    </row>
    <row r="27946" spans="8:8" x14ac:dyDescent="0.25">
      <c r="H27946" s="200"/>
    </row>
    <row r="27947" spans="8:8" x14ac:dyDescent="0.25">
      <c r="H27947" s="200"/>
    </row>
    <row r="27948" spans="8:8" x14ac:dyDescent="0.25">
      <c r="H27948" s="200"/>
    </row>
    <row r="27949" spans="8:8" x14ac:dyDescent="0.25">
      <c r="H27949" s="200"/>
    </row>
    <row r="27950" spans="8:8" x14ac:dyDescent="0.25">
      <c r="H27950" s="200"/>
    </row>
    <row r="27951" spans="8:8" x14ac:dyDescent="0.25">
      <c r="H27951" s="200"/>
    </row>
    <row r="27952" spans="8:8" x14ac:dyDescent="0.25">
      <c r="H27952" s="200"/>
    </row>
    <row r="27953" spans="8:8" x14ac:dyDescent="0.25">
      <c r="H27953" s="200"/>
    </row>
    <row r="27954" spans="8:8" x14ac:dyDescent="0.25">
      <c r="H27954" s="200"/>
    </row>
    <row r="27955" spans="8:8" x14ac:dyDescent="0.25">
      <c r="H27955" s="200"/>
    </row>
    <row r="27956" spans="8:8" x14ac:dyDescent="0.25">
      <c r="H27956" s="200"/>
    </row>
    <row r="27957" spans="8:8" x14ac:dyDescent="0.25">
      <c r="H27957" s="200"/>
    </row>
    <row r="27958" spans="8:8" x14ac:dyDescent="0.25">
      <c r="H27958" s="200"/>
    </row>
    <row r="27959" spans="8:8" x14ac:dyDescent="0.25">
      <c r="H27959" s="200"/>
    </row>
    <row r="27960" spans="8:8" x14ac:dyDescent="0.25">
      <c r="H27960" s="200"/>
    </row>
    <row r="27961" spans="8:8" x14ac:dyDescent="0.25">
      <c r="H27961" s="200"/>
    </row>
    <row r="27962" spans="8:8" x14ac:dyDescent="0.25">
      <c r="H27962" s="200"/>
    </row>
    <row r="27963" spans="8:8" x14ac:dyDescent="0.25">
      <c r="H27963" s="200"/>
    </row>
    <row r="27964" spans="8:8" x14ac:dyDescent="0.25">
      <c r="H27964" s="200"/>
    </row>
    <row r="27965" spans="8:8" x14ac:dyDescent="0.25">
      <c r="H27965" s="200"/>
    </row>
    <row r="27966" spans="8:8" x14ac:dyDescent="0.25">
      <c r="H27966" s="200"/>
    </row>
    <row r="27967" spans="8:8" x14ac:dyDescent="0.25">
      <c r="H27967" s="200"/>
    </row>
    <row r="27968" spans="8:8" x14ac:dyDescent="0.25">
      <c r="H27968" s="200"/>
    </row>
    <row r="27969" spans="8:8" x14ac:dyDescent="0.25">
      <c r="H27969" s="200"/>
    </row>
    <row r="27970" spans="8:8" x14ac:dyDescent="0.25">
      <c r="H27970" s="200"/>
    </row>
    <row r="27971" spans="8:8" x14ac:dyDescent="0.25">
      <c r="H27971" s="200"/>
    </row>
    <row r="27972" spans="8:8" x14ac:dyDescent="0.25">
      <c r="H27972" s="200"/>
    </row>
    <row r="27973" spans="8:8" x14ac:dyDescent="0.25">
      <c r="H27973" s="200"/>
    </row>
    <row r="27974" spans="8:8" x14ac:dyDescent="0.25">
      <c r="H27974" s="200"/>
    </row>
    <row r="27975" spans="8:8" x14ac:dyDescent="0.25">
      <c r="H27975" s="200"/>
    </row>
    <row r="27976" spans="8:8" x14ac:dyDescent="0.25">
      <c r="H27976" s="200"/>
    </row>
    <row r="27977" spans="8:8" x14ac:dyDescent="0.25">
      <c r="H27977" s="200"/>
    </row>
    <row r="27978" spans="8:8" x14ac:dyDescent="0.25">
      <c r="H27978" s="200"/>
    </row>
    <row r="27979" spans="8:8" x14ac:dyDescent="0.25">
      <c r="H27979" s="200"/>
    </row>
    <row r="27980" spans="8:8" x14ac:dyDescent="0.25">
      <c r="H27980" s="200"/>
    </row>
    <row r="27981" spans="8:8" x14ac:dyDescent="0.25">
      <c r="H27981" s="200"/>
    </row>
    <row r="27982" spans="8:8" x14ac:dyDescent="0.25">
      <c r="H27982" s="200"/>
    </row>
    <row r="27983" spans="8:8" x14ac:dyDescent="0.25">
      <c r="H27983" s="200"/>
    </row>
    <row r="27984" spans="8:8" x14ac:dyDescent="0.25">
      <c r="H27984" s="200"/>
    </row>
    <row r="27985" spans="8:8" x14ac:dyDescent="0.25">
      <c r="H27985" s="200"/>
    </row>
    <row r="27986" spans="8:8" x14ac:dyDescent="0.25">
      <c r="H27986" s="200"/>
    </row>
    <row r="27987" spans="8:8" x14ac:dyDescent="0.25">
      <c r="H27987" s="200"/>
    </row>
    <row r="27988" spans="8:8" x14ac:dyDescent="0.25">
      <c r="H27988" s="200"/>
    </row>
    <row r="27989" spans="8:8" x14ac:dyDescent="0.25">
      <c r="H27989" s="200"/>
    </row>
    <row r="27990" spans="8:8" x14ac:dyDescent="0.25">
      <c r="H27990" s="200"/>
    </row>
    <row r="27991" spans="8:8" x14ac:dyDescent="0.25">
      <c r="H27991" s="200"/>
    </row>
    <row r="27992" spans="8:8" x14ac:dyDescent="0.25">
      <c r="H27992" s="200"/>
    </row>
    <row r="27993" spans="8:8" x14ac:dyDescent="0.25">
      <c r="H27993" s="200"/>
    </row>
    <row r="27994" spans="8:8" x14ac:dyDescent="0.25">
      <c r="H27994" s="200"/>
    </row>
    <row r="27995" spans="8:8" x14ac:dyDescent="0.25">
      <c r="H27995" s="200"/>
    </row>
    <row r="27996" spans="8:8" x14ac:dyDescent="0.25">
      <c r="H27996" s="200"/>
    </row>
    <row r="27997" spans="8:8" x14ac:dyDescent="0.25">
      <c r="H27997" s="200"/>
    </row>
    <row r="27998" spans="8:8" x14ac:dyDescent="0.25">
      <c r="H27998" s="200"/>
    </row>
    <row r="27999" spans="8:8" x14ac:dyDescent="0.25">
      <c r="H27999" s="200"/>
    </row>
    <row r="28000" spans="8:8" x14ac:dyDescent="0.25">
      <c r="H28000" s="200"/>
    </row>
    <row r="28001" spans="8:8" x14ac:dyDescent="0.25">
      <c r="H28001" s="200"/>
    </row>
    <row r="28002" spans="8:8" x14ac:dyDescent="0.25">
      <c r="H28002" s="200"/>
    </row>
    <row r="28003" spans="8:8" x14ac:dyDescent="0.25">
      <c r="H28003" s="200"/>
    </row>
    <row r="28004" spans="8:8" x14ac:dyDescent="0.25">
      <c r="H28004" s="200"/>
    </row>
    <row r="28005" spans="8:8" x14ac:dyDescent="0.25">
      <c r="H28005" s="200"/>
    </row>
    <row r="28006" spans="8:8" x14ac:dyDescent="0.25">
      <c r="H28006" s="200"/>
    </row>
    <row r="28007" spans="8:8" x14ac:dyDescent="0.25">
      <c r="H28007" s="200"/>
    </row>
    <row r="28008" spans="8:8" x14ac:dyDescent="0.25">
      <c r="H28008" s="200"/>
    </row>
    <row r="28009" spans="8:8" x14ac:dyDescent="0.25">
      <c r="H28009" s="200"/>
    </row>
    <row r="28010" spans="8:8" x14ac:dyDescent="0.25">
      <c r="H28010" s="200"/>
    </row>
    <row r="28011" spans="8:8" x14ac:dyDescent="0.25">
      <c r="H28011" s="200"/>
    </row>
    <row r="28012" spans="8:8" x14ac:dyDescent="0.25">
      <c r="H28012" s="200"/>
    </row>
    <row r="28013" spans="8:8" x14ac:dyDescent="0.25">
      <c r="H28013" s="200"/>
    </row>
    <row r="28014" spans="8:8" x14ac:dyDescent="0.25">
      <c r="H28014" s="200"/>
    </row>
    <row r="28015" spans="8:8" x14ac:dyDescent="0.25">
      <c r="H28015" s="200"/>
    </row>
    <row r="28016" spans="8:8" x14ac:dyDescent="0.25">
      <c r="H28016" s="200"/>
    </row>
    <row r="28017" spans="8:8" x14ac:dyDescent="0.25">
      <c r="H28017" s="200"/>
    </row>
    <row r="28018" spans="8:8" x14ac:dyDescent="0.25">
      <c r="H28018" s="200"/>
    </row>
    <row r="28019" spans="8:8" x14ac:dyDescent="0.25">
      <c r="H28019" s="200"/>
    </row>
    <row r="28020" spans="8:8" x14ac:dyDescent="0.25">
      <c r="H28020" s="200"/>
    </row>
    <row r="28021" spans="8:8" x14ac:dyDescent="0.25">
      <c r="H28021" s="200"/>
    </row>
    <row r="28022" spans="8:8" x14ac:dyDescent="0.25">
      <c r="H28022" s="200"/>
    </row>
    <row r="28023" spans="8:8" x14ac:dyDescent="0.25">
      <c r="H28023" s="200"/>
    </row>
    <row r="28024" spans="8:8" x14ac:dyDescent="0.25">
      <c r="H28024" s="200"/>
    </row>
    <row r="28025" spans="8:8" x14ac:dyDescent="0.25">
      <c r="H28025" s="200"/>
    </row>
    <row r="28026" spans="8:8" x14ac:dyDescent="0.25">
      <c r="H28026" s="200"/>
    </row>
    <row r="28027" spans="8:8" x14ac:dyDescent="0.25">
      <c r="H28027" s="200"/>
    </row>
    <row r="28028" spans="8:8" x14ac:dyDescent="0.25">
      <c r="H28028" s="200"/>
    </row>
    <row r="28029" spans="8:8" x14ac:dyDescent="0.25">
      <c r="H28029" s="200"/>
    </row>
    <row r="28030" spans="8:8" x14ac:dyDescent="0.25">
      <c r="H28030" s="200"/>
    </row>
    <row r="28031" spans="8:8" x14ac:dyDescent="0.25">
      <c r="H28031" s="200"/>
    </row>
    <row r="28032" spans="8:8" x14ac:dyDescent="0.25">
      <c r="H28032" s="200"/>
    </row>
    <row r="28033" spans="8:8" x14ac:dyDescent="0.25">
      <c r="H28033" s="200"/>
    </row>
    <row r="28034" spans="8:8" x14ac:dyDescent="0.25">
      <c r="H28034" s="200"/>
    </row>
    <row r="28035" spans="8:8" x14ac:dyDescent="0.25">
      <c r="H28035" s="200"/>
    </row>
    <row r="28036" spans="8:8" x14ac:dyDescent="0.25">
      <c r="H28036" s="200"/>
    </row>
    <row r="28037" spans="8:8" x14ac:dyDescent="0.25">
      <c r="H28037" s="200"/>
    </row>
    <row r="28038" spans="8:8" x14ac:dyDescent="0.25">
      <c r="H28038" s="200"/>
    </row>
    <row r="28039" spans="8:8" x14ac:dyDescent="0.25">
      <c r="H28039" s="200"/>
    </row>
    <row r="28040" spans="8:8" x14ac:dyDescent="0.25">
      <c r="H28040" s="200"/>
    </row>
    <row r="28041" spans="8:8" x14ac:dyDescent="0.25">
      <c r="H28041" s="200"/>
    </row>
    <row r="28042" spans="8:8" x14ac:dyDescent="0.25">
      <c r="H28042" s="200"/>
    </row>
    <row r="28043" spans="8:8" x14ac:dyDescent="0.25">
      <c r="H28043" s="200"/>
    </row>
    <row r="28044" spans="8:8" x14ac:dyDescent="0.25">
      <c r="H28044" s="200"/>
    </row>
    <row r="28045" spans="8:8" x14ac:dyDescent="0.25">
      <c r="H28045" s="200"/>
    </row>
    <row r="28046" spans="8:8" x14ac:dyDescent="0.25">
      <c r="H28046" s="200"/>
    </row>
    <row r="28047" spans="8:8" x14ac:dyDescent="0.25">
      <c r="H28047" s="200"/>
    </row>
    <row r="28048" spans="8:8" x14ac:dyDescent="0.25">
      <c r="H28048" s="200"/>
    </row>
    <row r="28049" spans="8:8" x14ac:dyDescent="0.25">
      <c r="H28049" s="200"/>
    </row>
    <row r="28050" spans="8:8" x14ac:dyDescent="0.25">
      <c r="H28050" s="200"/>
    </row>
    <row r="28051" spans="8:8" x14ac:dyDescent="0.25">
      <c r="H28051" s="200"/>
    </row>
    <row r="28052" spans="8:8" x14ac:dyDescent="0.25">
      <c r="H28052" s="200"/>
    </row>
    <row r="28053" spans="8:8" x14ac:dyDescent="0.25">
      <c r="H28053" s="200"/>
    </row>
    <row r="28054" spans="8:8" x14ac:dyDescent="0.25">
      <c r="H28054" s="200"/>
    </row>
    <row r="28055" spans="8:8" x14ac:dyDescent="0.25">
      <c r="H28055" s="200"/>
    </row>
    <row r="28056" spans="8:8" x14ac:dyDescent="0.25">
      <c r="H28056" s="200"/>
    </row>
    <row r="28057" spans="8:8" x14ac:dyDescent="0.25">
      <c r="H28057" s="200"/>
    </row>
    <row r="28058" spans="8:8" x14ac:dyDescent="0.25">
      <c r="H28058" s="200"/>
    </row>
    <row r="28059" spans="8:8" x14ac:dyDescent="0.25">
      <c r="H28059" s="200"/>
    </row>
    <row r="28060" spans="8:8" x14ac:dyDescent="0.25">
      <c r="H28060" s="200"/>
    </row>
    <row r="28061" spans="8:8" x14ac:dyDescent="0.25">
      <c r="H28061" s="200"/>
    </row>
    <row r="28062" spans="8:8" x14ac:dyDescent="0.25">
      <c r="H28062" s="200"/>
    </row>
    <row r="28063" spans="8:8" x14ac:dyDescent="0.25">
      <c r="H28063" s="200"/>
    </row>
    <row r="28064" spans="8:8" x14ac:dyDescent="0.25">
      <c r="H28064" s="200"/>
    </row>
    <row r="28065" spans="8:8" x14ac:dyDescent="0.25">
      <c r="H28065" s="200"/>
    </row>
    <row r="28066" spans="8:8" x14ac:dyDescent="0.25">
      <c r="H28066" s="200"/>
    </row>
    <row r="28067" spans="8:8" x14ac:dyDescent="0.25">
      <c r="H28067" s="200"/>
    </row>
    <row r="28068" spans="8:8" x14ac:dyDescent="0.25">
      <c r="H28068" s="200"/>
    </row>
    <row r="28069" spans="8:8" x14ac:dyDescent="0.25">
      <c r="H28069" s="200"/>
    </row>
    <row r="28070" spans="8:8" x14ac:dyDescent="0.25">
      <c r="H28070" s="200"/>
    </row>
    <row r="28071" spans="8:8" x14ac:dyDescent="0.25">
      <c r="H28071" s="200"/>
    </row>
    <row r="28072" spans="8:8" x14ac:dyDescent="0.25">
      <c r="H28072" s="200"/>
    </row>
    <row r="28073" spans="8:8" x14ac:dyDescent="0.25">
      <c r="H28073" s="200"/>
    </row>
    <row r="28074" spans="8:8" x14ac:dyDescent="0.25">
      <c r="H28074" s="200"/>
    </row>
    <row r="28075" spans="8:8" x14ac:dyDescent="0.25">
      <c r="H28075" s="200"/>
    </row>
    <row r="28076" spans="8:8" x14ac:dyDescent="0.25">
      <c r="H28076" s="200"/>
    </row>
    <row r="28077" spans="8:8" x14ac:dyDescent="0.25">
      <c r="H28077" s="200"/>
    </row>
    <row r="28078" spans="8:8" x14ac:dyDescent="0.25">
      <c r="H28078" s="200"/>
    </row>
    <row r="28079" spans="8:8" x14ac:dyDescent="0.25">
      <c r="H28079" s="200"/>
    </row>
    <row r="28080" spans="8:8" x14ac:dyDescent="0.25">
      <c r="H28080" s="200"/>
    </row>
    <row r="28081" spans="8:8" x14ac:dyDescent="0.25">
      <c r="H28081" s="200"/>
    </row>
    <row r="28082" spans="8:8" x14ac:dyDescent="0.25">
      <c r="H28082" s="200"/>
    </row>
    <row r="28083" spans="8:8" x14ac:dyDescent="0.25">
      <c r="H28083" s="200"/>
    </row>
    <row r="28084" spans="8:8" x14ac:dyDescent="0.25">
      <c r="H28084" s="200"/>
    </row>
    <row r="28085" spans="8:8" x14ac:dyDescent="0.25">
      <c r="H28085" s="200"/>
    </row>
    <row r="28086" spans="8:8" x14ac:dyDescent="0.25">
      <c r="H28086" s="200"/>
    </row>
    <row r="28087" spans="8:8" x14ac:dyDescent="0.25">
      <c r="H28087" s="200"/>
    </row>
    <row r="28088" spans="8:8" x14ac:dyDescent="0.25">
      <c r="H28088" s="200"/>
    </row>
    <row r="28089" spans="8:8" x14ac:dyDescent="0.25">
      <c r="H28089" s="200"/>
    </row>
    <row r="28090" spans="8:8" x14ac:dyDescent="0.25">
      <c r="H28090" s="200"/>
    </row>
    <row r="28091" spans="8:8" x14ac:dyDescent="0.25">
      <c r="H28091" s="200"/>
    </row>
    <row r="28092" spans="8:8" x14ac:dyDescent="0.25">
      <c r="H28092" s="200"/>
    </row>
    <row r="28093" spans="8:8" x14ac:dyDescent="0.25">
      <c r="H28093" s="200"/>
    </row>
    <row r="28094" spans="8:8" x14ac:dyDescent="0.25">
      <c r="H28094" s="200"/>
    </row>
    <row r="28095" spans="8:8" x14ac:dyDescent="0.25">
      <c r="H28095" s="200"/>
    </row>
    <row r="28096" spans="8:8" x14ac:dyDescent="0.25">
      <c r="H28096" s="200"/>
    </row>
    <row r="28097" spans="8:8" x14ac:dyDescent="0.25">
      <c r="H28097" s="200"/>
    </row>
    <row r="28098" spans="8:8" x14ac:dyDescent="0.25">
      <c r="H28098" s="200"/>
    </row>
    <row r="28099" spans="8:8" x14ac:dyDescent="0.25">
      <c r="H28099" s="200"/>
    </row>
    <row r="28100" spans="8:8" x14ac:dyDescent="0.25">
      <c r="H28100" s="200"/>
    </row>
    <row r="28101" spans="8:8" x14ac:dyDescent="0.25">
      <c r="H28101" s="200"/>
    </row>
    <row r="28102" spans="8:8" x14ac:dyDescent="0.25">
      <c r="H28102" s="200"/>
    </row>
    <row r="28103" spans="8:8" x14ac:dyDescent="0.25">
      <c r="H28103" s="200"/>
    </row>
    <row r="28104" spans="8:8" x14ac:dyDescent="0.25">
      <c r="H28104" s="200"/>
    </row>
    <row r="28105" spans="8:8" x14ac:dyDescent="0.25">
      <c r="H28105" s="200"/>
    </row>
    <row r="28106" spans="8:8" x14ac:dyDescent="0.25">
      <c r="H28106" s="200"/>
    </row>
    <row r="28107" spans="8:8" x14ac:dyDescent="0.25">
      <c r="H28107" s="200"/>
    </row>
    <row r="28108" spans="8:8" x14ac:dyDescent="0.25">
      <c r="H28108" s="200"/>
    </row>
    <row r="28109" spans="8:8" x14ac:dyDescent="0.25">
      <c r="H28109" s="200"/>
    </row>
    <row r="28110" spans="8:8" x14ac:dyDescent="0.25">
      <c r="H28110" s="200"/>
    </row>
    <row r="28111" spans="8:8" x14ac:dyDescent="0.25">
      <c r="H28111" s="200"/>
    </row>
    <row r="28112" spans="8:8" x14ac:dyDescent="0.25">
      <c r="H28112" s="200"/>
    </row>
    <row r="28113" spans="8:8" x14ac:dyDescent="0.25">
      <c r="H28113" s="200"/>
    </row>
    <row r="28114" spans="8:8" x14ac:dyDescent="0.25">
      <c r="H28114" s="200"/>
    </row>
    <row r="28115" spans="8:8" x14ac:dyDescent="0.25">
      <c r="H28115" s="200"/>
    </row>
    <row r="28116" spans="8:8" x14ac:dyDescent="0.25">
      <c r="H28116" s="200"/>
    </row>
    <row r="28117" spans="8:8" x14ac:dyDescent="0.25">
      <c r="H28117" s="200"/>
    </row>
    <row r="28118" spans="8:8" x14ac:dyDescent="0.25">
      <c r="H28118" s="200"/>
    </row>
    <row r="28119" spans="8:8" x14ac:dyDescent="0.25">
      <c r="H28119" s="200"/>
    </row>
    <row r="28120" spans="8:8" x14ac:dyDescent="0.25">
      <c r="H28120" s="200"/>
    </row>
    <row r="28121" spans="8:8" x14ac:dyDescent="0.25">
      <c r="H28121" s="200"/>
    </row>
    <row r="28122" spans="8:8" x14ac:dyDescent="0.25">
      <c r="H28122" s="200"/>
    </row>
    <row r="28123" spans="8:8" x14ac:dyDescent="0.25">
      <c r="H28123" s="200"/>
    </row>
    <row r="28124" spans="8:8" x14ac:dyDescent="0.25">
      <c r="H28124" s="200"/>
    </row>
    <row r="28125" spans="8:8" x14ac:dyDescent="0.25">
      <c r="H28125" s="200"/>
    </row>
    <row r="28126" spans="8:8" x14ac:dyDescent="0.25">
      <c r="H28126" s="200"/>
    </row>
    <row r="28127" spans="8:8" x14ac:dyDescent="0.25">
      <c r="H28127" s="200"/>
    </row>
    <row r="28128" spans="8:8" x14ac:dyDescent="0.25">
      <c r="H28128" s="200"/>
    </row>
    <row r="28129" spans="8:8" x14ac:dyDescent="0.25">
      <c r="H28129" s="200"/>
    </row>
    <row r="28130" spans="8:8" x14ac:dyDescent="0.25">
      <c r="H28130" s="200"/>
    </row>
    <row r="28131" spans="8:8" x14ac:dyDescent="0.25">
      <c r="H28131" s="200"/>
    </row>
    <row r="28132" spans="8:8" x14ac:dyDescent="0.25">
      <c r="H28132" s="200"/>
    </row>
    <row r="28133" spans="8:8" x14ac:dyDescent="0.25">
      <c r="H28133" s="200"/>
    </row>
    <row r="28134" spans="8:8" x14ac:dyDescent="0.25">
      <c r="H28134" s="200"/>
    </row>
    <row r="28135" spans="8:8" x14ac:dyDescent="0.25">
      <c r="H28135" s="200"/>
    </row>
    <row r="28136" spans="8:8" x14ac:dyDescent="0.25">
      <c r="H28136" s="200"/>
    </row>
    <row r="28137" spans="8:8" x14ac:dyDescent="0.25">
      <c r="H28137" s="200"/>
    </row>
    <row r="28138" spans="8:8" x14ac:dyDescent="0.25">
      <c r="H28138" s="200"/>
    </row>
    <row r="28139" spans="8:8" x14ac:dyDescent="0.25">
      <c r="H28139" s="200"/>
    </row>
    <row r="28140" spans="8:8" x14ac:dyDescent="0.25">
      <c r="H28140" s="200"/>
    </row>
    <row r="28141" spans="8:8" x14ac:dyDescent="0.25">
      <c r="H28141" s="200"/>
    </row>
    <row r="28142" spans="8:8" x14ac:dyDescent="0.25">
      <c r="H28142" s="200"/>
    </row>
    <row r="28143" spans="8:8" x14ac:dyDescent="0.25">
      <c r="H28143" s="200"/>
    </row>
    <row r="28144" spans="8:8" x14ac:dyDescent="0.25">
      <c r="H28144" s="200"/>
    </row>
    <row r="28145" spans="8:8" x14ac:dyDescent="0.25">
      <c r="H28145" s="200"/>
    </row>
    <row r="28146" spans="8:8" x14ac:dyDescent="0.25">
      <c r="H28146" s="200"/>
    </row>
    <row r="28147" spans="8:8" x14ac:dyDescent="0.25">
      <c r="H28147" s="200"/>
    </row>
    <row r="28148" spans="8:8" x14ac:dyDescent="0.25">
      <c r="H28148" s="200"/>
    </row>
    <row r="28149" spans="8:8" x14ac:dyDescent="0.25">
      <c r="H28149" s="200"/>
    </row>
    <row r="28150" spans="8:8" x14ac:dyDescent="0.25">
      <c r="H28150" s="200"/>
    </row>
    <row r="28151" spans="8:8" x14ac:dyDescent="0.25">
      <c r="H28151" s="200"/>
    </row>
    <row r="28152" spans="8:8" x14ac:dyDescent="0.25">
      <c r="H28152" s="200"/>
    </row>
    <row r="28153" spans="8:8" x14ac:dyDescent="0.25">
      <c r="H28153" s="200"/>
    </row>
    <row r="28154" spans="8:8" x14ac:dyDescent="0.25">
      <c r="H28154" s="200"/>
    </row>
    <row r="28155" spans="8:8" x14ac:dyDescent="0.25">
      <c r="H28155" s="200"/>
    </row>
    <row r="28156" spans="8:8" x14ac:dyDescent="0.25">
      <c r="H28156" s="200"/>
    </row>
    <row r="28157" spans="8:8" x14ac:dyDescent="0.25">
      <c r="H28157" s="200"/>
    </row>
    <row r="28158" spans="8:8" x14ac:dyDescent="0.25">
      <c r="H28158" s="200"/>
    </row>
    <row r="28159" spans="8:8" x14ac:dyDescent="0.25">
      <c r="H28159" s="200"/>
    </row>
    <row r="28160" spans="8:8" x14ac:dyDescent="0.25">
      <c r="H28160" s="200"/>
    </row>
    <row r="28161" spans="8:8" x14ac:dyDescent="0.25">
      <c r="H28161" s="200"/>
    </row>
    <row r="28162" spans="8:8" x14ac:dyDescent="0.25">
      <c r="H28162" s="200"/>
    </row>
    <row r="28163" spans="8:8" x14ac:dyDescent="0.25">
      <c r="H28163" s="200"/>
    </row>
    <row r="28164" spans="8:8" x14ac:dyDescent="0.25">
      <c r="H28164" s="200"/>
    </row>
    <row r="28165" spans="8:8" x14ac:dyDescent="0.25">
      <c r="H28165" s="200"/>
    </row>
    <row r="28166" spans="8:8" x14ac:dyDescent="0.25">
      <c r="H28166" s="200"/>
    </row>
    <row r="28167" spans="8:8" x14ac:dyDescent="0.25">
      <c r="H28167" s="200"/>
    </row>
    <row r="28168" spans="8:8" x14ac:dyDescent="0.25">
      <c r="H28168" s="200"/>
    </row>
    <row r="28169" spans="8:8" x14ac:dyDescent="0.25">
      <c r="H28169" s="200"/>
    </row>
    <row r="28170" spans="8:8" x14ac:dyDescent="0.25">
      <c r="H28170" s="200"/>
    </row>
    <row r="28171" spans="8:8" x14ac:dyDescent="0.25">
      <c r="H28171" s="200"/>
    </row>
    <row r="28172" spans="8:8" x14ac:dyDescent="0.25">
      <c r="H28172" s="200"/>
    </row>
    <row r="28173" spans="8:8" x14ac:dyDescent="0.25">
      <c r="H28173" s="200"/>
    </row>
    <row r="28174" spans="8:8" x14ac:dyDescent="0.25">
      <c r="H28174" s="200"/>
    </row>
    <row r="28175" spans="8:8" x14ac:dyDescent="0.25">
      <c r="H28175" s="200"/>
    </row>
    <row r="28176" spans="8:8" x14ac:dyDescent="0.25">
      <c r="H28176" s="200"/>
    </row>
    <row r="28177" spans="8:8" x14ac:dyDescent="0.25">
      <c r="H28177" s="200"/>
    </row>
    <row r="28178" spans="8:8" x14ac:dyDescent="0.25">
      <c r="H28178" s="200"/>
    </row>
    <row r="28179" spans="8:8" x14ac:dyDescent="0.25">
      <c r="H28179" s="200"/>
    </row>
    <row r="28180" spans="8:8" x14ac:dyDescent="0.25">
      <c r="H28180" s="200"/>
    </row>
    <row r="28181" spans="8:8" x14ac:dyDescent="0.25">
      <c r="H28181" s="200"/>
    </row>
    <row r="28182" spans="8:8" x14ac:dyDescent="0.25">
      <c r="H28182" s="200"/>
    </row>
    <row r="28183" spans="8:8" x14ac:dyDescent="0.25">
      <c r="H28183" s="200"/>
    </row>
    <row r="28184" spans="8:8" x14ac:dyDescent="0.25">
      <c r="H28184" s="200"/>
    </row>
    <row r="28185" spans="8:8" x14ac:dyDescent="0.25">
      <c r="H28185" s="200"/>
    </row>
    <row r="28186" spans="8:8" x14ac:dyDescent="0.25">
      <c r="H28186" s="200"/>
    </row>
    <row r="28187" spans="8:8" x14ac:dyDescent="0.25">
      <c r="H28187" s="200"/>
    </row>
    <row r="28188" spans="8:8" x14ac:dyDescent="0.25">
      <c r="H28188" s="200"/>
    </row>
    <row r="28189" spans="8:8" x14ac:dyDescent="0.25">
      <c r="H28189" s="200"/>
    </row>
    <row r="28190" spans="8:8" x14ac:dyDescent="0.25">
      <c r="H28190" s="200"/>
    </row>
    <row r="28191" spans="8:8" x14ac:dyDescent="0.25">
      <c r="H28191" s="200"/>
    </row>
    <row r="28192" spans="8:8" x14ac:dyDescent="0.25">
      <c r="H28192" s="200"/>
    </row>
    <row r="28193" spans="8:8" x14ac:dyDescent="0.25">
      <c r="H28193" s="200"/>
    </row>
    <row r="28194" spans="8:8" x14ac:dyDescent="0.25">
      <c r="H28194" s="200"/>
    </row>
    <row r="28195" spans="8:8" x14ac:dyDescent="0.25">
      <c r="H28195" s="200"/>
    </row>
    <row r="28196" spans="8:8" x14ac:dyDescent="0.25">
      <c r="H28196" s="200"/>
    </row>
    <row r="28197" spans="8:8" x14ac:dyDescent="0.25">
      <c r="H28197" s="200"/>
    </row>
    <row r="28198" spans="8:8" x14ac:dyDescent="0.25">
      <c r="H28198" s="200"/>
    </row>
    <row r="28199" spans="8:8" x14ac:dyDescent="0.25">
      <c r="H28199" s="200"/>
    </row>
    <row r="28200" spans="8:8" x14ac:dyDescent="0.25">
      <c r="H28200" s="200"/>
    </row>
    <row r="28201" spans="8:8" x14ac:dyDescent="0.25">
      <c r="H28201" s="200"/>
    </row>
    <row r="28202" spans="8:8" x14ac:dyDescent="0.25">
      <c r="H28202" s="200"/>
    </row>
    <row r="28203" spans="8:8" x14ac:dyDescent="0.25">
      <c r="H28203" s="200"/>
    </row>
    <row r="28204" spans="8:8" x14ac:dyDescent="0.25">
      <c r="H28204" s="200"/>
    </row>
    <row r="28205" spans="8:8" x14ac:dyDescent="0.25">
      <c r="H28205" s="200"/>
    </row>
    <row r="28206" spans="8:8" x14ac:dyDescent="0.25">
      <c r="H28206" s="200"/>
    </row>
    <row r="28207" spans="8:8" x14ac:dyDescent="0.25">
      <c r="H28207" s="200"/>
    </row>
    <row r="28208" spans="8:8" x14ac:dyDescent="0.25">
      <c r="H28208" s="200"/>
    </row>
    <row r="28209" spans="8:8" x14ac:dyDescent="0.25">
      <c r="H28209" s="200"/>
    </row>
    <row r="28210" spans="8:8" x14ac:dyDescent="0.25">
      <c r="H28210" s="200"/>
    </row>
    <row r="28211" spans="8:8" x14ac:dyDescent="0.25">
      <c r="H28211" s="200"/>
    </row>
    <row r="28212" spans="8:8" x14ac:dyDescent="0.25">
      <c r="H28212" s="200"/>
    </row>
    <row r="28213" spans="8:8" x14ac:dyDescent="0.25">
      <c r="H28213" s="200"/>
    </row>
    <row r="28214" spans="8:8" x14ac:dyDescent="0.25">
      <c r="H28214" s="200"/>
    </row>
    <row r="28215" spans="8:8" x14ac:dyDescent="0.25">
      <c r="H28215" s="200"/>
    </row>
    <row r="28216" spans="8:8" x14ac:dyDescent="0.25">
      <c r="H28216" s="200"/>
    </row>
    <row r="28217" spans="8:8" x14ac:dyDescent="0.25">
      <c r="H28217" s="200"/>
    </row>
    <row r="28218" spans="8:8" x14ac:dyDescent="0.25">
      <c r="H28218" s="200"/>
    </row>
    <row r="28219" spans="8:8" x14ac:dyDescent="0.25">
      <c r="H28219" s="200"/>
    </row>
    <row r="28220" spans="8:8" x14ac:dyDescent="0.25">
      <c r="H28220" s="200"/>
    </row>
    <row r="28221" spans="8:8" x14ac:dyDescent="0.25">
      <c r="H28221" s="200"/>
    </row>
    <row r="28222" spans="8:8" x14ac:dyDescent="0.25">
      <c r="H28222" s="200"/>
    </row>
    <row r="28223" spans="8:8" x14ac:dyDescent="0.25">
      <c r="H28223" s="200"/>
    </row>
    <row r="28224" spans="8:8" x14ac:dyDescent="0.25">
      <c r="H28224" s="200"/>
    </row>
    <row r="28225" spans="8:8" x14ac:dyDescent="0.25">
      <c r="H28225" s="200"/>
    </row>
    <row r="28226" spans="8:8" x14ac:dyDescent="0.25">
      <c r="H28226" s="200"/>
    </row>
    <row r="28227" spans="8:8" x14ac:dyDescent="0.25">
      <c r="H28227" s="200"/>
    </row>
    <row r="28228" spans="8:8" x14ac:dyDescent="0.25">
      <c r="H28228" s="200"/>
    </row>
    <row r="28229" spans="8:8" x14ac:dyDescent="0.25">
      <c r="H28229" s="200"/>
    </row>
    <row r="28230" spans="8:8" x14ac:dyDescent="0.25">
      <c r="H28230" s="200"/>
    </row>
    <row r="28231" spans="8:8" x14ac:dyDescent="0.25">
      <c r="H28231" s="200"/>
    </row>
    <row r="28232" spans="8:8" x14ac:dyDescent="0.25">
      <c r="H28232" s="200"/>
    </row>
    <row r="28233" spans="8:8" x14ac:dyDescent="0.25">
      <c r="H28233" s="200"/>
    </row>
    <row r="28234" spans="8:8" x14ac:dyDescent="0.25">
      <c r="H28234" s="200"/>
    </row>
    <row r="28235" spans="8:8" x14ac:dyDescent="0.25">
      <c r="H28235" s="200"/>
    </row>
    <row r="28236" spans="8:8" x14ac:dyDescent="0.25">
      <c r="H28236" s="200"/>
    </row>
    <row r="28237" spans="8:8" x14ac:dyDescent="0.25">
      <c r="H28237" s="200"/>
    </row>
    <row r="28238" spans="8:8" x14ac:dyDescent="0.25">
      <c r="H28238" s="200"/>
    </row>
    <row r="28239" spans="8:8" x14ac:dyDescent="0.25">
      <c r="H28239" s="200"/>
    </row>
    <row r="28240" spans="8:8" x14ac:dyDescent="0.25">
      <c r="H28240" s="200"/>
    </row>
    <row r="28241" spans="8:8" x14ac:dyDescent="0.25">
      <c r="H28241" s="200"/>
    </row>
    <row r="28242" spans="8:8" x14ac:dyDescent="0.25">
      <c r="H28242" s="200"/>
    </row>
    <row r="28243" spans="8:8" x14ac:dyDescent="0.25">
      <c r="H28243" s="200"/>
    </row>
    <row r="28244" spans="8:8" x14ac:dyDescent="0.25">
      <c r="H28244" s="200"/>
    </row>
    <row r="28245" spans="8:8" x14ac:dyDescent="0.25">
      <c r="H28245" s="200"/>
    </row>
    <row r="28246" spans="8:8" x14ac:dyDescent="0.25">
      <c r="H28246" s="200"/>
    </row>
    <row r="28247" spans="8:8" x14ac:dyDescent="0.25">
      <c r="H28247" s="200"/>
    </row>
    <row r="28248" spans="8:8" x14ac:dyDescent="0.25">
      <c r="H28248" s="200"/>
    </row>
    <row r="28249" spans="8:8" x14ac:dyDescent="0.25">
      <c r="H28249" s="200"/>
    </row>
    <row r="28250" spans="8:8" x14ac:dyDescent="0.25">
      <c r="H28250" s="200"/>
    </row>
    <row r="28251" spans="8:8" x14ac:dyDescent="0.25">
      <c r="H28251" s="200"/>
    </row>
    <row r="28252" spans="8:8" x14ac:dyDescent="0.25">
      <c r="H28252" s="200"/>
    </row>
    <row r="28253" spans="8:8" x14ac:dyDescent="0.25">
      <c r="H28253" s="200"/>
    </row>
    <row r="28254" spans="8:8" x14ac:dyDescent="0.25">
      <c r="H28254" s="200"/>
    </row>
    <row r="28255" spans="8:8" x14ac:dyDescent="0.25">
      <c r="H28255" s="200"/>
    </row>
    <row r="28256" spans="8:8" x14ac:dyDescent="0.25">
      <c r="H28256" s="200"/>
    </row>
    <row r="28257" spans="8:8" x14ac:dyDescent="0.25">
      <c r="H28257" s="200"/>
    </row>
    <row r="28258" spans="8:8" x14ac:dyDescent="0.25">
      <c r="H28258" s="200"/>
    </row>
    <row r="28259" spans="8:8" x14ac:dyDescent="0.25">
      <c r="H28259" s="200"/>
    </row>
    <row r="28260" spans="8:8" x14ac:dyDescent="0.25">
      <c r="H28260" s="200"/>
    </row>
    <row r="28261" spans="8:8" x14ac:dyDescent="0.25">
      <c r="H28261" s="200"/>
    </row>
    <row r="28262" spans="8:8" x14ac:dyDescent="0.25">
      <c r="H28262" s="200"/>
    </row>
    <row r="28263" spans="8:8" x14ac:dyDescent="0.25">
      <c r="H28263" s="200"/>
    </row>
    <row r="28264" spans="8:8" x14ac:dyDescent="0.25">
      <c r="H28264" s="200"/>
    </row>
    <row r="28265" spans="8:8" x14ac:dyDescent="0.25">
      <c r="H28265" s="200"/>
    </row>
    <row r="28266" spans="8:8" x14ac:dyDescent="0.25">
      <c r="H28266" s="200"/>
    </row>
    <row r="28267" spans="8:8" x14ac:dyDescent="0.25">
      <c r="H28267" s="200"/>
    </row>
    <row r="28268" spans="8:8" x14ac:dyDescent="0.25">
      <c r="H28268" s="200"/>
    </row>
    <row r="28269" spans="8:8" x14ac:dyDescent="0.25">
      <c r="H28269" s="200"/>
    </row>
    <row r="28270" spans="8:8" x14ac:dyDescent="0.25">
      <c r="H28270" s="200"/>
    </row>
    <row r="28271" spans="8:8" x14ac:dyDescent="0.25">
      <c r="H28271" s="200"/>
    </row>
    <row r="28272" spans="8:8" x14ac:dyDescent="0.25">
      <c r="H28272" s="200"/>
    </row>
    <row r="28273" spans="8:8" x14ac:dyDescent="0.25">
      <c r="H28273" s="200"/>
    </row>
    <row r="28274" spans="8:8" x14ac:dyDescent="0.25">
      <c r="H28274" s="200"/>
    </row>
    <row r="28275" spans="8:8" x14ac:dyDescent="0.25">
      <c r="H28275" s="200"/>
    </row>
    <row r="28276" spans="8:8" x14ac:dyDescent="0.25">
      <c r="H28276" s="200"/>
    </row>
    <row r="28277" spans="8:8" x14ac:dyDescent="0.25">
      <c r="H28277" s="200"/>
    </row>
    <row r="28278" spans="8:8" x14ac:dyDescent="0.25">
      <c r="H28278" s="200"/>
    </row>
    <row r="28279" spans="8:8" x14ac:dyDescent="0.25">
      <c r="H28279" s="200"/>
    </row>
    <row r="28280" spans="8:8" x14ac:dyDescent="0.25">
      <c r="H28280" s="200"/>
    </row>
    <row r="28281" spans="8:8" x14ac:dyDescent="0.25">
      <c r="H28281" s="200"/>
    </row>
    <row r="28282" spans="8:8" x14ac:dyDescent="0.25">
      <c r="H28282" s="200"/>
    </row>
    <row r="28283" spans="8:8" x14ac:dyDescent="0.25">
      <c r="H28283" s="200"/>
    </row>
    <row r="28284" spans="8:8" x14ac:dyDescent="0.25">
      <c r="H28284" s="200"/>
    </row>
    <row r="28285" spans="8:8" x14ac:dyDescent="0.25">
      <c r="H28285" s="200"/>
    </row>
    <row r="28286" spans="8:8" x14ac:dyDescent="0.25">
      <c r="H28286" s="200"/>
    </row>
    <row r="28287" spans="8:8" x14ac:dyDescent="0.25">
      <c r="H28287" s="200"/>
    </row>
    <row r="28288" spans="8:8" x14ac:dyDescent="0.25">
      <c r="H28288" s="200"/>
    </row>
    <row r="28289" spans="8:8" x14ac:dyDescent="0.25">
      <c r="H28289" s="200"/>
    </row>
    <row r="28290" spans="8:8" x14ac:dyDescent="0.25">
      <c r="H28290" s="200"/>
    </row>
    <row r="28291" spans="8:8" x14ac:dyDescent="0.25">
      <c r="H28291" s="200"/>
    </row>
    <row r="28292" spans="8:8" x14ac:dyDescent="0.25">
      <c r="H28292" s="200"/>
    </row>
    <row r="28293" spans="8:8" x14ac:dyDescent="0.25">
      <c r="H28293" s="200"/>
    </row>
    <row r="28294" spans="8:8" x14ac:dyDescent="0.25">
      <c r="H28294" s="200"/>
    </row>
    <row r="28295" spans="8:8" x14ac:dyDescent="0.25">
      <c r="H28295" s="200"/>
    </row>
    <row r="28296" spans="8:8" x14ac:dyDescent="0.25">
      <c r="H28296" s="200"/>
    </row>
    <row r="28297" spans="8:8" x14ac:dyDescent="0.25">
      <c r="H28297" s="200"/>
    </row>
    <row r="28298" spans="8:8" x14ac:dyDescent="0.25">
      <c r="H28298" s="200"/>
    </row>
    <row r="28299" spans="8:8" x14ac:dyDescent="0.25">
      <c r="H28299" s="200"/>
    </row>
    <row r="28300" spans="8:8" x14ac:dyDescent="0.25">
      <c r="H28300" s="200"/>
    </row>
    <row r="28301" spans="8:8" x14ac:dyDescent="0.25">
      <c r="H28301" s="200"/>
    </row>
    <row r="28302" spans="8:8" x14ac:dyDescent="0.25">
      <c r="H28302" s="200"/>
    </row>
    <row r="28303" spans="8:8" x14ac:dyDescent="0.25">
      <c r="H28303" s="200"/>
    </row>
    <row r="28304" spans="8:8" x14ac:dyDescent="0.25">
      <c r="H28304" s="200"/>
    </row>
    <row r="28305" spans="8:8" x14ac:dyDescent="0.25">
      <c r="H28305" s="200"/>
    </row>
    <row r="28306" spans="8:8" x14ac:dyDescent="0.25">
      <c r="H28306" s="200"/>
    </row>
    <row r="28307" spans="8:8" x14ac:dyDescent="0.25">
      <c r="H28307" s="200"/>
    </row>
    <row r="28308" spans="8:8" x14ac:dyDescent="0.25">
      <c r="H28308" s="200"/>
    </row>
    <row r="28309" spans="8:8" x14ac:dyDescent="0.25">
      <c r="H28309" s="200"/>
    </row>
    <row r="28310" spans="8:8" x14ac:dyDescent="0.25">
      <c r="H28310" s="200"/>
    </row>
    <row r="28311" spans="8:8" x14ac:dyDescent="0.25">
      <c r="H28311" s="200"/>
    </row>
    <row r="28312" spans="8:8" x14ac:dyDescent="0.25">
      <c r="H28312" s="200"/>
    </row>
    <row r="28313" spans="8:8" x14ac:dyDescent="0.25">
      <c r="H28313" s="200"/>
    </row>
    <row r="28314" spans="8:8" x14ac:dyDescent="0.25">
      <c r="H28314" s="200"/>
    </row>
    <row r="28315" spans="8:8" x14ac:dyDescent="0.25">
      <c r="H28315" s="200"/>
    </row>
    <row r="28316" spans="8:8" x14ac:dyDescent="0.25">
      <c r="H28316" s="200"/>
    </row>
    <row r="28317" spans="8:8" x14ac:dyDescent="0.25">
      <c r="H28317" s="200"/>
    </row>
    <row r="28318" spans="8:8" x14ac:dyDescent="0.25">
      <c r="H28318" s="200"/>
    </row>
    <row r="28319" spans="8:8" x14ac:dyDescent="0.25">
      <c r="H28319" s="200"/>
    </row>
    <row r="28320" spans="8:8" x14ac:dyDescent="0.25">
      <c r="H28320" s="200"/>
    </row>
    <row r="28321" spans="8:8" x14ac:dyDescent="0.25">
      <c r="H28321" s="200"/>
    </row>
    <row r="28322" spans="8:8" x14ac:dyDescent="0.25">
      <c r="H28322" s="200"/>
    </row>
    <row r="28323" spans="8:8" x14ac:dyDescent="0.25">
      <c r="H28323" s="200"/>
    </row>
    <row r="28324" spans="8:8" x14ac:dyDescent="0.25">
      <c r="H28324" s="200"/>
    </row>
    <row r="28325" spans="8:8" x14ac:dyDescent="0.25">
      <c r="H28325" s="200"/>
    </row>
    <row r="28326" spans="8:8" x14ac:dyDescent="0.25">
      <c r="H28326" s="200"/>
    </row>
    <row r="28327" spans="8:8" x14ac:dyDescent="0.25">
      <c r="H28327" s="200"/>
    </row>
    <row r="28328" spans="8:8" x14ac:dyDescent="0.25">
      <c r="H28328" s="200"/>
    </row>
    <row r="28329" spans="8:8" x14ac:dyDescent="0.25">
      <c r="H28329" s="200"/>
    </row>
    <row r="28330" spans="8:8" x14ac:dyDescent="0.25">
      <c r="H28330" s="200"/>
    </row>
    <row r="28331" spans="8:8" x14ac:dyDescent="0.25">
      <c r="H28331" s="200"/>
    </row>
    <row r="28332" spans="8:8" x14ac:dyDescent="0.25">
      <c r="H28332" s="200"/>
    </row>
    <row r="28333" spans="8:8" x14ac:dyDescent="0.25">
      <c r="H28333" s="200"/>
    </row>
    <row r="28334" spans="8:8" x14ac:dyDescent="0.25">
      <c r="H28334" s="200"/>
    </row>
    <row r="28335" spans="8:8" x14ac:dyDescent="0.25">
      <c r="H28335" s="200"/>
    </row>
    <row r="28336" spans="8:8" x14ac:dyDescent="0.25">
      <c r="H28336" s="200"/>
    </row>
    <row r="28337" spans="8:8" x14ac:dyDescent="0.25">
      <c r="H28337" s="200"/>
    </row>
    <row r="28338" spans="8:8" x14ac:dyDescent="0.25">
      <c r="H28338" s="200"/>
    </row>
    <row r="28339" spans="8:8" x14ac:dyDescent="0.25">
      <c r="H28339" s="200"/>
    </row>
    <row r="28340" spans="8:8" x14ac:dyDescent="0.25">
      <c r="H28340" s="200"/>
    </row>
    <row r="28341" spans="8:8" x14ac:dyDescent="0.25">
      <c r="H28341" s="200"/>
    </row>
    <row r="28342" spans="8:8" x14ac:dyDescent="0.25">
      <c r="H28342" s="200"/>
    </row>
    <row r="28343" spans="8:8" x14ac:dyDescent="0.25">
      <c r="H28343" s="200"/>
    </row>
    <row r="28344" spans="8:8" x14ac:dyDescent="0.25">
      <c r="H28344" s="200"/>
    </row>
    <row r="28345" spans="8:8" x14ac:dyDescent="0.25">
      <c r="H28345" s="200"/>
    </row>
    <row r="28346" spans="8:8" x14ac:dyDescent="0.25">
      <c r="H28346" s="200"/>
    </row>
    <row r="28347" spans="8:8" x14ac:dyDescent="0.25">
      <c r="H28347" s="200"/>
    </row>
    <row r="28348" spans="8:8" x14ac:dyDescent="0.25">
      <c r="H28348" s="200"/>
    </row>
    <row r="28349" spans="8:8" x14ac:dyDescent="0.25">
      <c r="H28349" s="200"/>
    </row>
    <row r="28350" spans="8:8" x14ac:dyDescent="0.25">
      <c r="H28350" s="200"/>
    </row>
    <row r="28351" spans="8:8" x14ac:dyDescent="0.25">
      <c r="H28351" s="200"/>
    </row>
    <row r="28352" spans="8:8" x14ac:dyDescent="0.25">
      <c r="H28352" s="200"/>
    </row>
    <row r="28353" spans="8:8" x14ac:dyDescent="0.25">
      <c r="H28353" s="200"/>
    </row>
    <row r="28354" spans="8:8" x14ac:dyDescent="0.25">
      <c r="H28354" s="200"/>
    </row>
    <row r="28355" spans="8:8" x14ac:dyDescent="0.25">
      <c r="H28355" s="200"/>
    </row>
    <row r="28356" spans="8:8" x14ac:dyDescent="0.25">
      <c r="H28356" s="200"/>
    </row>
    <row r="28357" spans="8:8" x14ac:dyDescent="0.25">
      <c r="H28357" s="200"/>
    </row>
    <row r="28358" spans="8:8" x14ac:dyDescent="0.25">
      <c r="H28358" s="200"/>
    </row>
    <row r="28359" spans="8:8" x14ac:dyDescent="0.25">
      <c r="H28359" s="200"/>
    </row>
    <row r="28360" spans="8:8" x14ac:dyDescent="0.25">
      <c r="H28360" s="200"/>
    </row>
    <row r="28361" spans="8:8" x14ac:dyDescent="0.25">
      <c r="H28361" s="200"/>
    </row>
    <row r="28362" spans="8:8" x14ac:dyDescent="0.25">
      <c r="H28362" s="200"/>
    </row>
    <row r="28363" spans="8:8" x14ac:dyDescent="0.25">
      <c r="H28363" s="200"/>
    </row>
    <row r="28364" spans="8:8" x14ac:dyDescent="0.25">
      <c r="H28364" s="200"/>
    </row>
    <row r="28365" spans="8:8" x14ac:dyDescent="0.25">
      <c r="H28365" s="200"/>
    </row>
    <row r="28366" spans="8:8" x14ac:dyDescent="0.25">
      <c r="H28366" s="200"/>
    </row>
    <row r="28367" spans="8:8" x14ac:dyDescent="0.25">
      <c r="H28367" s="200"/>
    </row>
    <row r="28368" spans="8:8" x14ac:dyDescent="0.25">
      <c r="H28368" s="200"/>
    </row>
    <row r="28369" spans="8:8" x14ac:dyDescent="0.25">
      <c r="H28369" s="200"/>
    </row>
    <row r="28370" spans="8:8" x14ac:dyDescent="0.25">
      <c r="H28370" s="200"/>
    </row>
    <row r="28371" spans="8:8" x14ac:dyDescent="0.25">
      <c r="H28371" s="200"/>
    </row>
    <row r="28372" spans="8:8" x14ac:dyDescent="0.25">
      <c r="H28372" s="200"/>
    </row>
    <row r="28373" spans="8:8" x14ac:dyDescent="0.25">
      <c r="H28373" s="200"/>
    </row>
    <row r="28374" spans="8:8" x14ac:dyDescent="0.25">
      <c r="H28374" s="200"/>
    </row>
    <row r="28375" spans="8:8" x14ac:dyDescent="0.25">
      <c r="H28375" s="200"/>
    </row>
    <row r="28376" spans="8:8" x14ac:dyDescent="0.25">
      <c r="H28376" s="200"/>
    </row>
    <row r="28377" spans="8:8" x14ac:dyDescent="0.25">
      <c r="H28377" s="200"/>
    </row>
    <row r="28378" spans="8:8" x14ac:dyDescent="0.25">
      <c r="H28378" s="200"/>
    </row>
    <row r="28379" spans="8:8" x14ac:dyDescent="0.25">
      <c r="H28379" s="200"/>
    </row>
    <row r="28380" spans="8:8" x14ac:dyDescent="0.25">
      <c r="H28380" s="200"/>
    </row>
    <row r="28381" spans="8:8" x14ac:dyDescent="0.25">
      <c r="H28381" s="200"/>
    </row>
    <row r="28382" spans="8:8" x14ac:dyDescent="0.25">
      <c r="H28382" s="200"/>
    </row>
    <row r="28383" spans="8:8" x14ac:dyDescent="0.25">
      <c r="H28383" s="200"/>
    </row>
    <row r="28384" spans="8:8" x14ac:dyDescent="0.25">
      <c r="H28384" s="200"/>
    </row>
    <row r="28385" spans="8:8" x14ac:dyDescent="0.25">
      <c r="H28385" s="200"/>
    </row>
    <row r="28386" spans="8:8" x14ac:dyDescent="0.25">
      <c r="H28386" s="200"/>
    </row>
    <row r="28387" spans="8:8" x14ac:dyDescent="0.25">
      <c r="H28387" s="200"/>
    </row>
    <row r="28388" spans="8:8" x14ac:dyDescent="0.25">
      <c r="H28388" s="200"/>
    </row>
    <row r="28389" spans="8:8" x14ac:dyDescent="0.25">
      <c r="H28389" s="200"/>
    </row>
    <row r="28390" spans="8:8" x14ac:dyDescent="0.25">
      <c r="H28390" s="200"/>
    </row>
    <row r="28391" spans="8:8" x14ac:dyDescent="0.25">
      <c r="H28391" s="200"/>
    </row>
    <row r="28392" spans="8:8" x14ac:dyDescent="0.25">
      <c r="H28392" s="200"/>
    </row>
    <row r="28393" spans="8:8" x14ac:dyDescent="0.25">
      <c r="H28393" s="200"/>
    </row>
    <row r="28394" spans="8:8" x14ac:dyDescent="0.25">
      <c r="H28394" s="200"/>
    </row>
    <row r="28395" spans="8:8" x14ac:dyDescent="0.25">
      <c r="H28395" s="200"/>
    </row>
    <row r="28396" spans="8:8" x14ac:dyDescent="0.25">
      <c r="H28396" s="200"/>
    </row>
    <row r="28397" spans="8:8" x14ac:dyDescent="0.25">
      <c r="H28397" s="200"/>
    </row>
    <row r="28398" spans="8:8" x14ac:dyDescent="0.25">
      <c r="H28398" s="200"/>
    </row>
    <row r="28399" spans="8:8" x14ac:dyDescent="0.25">
      <c r="H28399" s="200"/>
    </row>
    <row r="28400" spans="8:8" x14ac:dyDescent="0.25">
      <c r="H28400" s="200"/>
    </row>
    <row r="28401" spans="8:8" x14ac:dyDescent="0.25">
      <c r="H28401" s="200"/>
    </row>
    <row r="28402" spans="8:8" x14ac:dyDescent="0.25">
      <c r="H28402" s="200"/>
    </row>
    <row r="28403" spans="8:8" x14ac:dyDescent="0.25">
      <c r="H28403" s="200"/>
    </row>
    <row r="28404" spans="8:8" x14ac:dyDescent="0.25">
      <c r="H28404" s="200"/>
    </row>
    <row r="28405" spans="8:8" x14ac:dyDescent="0.25">
      <c r="H28405" s="200"/>
    </row>
    <row r="28406" spans="8:8" x14ac:dyDescent="0.25">
      <c r="H28406" s="200"/>
    </row>
    <row r="28407" spans="8:8" x14ac:dyDescent="0.25">
      <c r="H28407" s="200"/>
    </row>
    <row r="28408" spans="8:8" x14ac:dyDescent="0.25">
      <c r="H28408" s="200"/>
    </row>
    <row r="28409" spans="8:8" x14ac:dyDescent="0.25">
      <c r="H28409" s="200"/>
    </row>
    <row r="28410" spans="8:8" x14ac:dyDescent="0.25">
      <c r="H28410" s="200"/>
    </row>
    <row r="28411" spans="8:8" x14ac:dyDescent="0.25">
      <c r="H28411" s="200"/>
    </row>
    <row r="28412" spans="8:8" x14ac:dyDescent="0.25">
      <c r="H28412" s="200"/>
    </row>
    <row r="28413" spans="8:8" x14ac:dyDescent="0.25">
      <c r="H28413" s="200"/>
    </row>
    <row r="28414" spans="8:8" x14ac:dyDescent="0.25">
      <c r="H28414" s="200"/>
    </row>
    <row r="28415" spans="8:8" x14ac:dyDescent="0.25">
      <c r="H28415" s="200"/>
    </row>
    <row r="28416" spans="8:8" x14ac:dyDescent="0.25">
      <c r="H28416" s="200"/>
    </row>
    <row r="28417" spans="8:8" x14ac:dyDescent="0.25">
      <c r="H28417" s="200"/>
    </row>
    <row r="28418" spans="8:8" x14ac:dyDescent="0.25">
      <c r="H28418" s="200"/>
    </row>
    <row r="28419" spans="8:8" x14ac:dyDescent="0.25">
      <c r="H28419" s="200"/>
    </row>
    <row r="28420" spans="8:8" x14ac:dyDescent="0.25">
      <c r="H28420" s="200"/>
    </row>
    <row r="28421" spans="8:8" x14ac:dyDescent="0.25">
      <c r="H28421" s="200"/>
    </row>
    <row r="28422" spans="8:8" x14ac:dyDescent="0.25">
      <c r="H28422" s="200"/>
    </row>
    <row r="28423" spans="8:8" x14ac:dyDescent="0.25">
      <c r="H28423" s="200"/>
    </row>
    <row r="28424" spans="8:8" x14ac:dyDescent="0.25">
      <c r="H28424" s="200"/>
    </row>
    <row r="28425" spans="8:8" x14ac:dyDescent="0.25">
      <c r="H28425" s="200"/>
    </row>
    <row r="28426" spans="8:8" x14ac:dyDescent="0.25">
      <c r="H28426" s="200"/>
    </row>
    <row r="28427" spans="8:8" x14ac:dyDescent="0.25">
      <c r="H28427" s="200"/>
    </row>
    <row r="28428" spans="8:8" x14ac:dyDescent="0.25">
      <c r="H28428" s="200"/>
    </row>
    <row r="28429" spans="8:8" x14ac:dyDescent="0.25">
      <c r="H28429" s="200"/>
    </row>
    <row r="28430" spans="8:8" x14ac:dyDescent="0.25">
      <c r="H28430" s="200"/>
    </row>
    <row r="28431" spans="8:8" x14ac:dyDescent="0.25">
      <c r="H28431" s="200"/>
    </row>
    <row r="28432" spans="8:8" x14ac:dyDescent="0.25">
      <c r="H28432" s="200"/>
    </row>
    <row r="28433" spans="8:8" x14ac:dyDescent="0.25">
      <c r="H28433" s="200"/>
    </row>
    <row r="28434" spans="8:8" x14ac:dyDescent="0.25">
      <c r="H28434" s="200"/>
    </row>
    <row r="28435" spans="8:8" x14ac:dyDescent="0.25">
      <c r="H28435" s="200"/>
    </row>
    <row r="28436" spans="8:8" x14ac:dyDescent="0.25">
      <c r="H28436" s="200"/>
    </row>
    <row r="28437" spans="8:8" x14ac:dyDescent="0.25">
      <c r="H28437" s="200"/>
    </row>
    <row r="28438" spans="8:8" x14ac:dyDescent="0.25">
      <c r="H28438" s="200"/>
    </row>
    <row r="28439" spans="8:8" x14ac:dyDescent="0.25">
      <c r="H28439" s="200"/>
    </row>
    <row r="28440" spans="8:8" x14ac:dyDescent="0.25">
      <c r="H28440" s="200"/>
    </row>
    <row r="28441" spans="8:8" x14ac:dyDescent="0.25">
      <c r="H28441" s="200"/>
    </row>
    <row r="28442" spans="8:8" x14ac:dyDescent="0.25">
      <c r="H28442" s="200"/>
    </row>
    <row r="28443" spans="8:8" x14ac:dyDescent="0.25">
      <c r="H28443" s="200"/>
    </row>
    <row r="28444" spans="8:8" x14ac:dyDescent="0.25">
      <c r="H28444" s="200"/>
    </row>
    <row r="28445" spans="8:8" x14ac:dyDescent="0.25">
      <c r="H28445" s="200"/>
    </row>
    <row r="28446" spans="8:8" x14ac:dyDescent="0.25">
      <c r="H28446" s="200"/>
    </row>
    <row r="28447" spans="8:8" x14ac:dyDescent="0.25">
      <c r="H28447" s="200"/>
    </row>
    <row r="28448" spans="8:8" x14ac:dyDescent="0.25">
      <c r="H28448" s="200"/>
    </row>
    <row r="28449" spans="8:8" x14ac:dyDescent="0.25">
      <c r="H28449" s="200"/>
    </row>
    <row r="28450" spans="8:8" x14ac:dyDescent="0.25">
      <c r="H28450" s="200"/>
    </row>
    <row r="28451" spans="8:8" x14ac:dyDescent="0.25">
      <c r="H28451" s="200"/>
    </row>
    <row r="28452" spans="8:8" x14ac:dyDescent="0.25">
      <c r="H28452" s="200"/>
    </row>
    <row r="28453" spans="8:8" x14ac:dyDescent="0.25">
      <c r="H28453" s="200"/>
    </row>
    <row r="28454" spans="8:8" x14ac:dyDescent="0.25">
      <c r="H28454" s="200"/>
    </row>
    <row r="28455" spans="8:8" x14ac:dyDescent="0.25">
      <c r="H28455" s="200"/>
    </row>
    <row r="28456" spans="8:8" x14ac:dyDescent="0.25">
      <c r="H28456" s="200"/>
    </row>
    <row r="28457" spans="8:8" x14ac:dyDescent="0.25">
      <c r="H28457" s="200"/>
    </row>
    <row r="28458" spans="8:8" x14ac:dyDescent="0.25">
      <c r="H28458" s="200"/>
    </row>
    <row r="28459" spans="8:8" x14ac:dyDescent="0.25">
      <c r="H28459" s="200"/>
    </row>
    <row r="28460" spans="8:8" x14ac:dyDescent="0.25">
      <c r="H28460" s="200"/>
    </row>
    <row r="28461" spans="8:8" x14ac:dyDescent="0.25">
      <c r="H28461" s="200"/>
    </row>
    <row r="28462" spans="8:8" x14ac:dyDescent="0.25">
      <c r="H28462" s="200"/>
    </row>
    <row r="28463" spans="8:8" x14ac:dyDescent="0.25">
      <c r="H28463" s="200"/>
    </row>
    <row r="28464" spans="8:8" x14ac:dyDescent="0.25">
      <c r="H28464" s="200"/>
    </row>
    <row r="28465" spans="8:8" x14ac:dyDescent="0.25">
      <c r="H28465" s="200"/>
    </row>
    <row r="28466" spans="8:8" x14ac:dyDescent="0.25">
      <c r="H28466" s="200"/>
    </row>
    <row r="28467" spans="8:8" x14ac:dyDescent="0.25">
      <c r="H28467" s="200"/>
    </row>
    <row r="28468" spans="8:8" x14ac:dyDescent="0.25">
      <c r="H28468" s="200"/>
    </row>
    <row r="28469" spans="8:8" x14ac:dyDescent="0.25">
      <c r="H28469" s="200"/>
    </row>
    <row r="28470" spans="8:8" x14ac:dyDescent="0.25">
      <c r="H28470" s="200"/>
    </row>
    <row r="28471" spans="8:8" x14ac:dyDescent="0.25">
      <c r="H28471" s="200"/>
    </row>
    <row r="28472" spans="8:8" x14ac:dyDescent="0.25">
      <c r="H28472" s="200"/>
    </row>
    <row r="28473" spans="8:8" x14ac:dyDescent="0.25">
      <c r="H28473" s="200"/>
    </row>
    <row r="28474" spans="8:8" x14ac:dyDescent="0.25">
      <c r="H28474" s="200"/>
    </row>
    <row r="28475" spans="8:8" x14ac:dyDescent="0.25">
      <c r="H28475" s="200"/>
    </row>
    <row r="28476" spans="8:8" x14ac:dyDescent="0.25">
      <c r="H28476" s="200"/>
    </row>
    <row r="28477" spans="8:8" x14ac:dyDescent="0.25">
      <c r="H28477" s="200"/>
    </row>
    <row r="28478" spans="8:8" x14ac:dyDescent="0.25">
      <c r="H28478" s="200"/>
    </row>
    <row r="28479" spans="8:8" x14ac:dyDescent="0.25">
      <c r="H28479" s="200"/>
    </row>
    <row r="28480" spans="8:8" x14ac:dyDescent="0.25">
      <c r="H28480" s="200"/>
    </row>
    <row r="28481" spans="8:8" x14ac:dyDescent="0.25">
      <c r="H28481" s="200"/>
    </row>
    <row r="28482" spans="8:8" x14ac:dyDescent="0.25">
      <c r="H28482" s="200"/>
    </row>
    <row r="28483" spans="8:8" x14ac:dyDescent="0.25">
      <c r="H28483" s="200"/>
    </row>
    <row r="28484" spans="8:8" x14ac:dyDescent="0.25">
      <c r="H28484" s="200"/>
    </row>
    <row r="28485" spans="8:8" x14ac:dyDescent="0.25">
      <c r="H28485" s="200"/>
    </row>
    <row r="28486" spans="8:8" x14ac:dyDescent="0.25">
      <c r="H28486" s="200"/>
    </row>
    <row r="28487" spans="8:8" x14ac:dyDescent="0.25">
      <c r="H28487" s="200"/>
    </row>
    <row r="28488" spans="8:8" x14ac:dyDescent="0.25">
      <c r="H28488" s="200"/>
    </row>
    <row r="28489" spans="8:8" x14ac:dyDescent="0.25">
      <c r="H28489" s="200"/>
    </row>
    <row r="28490" spans="8:8" x14ac:dyDescent="0.25">
      <c r="H28490" s="200"/>
    </row>
    <row r="28491" spans="8:8" x14ac:dyDescent="0.25">
      <c r="H28491" s="200"/>
    </row>
    <row r="28492" spans="8:8" x14ac:dyDescent="0.25">
      <c r="H28492" s="200"/>
    </row>
    <row r="28493" spans="8:8" x14ac:dyDescent="0.25">
      <c r="H28493" s="200"/>
    </row>
    <row r="28494" spans="8:8" x14ac:dyDescent="0.25">
      <c r="H28494" s="200"/>
    </row>
    <row r="28495" spans="8:8" x14ac:dyDescent="0.25">
      <c r="H28495" s="200"/>
    </row>
    <row r="28496" spans="8:8" x14ac:dyDescent="0.25">
      <c r="H28496" s="200"/>
    </row>
    <row r="28497" spans="8:8" x14ac:dyDescent="0.25">
      <c r="H28497" s="200"/>
    </row>
    <row r="28498" spans="8:8" x14ac:dyDescent="0.25">
      <c r="H28498" s="200"/>
    </row>
    <row r="28499" spans="8:8" x14ac:dyDescent="0.25">
      <c r="H28499" s="200"/>
    </row>
    <row r="28500" spans="8:8" x14ac:dyDescent="0.25">
      <c r="H28500" s="200"/>
    </row>
    <row r="28501" spans="8:8" x14ac:dyDescent="0.25">
      <c r="H28501" s="200"/>
    </row>
    <row r="28502" spans="8:8" x14ac:dyDescent="0.25">
      <c r="H28502" s="200"/>
    </row>
    <row r="28503" spans="8:8" x14ac:dyDescent="0.25">
      <c r="H28503" s="200"/>
    </row>
    <row r="28504" spans="8:8" x14ac:dyDescent="0.25">
      <c r="H28504" s="200"/>
    </row>
    <row r="28505" spans="8:8" x14ac:dyDescent="0.25">
      <c r="H28505" s="200"/>
    </row>
    <row r="28506" spans="8:8" x14ac:dyDescent="0.25">
      <c r="H28506" s="200"/>
    </row>
    <row r="28507" spans="8:8" x14ac:dyDescent="0.25">
      <c r="H28507" s="200"/>
    </row>
    <row r="28508" spans="8:8" x14ac:dyDescent="0.25">
      <c r="H28508" s="200"/>
    </row>
    <row r="28509" spans="8:8" x14ac:dyDescent="0.25">
      <c r="H28509" s="200"/>
    </row>
    <row r="28510" spans="8:8" x14ac:dyDescent="0.25">
      <c r="H28510" s="200"/>
    </row>
    <row r="28511" spans="8:8" x14ac:dyDescent="0.25">
      <c r="H28511" s="200"/>
    </row>
    <row r="28512" spans="8:8" x14ac:dyDescent="0.25">
      <c r="H28512" s="200"/>
    </row>
    <row r="28513" spans="8:8" x14ac:dyDescent="0.25">
      <c r="H28513" s="200"/>
    </row>
    <row r="28514" spans="8:8" x14ac:dyDescent="0.25">
      <c r="H28514" s="200"/>
    </row>
    <row r="28515" spans="8:8" x14ac:dyDescent="0.25">
      <c r="H28515" s="200"/>
    </row>
    <row r="28516" spans="8:8" x14ac:dyDescent="0.25">
      <c r="H28516" s="200"/>
    </row>
    <row r="28517" spans="8:8" x14ac:dyDescent="0.25">
      <c r="H28517" s="200"/>
    </row>
    <row r="28518" spans="8:8" x14ac:dyDescent="0.25">
      <c r="H28518" s="200"/>
    </row>
    <row r="28519" spans="8:8" x14ac:dyDescent="0.25">
      <c r="H28519" s="200"/>
    </row>
    <row r="28520" spans="8:8" x14ac:dyDescent="0.25">
      <c r="H28520" s="200"/>
    </row>
    <row r="28521" spans="8:8" x14ac:dyDescent="0.25">
      <c r="H28521" s="200"/>
    </row>
    <row r="28522" spans="8:8" x14ac:dyDescent="0.25">
      <c r="H28522" s="200"/>
    </row>
    <row r="28523" spans="8:8" x14ac:dyDescent="0.25">
      <c r="H28523" s="200"/>
    </row>
    <row r="28524" spans="8:8" x14ac:dyDescent="0.25">
      <c r="H28524" s="200"/>
    </row>
    <row r="28525" spans="8:8" x14ac:dyDescent="0.25">
      <c r="H28525" s="200"/>
    </row>
    <row r="28526" spans="8:8" x14ac:dyDescent="0.25">
      <c r="H28526" s="200"/>
    </row>
    <row r="28527" spans="8:8" x14ac:dyDescent="0.25">
      <c r="H28527" s="200"/>
    </row>
    <row r="28528" spans="8:8" x14ac:dyDescent="0.25">
      <c r="H28528" s="200"/>
    </row>
    <row r="28529" spans="8:8" x14ac:dyDescent="0.25">
      <c r="H28529" s="200"/>
    </row>
    <row r="28530" spans="8:8" x14ac:dyDescent="0.25">
      <c r="H28530" s="200"/>
    </row>
    <row r="28531" spans="8:8" x14ac:dyDescent="0.25">
      <c r="H28531" s="200"/>
    </row>
    <row r="28532" spans="8:8" x14ac:dyDescent="0.25">
      <c r="H28532" s="200"/>
    </row>
    <row r="28533" spans="8:8" x14ac:dyDescent="0.25">
      <c r="H28533" s="200"/>
    </row>
    <row r="28534" spans="8:8" x14ac:dyDescent="0.25">
      <c r="H28534" s="200"/>
    </row>
    <row r="28535" spans="8:8" x14ac:dyDescent="0.25">
      <c r="H28535" s="200"/>
    </row>
    <row r="28536" spans="8:8" x14ac:dyDescent="0.25">
      <c r="H28536" s="200"/>
    </row>
    <row r="28537" spans="8:8" x14ac:dyDescent="0.25">
      <c r="H28537" s="200"/>
    </row>
    <row r="28538" spans="8:8" x14ac:dyDescent="0.25">
      <c r="H28538" s="200"/>
    </row>
    <row r="28539" spans="8:8" x14ac:dyDescent="0.25">
      <c r="H28539" s="200"/>
    </row>
    <row r="28540" spans="8:8" x14ac:dyDescent="0.25">
      <c r="H28540" s="200"/>
    </row>
    <row r="28541" spans="8:8" x14ac:dyDescent="0.25">
      <c r="H28541" s="200"/>
    </row>
    <row r="28542" spans="8:8" x14ac:dyDescent="0.25">
      <c r="H28542" s="200"/>
    </row>
    <row r="28543" spans="8:8" x14ac:dyDescent="0.25">
      <c r="H28543" s="200"/>
    </row>
    <row r="28544" spans="8:8" x14ac:dyDescent="0.25">
      <c r="H28544" s="200"/>
    </row>
    <row r="28545" spans="8:8" x14ac:dyDescent="0.25">
      <c r="H28545" s="200"/>
    </row>
    <row r="28546" spans="8:8" x14ac:dyDescent="0.25">
      <c r="H28546" s="200"/>
    </row>
    <row r="28547" spans="8:8" x14ac:dyDescent="0.25">
      <c r="H28547" s="200"/>
    </row>
    <row r="28548" spans="8:8" x14ac:dyDescent="0.25">
      <c r="H28548" s="200"/>
    </row>
    <row r="28549" spans="8:8" x14ac:dyDescent="0.25">
      <c r="H28549" s="200"/>
    </row>
    <row r="28550" spans="8:8" x14ac:dyDescent="0.25">
      <c r="H28550" s="200"/>
    </row>
    <row r="28551" spans="8:8" x14ac:dyDescent="0.25">
      <c r="H28551" s="200"/>
    </row>
    <row r="28552" spans="8:8" x14ac:dyDescent="0.25">
      <c r="H28552" s="200"/>
    </row>
    <row r="28553" spans="8:8" x14ac:dyDescent="0.25">
      <c r="H28553" s="200"/>
    </row>
    <row r="28554" spans="8:8" x14ac:dyDescent="0.25">
      <c r="H28554" s="200"/>
    </row>
    <row r="28555" spans="8:8" x14ac:dyDescent="0.25">
      <c r="H28555" s="200"/>
    </row>
    <row r="28556" spans="8:8" x14ac:dyDescent="0.25">
      <c r="H28556" s="200"/>
    </row>
    <row r="28557" spans="8:8" x14ac:dyDescent="0.25">
      <c r="H28557" s="200"/>
    </row>
    <row r="28558" spans="8:8" x14ac:dyDescent="0.25">
      <c r="H28558" s="200"/>
    </row>
    <row r="28559" spans="8:8" x14ac:dyDescent="0.25">
      <c r="H28559" s="200"/>
    </row>
    <row r="28560" spans="8:8" x14ac:dyDescent="0.25">
      <c r="H28560" s="200"/>
    </row>
    <row r="28561" spans="8:8" x14ac:dyDescent="0.25">
      <c r="H28561" s="200"/>
    </row>
    <row r="28562" spans="8:8" x14ac:dyDescent="0.25">
      <c r="H28562" s="200"/>
    </row>
    <row r="28563" spans="8:8" x14ac:dyDescent="0.25">
      <c r="H28563" s="200"/>
    </row>
    <row r="28564" spans="8:8" x14ac:dyDescent="0.25">
      <c r="H28564" s="200"/>
    </row>
    <row r="28565" spans="8:8" x14ac:dyDescent="0.25">
      <c r="H28565" s="200"/>
    </row>
    <row r="28566" spans="8:8" x14ac:dyDescent="0.25">
      <c r="H28566" s="200"/>
    </row>
    <row r="28567" spans="8:8" x14ac:dyDescent="0.25">
      <c r="H28567" s="200"/>
    </row>
    <row r="28568" spans="8:8" x14ac:dyDescent="0.25">
      <c r="H28568" s="200"/>
    </row>
    <row r="28569" spans="8:8" x14ac:dyDescent="0.25">
      <c r="H28569" s="200"/>
    </row>
    <row r="28570" spans="8:8" x14ac:dyDescent="0.25">
      <c r="H28570" s="200"/>
    </row>
    <row r="28571" spans="8:8" x14ac:dyDescent="0.25">
      <c r="H28571" s="200"/>
    </row>
    <row r="28572" spans="8:8" x14ac:dyDescent="0.25">
      <c r="H28572" s="200"/>
    </row>
    <row r="28573" spans="8:8" x14ac:dyDescent="0.25">
      <c r="H28573" s="200"/>
    </row>
    <row r="28574" spans="8:8" x14ac:dyDescent="0.25">
      <c r="H28574" s="200"/>
    </row>
    <row r="28575" spans="8:8" x14ac:dyDescent="0.25">
      <c r="H28575" s="200"/>
    </row>
    <row r="28576" spans="8:8" x14ac:dyDescent="0.25">
      <c r="H28576" s="200"/>
    </row>
    <row r="28577" spans="8:8" x14ac:dyDescent="0.25">
      <c r="H28577" s="200"/>
    </row>
    <row r="28578" spans="8:8" x14ac:dyDescent="0.25">
      <c r="H28578" s="200"/>
    </row>
    <row r="28579" spans="8:8" x14ac:dyDescent="0.25">
      <c r="H28579" s="200"/>
    </row>
    <row r="28580" spans="8:8" x14ac:dyDescent="0.25">
      <c r="H28580" s="200"/>
    </row>
    <row r="28581" spans="8:8" x14ac:dyDescent="0.25">
      <c r="H28581" s="200"/>
    </row>
    <row r="28582" spans="8:8" x14ac:dyDescent="0.25">
      <c r="H28582" s="200"/>
    </row>
    <row r="28583" spans="8:8" x14ac:dyDescent="0.25">
      <c r="H28583" s="200"/>
    </row>
    <row r="28584" spans="8:8" x14ac:dyDescent="0.25">
      <c r="H28584" s="200"/>
    </row>
    <row r="28585" spans="8:8" x14ac:dyDescent="0.25">
      <c r="H28585" s="200"/>
    </row>
    <row r="28586" spans="8:8" x14ac:dyDescent="0.25">
      <c r="H28586" s="200"/>
    </row>
    <row r="28587" spans="8:8" x14ac:dyDescent="0.25">
      <c r="H28587" s="200"/>
    </row>
    <row r="28588" spans="8:8" x14ac:dyDescent="0.25">
      <c r="H28588" s="200"/>
    </row>
    <row r="28589" spans="8:8" x14ac:dyDescent="0.25">
      <c r="H28589" s="200"/>
    </row>
    <row r="28590" spans="8:8" x14ac:dyDescent="0.25">
      <c r="H28590" s="200"/>
    </row>
    <row r="28591" spans="8:8" x14ac:dyDescent="0.25">
      <c r="H28591" s="200"/>
    </row>
    <row r="28592" spans="8:8" x14ac:dyDescent="0.25">
      <c r="H28592" s="200"/>
    </row>
    <row r="28593" spans="8:8" x14ac:dyDescent="0.25">
      <c r="H28593" s="200"/>
    </row>
    <row r="28594" spans="8:8" x14ac:dyDescent="0.25">
      <c r="H28594" s="200"/>
    </row>
    <row r="28595" spans="8:8" x14ac:dyDescent="0.25">
      <c r="H28595" s="200"/>
    </row>
    <row r="28596" spans="8:8" x14ac:dyDescent="0.25">
      <c r="H28596" s="200"/>
    </row>
    <row r="28597" spans="8:8" x14ac:dyDescent="0.25">
      <c r="H28597" s="200"/>
    </row>
    <row r="28598" spans="8:8" x14ac:dyDescent="0.25">
      <c r="H28598" s="200"/>
    </row>
    <row r="28599" spans="8:8" x14ac:dyDescent="0.25">
      <c r="H28599" s="200"/>
    </row>
    <row r="28600" spans="8:8" x14ac:dyDescent="0.25">
      <c r="H28600" s="200"/>
    </row>
    <row r="28601" spans="8:8" x14ac:dyDescent="0.25">
      <c r="H28601" s="200"/>
    </row>
    <row r="28602" spans="8:8" x14ac:dyDescent="0.25">
      <c r="H28602" s="200"/>
    </row>
    <row r="28603" spans="8:8" x14ac:dyDescent="0.25">
      <c r="H28603" s="200"/>
    </row>
    <row r="28604" spans="8:8" x14ac:dyDescent="0.25">
      <c r="H28604" s="200"/>
    </row>
    <row r="28605" spans="8:8" x14ac:dyDescent="0.25">
      <c r="H28605" s="200"/>
    </row>
    <row r="28606" spans="8:8" x14ac:dyDescent="0.25">
      <c r="H28606" s="200"/>
    </row>
    <row r="28607" spans="8:8" x14ac:dyDescent="0.25">
      <c r="H28607" s="200"/>
    </row>
    <row r="28608" spans="8:8" x14ac:dyDescent="0.25">
      <c r="H28608" s="200"/>
    </row>
    <row r="28609" spans="8:8" x14ac:dyDescent="0.25">
      <c r="H28609" s="200"/>
    </row>
    <row r="28610" spans="8:8" x14ac:dyDescent="0.25">
      <c r="H28610" s="200"/>
    </row>
    <row r="28611" spans="8:8" x14ac:dyDescent="0.25">
      <c r="H28611" s="200"/>
    </row>
    <row r="28612" spans="8:8" x14ac:dyDescent="0.25">
      <c r="H28612" s="200"/>
    </row>
    <row r="28613" spans="8:8" x14ac:dyDescent="0.25">
      <c r="H28613" s="200"/>
    </row>
    <row r="28614" spans="8:8" x14ac:dyDescent="0.25">
      <c r="H28614" s="200"/>
    </row>
    <row r="28615" spans="8:8" x14ac:dyDescent="0.25">
      <c r="H28615" s="200"/>
    </row>
    <row r="28616" spans="8:8" x14ac:dyDescent="0.25">
      <c r="H28616" s="200"/>
    </row>
    <row r="28617" spans="8:8" x14ac:dyDescent="0.25">
      <c r="H28617" s="200"/>
    </row>
    <row r="28618" spans="8:8" x14ac:dyDescent="0.25">
      <c r="H28618" s="200"/>
    </row>
    <row r="28619" spans="8:8" x14ac:dyDescent="0.25">
      <c r="H28619" s="200"/>
    </row>
    <row r="28620" spans="8:8" x14ac:dyDescent="0.25">
      <c r="H28620" s="200"/>
    </row>
    <row r="28621" spans="8:8" x14ac:dyDescent="0.25">
      <c r="H28621" s="200"/>
    </row>
    <row r="28622" spans="8:8" x14ac:dyDescent="0.25">
      <c r="H28622" s="200"/>
    </row>
    <row r="28623" spans="8:8" x14ac:dyDescent="0.25">
      <c r="H28623" s="200"/>
    </row>
    <row r="28624" spans="8:8" x14ac:dyDescent="0.25">
      <c r="H28624" s="200"/>
    </row>
    <row r="28625" spans="8:8" x14ac:dyDescent="0.25">
      <c r="H28625" s="200"/>
    </row>
    <row r="28626" spans="8:8" x14ac:dyDescent="0.25">
      <c r="H28626" s="200"/>
    </row>
    <row r="28627" spans="8:8" x14ac:dyDescent="0.25">
      <c r="H28627" s="200"/>
    </row>
    <row r="28628" spans="8:8" x14ac:dyDescent="0.25">
      <c r="H28628" s="200"/>
    </row>
    <row r="28629" spans="8:8" x14ac:dyDescent="0.25">
      <c r="H28629" s="200"/>
    </row>
    <row r="28630" spans="8:8" x14ac:dyDescent="0.25">
      <c r="H28630" s="200"/>
    </row>
    <row r="28631" spans="8:8" x14ac:dyDescent="0.25">
      <c r="H28631" s="200"/>
    </row>
    <row r="28632" spans="8:8" x14ac:dyDescent="0.25">
      <c r="H28632" s="200"/>
    </row>
    <row r="28633" spans="8:8" x14ac:dyDescent="0.25">
      <c r="H28633" s="200"/>
    </row>
    <row r="28634" spans="8:8" x14ac:dyDescent="0.25">
      <c r="H28634" s="200"/>
    </row>
    <row r="28635" spans="8:8" x14ac:dyDescent="0.25">
      <c r="H28635" s="200"/>
    </row>
    <row r="28636" spans="8:8" x14ac:dyDescent="0.25">
      <c r="H28636" s="200"/>
    </row>
    <row r="28637" spans="8:8" x14ac:dyDescent="0.25">
      <c r="H28637" s="200"/>
    </row>
    <row r="28638" spans="8:8" x14ac:dyDescent="0.25">
      <c r="H28638" s="200"/>
    </row>
    <row r="28639" spans="8:8" x14ac:dyDescent="0.25">
      <c r="H28639" s="200"/>
    </row>
    <row r="28640" spans="8:8" x14ac:dyDescent="0.25">
      <c r="H28640" s="200"/>
    </row>
    <row r="28641" spans="8:8" x14ac:dyDescent="0.25">
      <c r="H28641" s="200"/>
    </row>
    <row r="28642" spans="8:8" x14ac:dyDescent="0.25">
      <c r="H28642" s="200"/>
    </row>
    <row r="28643" spans="8:8" x14ac:dyDescent="0.25">
      <c r="H28643" s="200"/>
    </row>
    <row r="28644" spans="8:8" x14ac:dyDescent="0.25">
      <c r="H28644" s="200"/>
    </row>
    <row r="28645" spans="8:8" x14ac:dyDescent="0.25">
      <c r="H28645" s="200"/>
    </row>
    <row r="28646" spans="8:8" x14ac:dyDescent="0.25">
      <c r="H28646" s="200"/>
    </row>
    <row r="28647" spans="8:8" x14ac:dyDescent="0.25">
      <c r="H28647" s="200"/>
    </row>
    <row r="28648" spans="8:8" x14ac:dyDescent="0.25">
      <c r="H28648" s="200"/>
    </row>
    <row r="28649" spans="8:8" x14ac:dyDescent="0.25">
      <c r="H28649" s="200"/>
    </row>
    <row r="28650" spans="8:8" x14ac:dyDescent="0.25">
      <c r="H28650" s="200"/>
    </row>
    <row r="28651" spans="8:8" x14ac:dyDescent="0.25">
      <c r="H28651" s="200"/>
    </row>
    <row r="28652" spans="8:8" x14ac:dyDescent="0.25">
      <c r="H28652" s="200"/>
    </row>
    <row r="28653" spans="8:8" x14ac:dyDescent="0.25">
      <c r="H28653" s="200"/>
    </row>
    <row r="28654" spans="8:8" x14ac:dyDescent="0.25">
      <c r="H28654" s="200"/>
    </row>
    <row r="28655" spans="8:8" x14ac:dyDescent="0.25">
      <c r="H28655" s="200"/>
    </row>
    <row r="28656" spans="8:8" x14ac:dyDescent="0.25">
      <c r="H28656" s="200"/>
    </row>
    <row r="28657" spans="8:8" x14ac:dyDescent="0.25">
      <c r="H28657" s="200"/>
    </row>
    <row r="28658" spans="8:8" x14ac:dyDescent="0.25">
      <c r="H28658" s="200"/>
    </row>
    <row r="28659" spans="8:8" x14ac:dyDescent="0.25">
      <c r="H28659" s="200"/>
    </row>
    <row r="28660" spans="8:8" x14ac:dyDescent="0.25">
      <c r="H28660" s="200"/>
    </row>
    <row r="28661" spans="8:8" x14ac:dyDescent="0.25">
      <c r="H28661" s="200"/>
    </row>
    <row r="28662" spans="8:8" x14ac:dyDescent="0.25">
      <c r="H28662" s="200"/>
    </row>
    <row r="28663" spans="8:8" x14ac:dyDescent="0.25">
      <c r="H28663" s="200"/>
    </row>
    <row r="28664" spans="8:8" x14ac:dyDescent="0.25">
      <c r="H28664" s="200"/>
    </row>
    <row r="28665" spans="8:8" x14ac:dyDescent="0.25">
      <c r="H28665" s="200"/>
    </row>
    <row r="28666" spans="8:8" x14ac:dyDescent="0.25">
      <c r="H28666" s="200"/>
    </row>
    <row r="28667" spans="8:8" x14ac:dyDescent="0.25">
      <c r="H28667" s="200"/>
    </row>
    <row r="28668" spans="8:8" x14ac:dyDescent="0.25">
      <c r="H28668" s="200"/>
    </row>
    <row r="28669" spans="8:8" x14ac:dyDescent="0.25">
      <c r="H28669" s="200"/>
    </row>
    <row r="28670" spans="8:8" x14ac:dyDescent="0.25">
      <c r="H28670" s="200"/>
    </row>
    <row r="28671" spans="8:8" x14ac:dyDescent="0.25">
      <c r="H28671" s="200"/>
    </row>
    <row r="28672" spans="8:8" x14ac:dyDescent="0.25">
      <c r="H28672" s="200"/>
    </row>
    <row r="28673" spans="8:8" x14ac:dyDescent="0.25">
      <c r="H28673" s="200"/>
    </row>
    <row r="28674" spans="8:8" x14ac:dyDescent="0.25">
      <c r="H28674" s="200"/>
    </row>
    <row r="28675" spans="8:8" x14ac:dyDescent="0.25">
      <c r="H28675" s="200"/>
    </row>
    <row r="28676" spans="8:8" x14ac:dyDescent="0.25">
      <c r="H28676" s="200"/>
    </row>
    <row r="28677" spans="8:8" x14ac:dyDescent="0.25">
      <c r="H28677" s="200"/>
    </row>
    <row r="28678" spans="8:8" x14ac:dyDescent="0.25">
      <c r="H28678" s="200"/>
    </row>
    <row r="28679" spans="8:8" x14ac:dyDescent="0.25">
      <c r="H28679" s="200"/>
    </row>
    <row r="28680" spans="8:8" x14ac:dyDescent="0.25">
      <c r="H28680" s="200"/>
    </row>
    <row r="28681" spans="8:8" x14ac:dyDescent="0.25">
      <c r="H28681" s="200"/>
    </row>
    <row r="28682" spans="8:8" x14ac:dyDescent="0.25">
      <c r="H28682" s="200"/>
    </row>
    <row r="28683" spans="8:8" x14ac:dyDescent="0.25">
      <c r="H28683" s="200"/>
    </row>
    <row r="28684" spans="8:8" x14ac:dyDescent="0.25">
      <c r="H28684" s="200"/>
    </row>
    <row r="28685" spans="8:8" x14ac:dyDescent="0.25">
      <c r="H28685" s="200"/>
    </row>
    <row r="28686" spans="8:8" x14ac:dyDescent="0.25">
      <c r="H28686" s="200"/>
    </row>
    <row r="28687" spans="8:8" x14ac:dyDescent="0.25">
      <c r="H28687" s="200"/>
    </row>
    <row r="28688" spans="8:8" x14ac:dyDescent="0.25">
      <c r="H28688" s="200"/>
    </row>
    <row r="28689" spans="8:8" x14ac:dyDescent="0.25">
      <c r="H28689" s="200"/>
    </row>
    <row r="28690" spans="8:8" x14ac:dyDescent="0.25">
      <c r="H28690" s="200"/>
    </row>
    <row r="28691" spans="8:8" x14ac:dyDescent="0.25">
      <c r="H28691" s="200"/>
    </row>
    <row r="28692" spans="8:8" x14ac:dyDescent="0.25">
      <c r="H28692" s="200"/>
    </row>
    <row r="28693" spans="8:8" x14ac:dyDescent="0.25">
      <c r="H28693" s="200"/>
    </row>
    <row r="28694" spans="8:8" x14ac:dyDescent="0.25">
      <c r="H28694" s="200"/>
    </row>
    <row r="28695" spans="8:8" x14ac:dyDescent="0.25">
      <c r="H28695" s="200"/>
    </row>
    <row r="28696" spans="8:8" x14ac:dyDescent="0.25">
      <c r="H28696" s="200"/>
    </row>
    <row r="28697" spans="8:8" x14ac:dyDescent="0.25">
      <c r="H28697" s="200"/>
    </row>
    <row r="28698" spans="8:8" x14ac:dyDescent="0.25">
      <c r="H28698" s="200"/>
    </row>
    <row r="28699" spans="8:8" x14ac:dyDescent="0.25">
      <c r="H28699" s="200"/>
    </row>
    <row r="28700" spans="8:8" x14ac:dyDescent="0.25">
      <c r="H28700" s="200"/>
    </row>
    <row r="28701" spans="8:8" x14ac:dyDescent="0.25">
      <c r="H28701" s="200"/>
    </row>
    <row r="28702" spans="8:8" x14ac:dyDescent="0.25">
      <c r="H28702" s="200"/>
    </row>
    <row r="28703" spans="8:8" x14ac:dyDescent="0.25">
      <c r="H28703" s="200"/>
    </row>
    <row r="28704" spans="8:8" x14ac:dyDescent="0.25">
      <c r="H28704" s="200"/>
    </row>
    <row r="28705" spans="8:8" x14ac:dyDescent="0.25">
      <c r="H28705" s="200"/>
    </row>
    <row r="28706" spans="8:8" x14ac:dyDescent="0.25">
      <c r="H28706" s="200"/>
    </row>
    <row r="28707" spans="8:8" x14ac:dyDescent="0.25">
      <c r="H28707" s="200"/>
    </row>
    <row r="28708" spans="8:8" x14ac:dyDescent="0.25">
      <c r="H28708" s="200"/>
    </row>
    <row r="28709" spans="8:8" x14ac:dyDescent="0.25">
      <c r="H28709" s="200"/>
    </row>
    <row r="28710" spans="8:8" x14ac:dyDescent="0.25">
      <c r="H28710" s="200"/>
    </row>
    <row r="28711" spans="8:8" x14ac:dyDescent="0.25">
      <c r="H28711" s="200"/>
    </row>
    <row r="28712" spans="8:8" x14ac:dyDescent="0.25">
      <c r="H28712" s="200"/>
    </row>
    <row r="28713" spans="8:8" x14ac:dyDescent="0.25">
      <c r="H28713" s="200"/>
    </row>
    <row r="28714" spans="8:8" x14ac:dyDescent="0.25">
      <c r="H28714" s="200"/>
    </row>
    <row r="28715" spans="8:8" x14ac:dyDescent="0.25">
      <c r="H28715" s="200"/>
    </row>
    <row r="28716" spans="8:8" x14ac:dyDescent="0.25">
      <c r="H28716" s="200"/>
    </row>
    <row r="28717" spans="8:8" x14ac:dyDescent="0.25">
      <c r="H28717" s="200"/>
    </row>
    <row r="28718" spans="8:8" x14ac:dyDescent="0.25">
      <c r="H28718" s="200"/>
    </row>
    <row r="28719" spans="8:8" x14ac:dyDescent="0.25">
      <c r="H28719" s="200"/>
    </row>
    <row r="28720" spans="8:8" x14ac:dyDescent="0.25">
      <c r="H28720" s="200"/>
    </row>
    <row r="28721" spans="8:8" x14ac:dyDescent="0.25">
      <c r="H28721" s="200"/>
    </row>
    <row r="28722" spans="8:8" x14ac:dyDescent="0.25">
      <c r="H28722" s="200"/>
    </row>
    <row r="28723" spans="8:8" x14ac:dyDescent="0.25">
      <c r="H28723" s="200"/>
    </row>
    <row r="28724" spans="8:8" x14ac:dyDescent="0.25">
      <c r="H28724" s="200"/>
    </row>
    <row r="28725" spans="8:8" x14ac:dyDescent="0.25">
      <c r="H28725" s="200"/>
    </row>
    <row r="28726" spans="8:8" x14ac:dyDescent="0.25">
      <c r="H28726" s="200"/>
    </row>
    <row r="28727" spans="8:8" x14ac:dyDescent="0.25">
      <c r="H28727" s="200"/>
    </row>
    <row r="28728" spans="8:8" x14ac:dyDescent="0.25">
      <c r="H28728" s="200"/>
    </row>
    <row r="28729" spans="8:8" x14ac:dyDescent="0.25">
      <c r="H28729" s="200"/>
    </row>
    <row r="28730" spans="8:8" x14ac:dyDescent="0.25">
      <c r="H28730" s="200"/>
    </row>
    <row r="28731" spans="8:8" x14ac:dyDescent="0.25">
      <c r="H28731" s="200"/>
    </row>
    <row r="28732" spans="8:8" x14ac:dyDescent="0.25">
      <c r="H28732" s="200"/>
    </row>
    <row r="28733" spans="8:8" x14ac:dyDescent="0.25">
      <c r="H28733" s="200"/>
    </row>
    <row r="28734" spans="8:8" x14ac:dyDescent="0.25">
      <c r="H28734" s="200"/>
    </row>
    <row r="28735" spans="8:8" x14ac:dyDescent="0.25">
      <c r="H28735" s="200"/>
    </row>
    <row r="28736" spans="8:8" x14ac:dyDescent="0.25">
      <c r="H28736" s="200"/>
    </row>
    <row r="28737" spans="8:8" x14ac:dyDescent="0.25">
      <c r="H28737" s="200"/>
    </row>
    <row r="28738" spans="8:8" x14ac:dyDescent="0.25">
      <c r="H28738" s="200"/>
    </row>
    <row r="28739" spans="8:8" x14ac:dyDescent="0.25">
      <c r="H28739" s="200"/>
    </row>
    <row r="28740" spans="8:8" x14ac:dyDescent="0.25">
      <c r="H28740" s="200"/>
    </row>
    <row r="28741" spans="8:8" x14ac:dyDescent="0.25">
      <c r="H28741" s="200"/>
    </row>
    <row r="28742" spans="8:8" x14ac:dyDescent="0.25">
      <c r="H28742" s="200"/>
    </row>
    <row r="28743" spans="8:8" x14ac:dyDescent="0.25">
      <c r="H28743" s="200"/>
    </row>
    <row r="28744" spans="8:8" x14ac:dyDescent="0.25">
      <c r="H28744" s="200"/>
    </row>
    <row r="28745" spans="8:8" x14ac:dyDescent="0.25">
      <c r="H28745" s="200"/>
    </row>
    <row r="28746" spans="8:8" x14ac:dyDescent="0.25">
      <c r="H28746" s="200"/>
    </row>
    <row r="28747" spans="8:8" x14ac:dyDescent="0.25">
      <c r="H28747" s="200"/>
    </row>
    <row r="28748" spans="8:8" x14ac:dyDescent="0.25">
      <c r="H28748" s="200"/>
    </row>
    <row r="28749" spans="8:8" x14ac:dyDescent="0.25">
      <c r="H28749" s="200"/>
    </row>
    <row r="28750" spans="8:8" x14ac:dyDescent="0.25">
      <c r="H28750" s="200"/>
    </row>
    <row r="28751" spans="8:8" x14ac:dyDescent="0.25">
      <c r="H28751" s="200"/>
    </row>
    <row r="28752" spans="8:8" x14ac:dyDescent="0.25">
      <c r="H28752" s="200"/>
    </row>
    <row r="28753" spans="8:8" x14ac:dyDescent="0.25">
      <c r="H28753" s="200"/>
    </row>
    <row r="28754" spans="8:8" x14ac:dyDescent="0.25">
      <c r="H28754" s="200"/>
    </row>
    <row r="28755" spans="8:8" x14ac:dyDescent="0.25">
      <c r="H28755" s="200"/>
    </row>
    <row r="28756" spans="8:8" x14ac:dyDescent="0.25">
      <c r="H28756" s="200"/>
    </row>
    <row r="28757" spans="8:8" x14ac:dyDescent="0.25">
      <c r="H28757" s="200"/>
    </row>
    <row r="28758" spans="8:8" x14ac:dyDescent="0.25">
      <c r="H28758" s="200"/>
    </row>
    <row r="28759" spans="8:8" x14ac:dyDescent="0.25">
      <c r="H28759" s="200"/>
    </row>
    <row r="28760" spans="8:8" x14ac:dyDescent="0.25">
      <c r="H28760" s="200"/>
    </row>
    <row r="28761" spans="8:8" x14ac:dyDescent="0.25">
      <c r="H28761" s="200"/>
    </row>
    <row r="28762" spans="8:8" x14ac:dyDescent="0.25">
      <c r="H28762" s="200"/>
    </row>
    <row r="28763" spans="8:8" x14ac:dyDescent="0.25">
      <c r="H28763" s="200"/>
    </row>
    <row r="28764" spans="8:8" x14ac:dyDescent="0.25">
      <c r="H28764" s="200"/>
    </row>
    <row r="28765" spans="8:8" x14ac:dyDescent="0.25">
      <c r="H28765" s="200"/>
    </row>
    <row r="28766" spans="8:8" x14ac:dyDescent="0.25">
      <c r="H28766" s="200"/>
    </row>
    <row r="28767" spans="8:8" x14ac:dyDescent="0.25">
      <c r="H28767" s="200"/>
    </row>
    <row r="28768" spans="8:8" x14ac:dyDescent="0.25">
      <c r="H28768" s="200"/>
    </row>
    <row r="28769" spans="8:8" x14ac:dyDescent="0.25">
      <c r="H28769" s="200"/>
    </row>
    <row r="28770" spans="8:8" x14ac:dyDescent="0.25">
      <c r="H28770" s="200"/>
    </row>
    <row r="28771" spans="8:8" x14ac:dyDescent="0.25">
      <c r="H28771" s="200"/>
    </row>
    <row r="28772" spans="8:8" x14ac:dyDescent="0.25">
      <c r="H28772" s="200"/>
    </row>
    <row r="28773" spans="8:8" x14ac:dyDescent="0.25">
      <c r="H28773" s="200"/>
    </row>
    <row r="28774" spans="8:8" x14ac:dyDescent="0.25">
      <c r="H28774" s="200"/>
    </row>
    <row r="28775" spans="8:8" x14ac:dyDescent="0.25">
      <c r="H28775" s="200"/>
    </row>
    <row r="28776" spans="8:8" x14ac:dyDescent="0.25">
      <c r="H28776" s="200"/>
    </row>
    <row r="28777" spans="8:8" x14ac:dyDescent="0.25">
      <c r="H28777" s="200"/>
    </row>
    <row r="28778" spans="8:8" x14ac:dyDescent="0.25">
      <c r="H28778" s="200"/>
    </row>
    <row r="28779" spans="8:8" x14ac:dyDescent="0.25">
      <c r="H28779" s="200"/>
    </row>
    <row r="28780" spans="8:8" x14ac:dyDescent="0.25">
      <c r="H28780" s="200"/>
    </row>
    <row r="28781" spans="8:8" x14ac:dyDescent="0.25">
      <c r="H28781" s="200"/>
    </row>
    <row r="28782" spans="8:8" x14ac:dyDescent="0.25">
      <c r="H28782" s="200"/>
    </row>
    <row r="28783" spans="8:8" x14ac:dyDescent="0.25">
      <c r="H28783" s="200"/>
    </row>
    <row r="28784" spans="8:8" x14ac:dyDescent="0.25">
      <c r="H28784" s="200"/>
    </row>
    <row r="28785" spans="8:8" x14ac:dyDescent="0.25">
      <c r="H28785" s="200"/>
    </row>
    <row r="28786" spans="8:8" x14ac:dyDescent="0.25">
      <c r="H28786" s="200"/>
    </row>
    <row r="28787" spans="8:8" x14ac:dyDescent="0.25">
      <c r="H28787" s="200"/>
    </row>
    <row r="28788" spans="8:8" x14ac:dyDescent="0.25">
      <c r="H28788" s="200"/>
    </row>
    <row r="28789" spans="8:8" x14ac:dyDescent="0.25">
      <c r="H28789" s="200"/>
    </row>
    <row r="28790" spans="8:8" x14ac:dyDescent="0.25">
      <c r="H28790" s="200"/>
    </row>
    <row r="28791" spans="8:8" x14ac:dyDescent="0.25">
      <c r="H28791" s="200"/>
    </row>
    <row r="28792" spans="8:8" x14ac:dyDescent="0.25">
      <c r="H28792" s="200"/>
    </row>
    <row r="28793" spans="8:8" x14ac:dyDescent="0.25">
      <c r="H28793" s="200"/>
    </row>
    <row r="28794" spans="8:8" x14ac:dyDescent="0.25">
      <c r="H28794" s="200"/>
    </row>
    <row r="28795" spans="8:8" x14ac:dyDescent="0.25">
      <c r="H28795" s="200"/>
    </row>
    <row r="28796" spans="8:8" x14ac:dyDescent="0.25">
      <c r="H28796" s="200"/>
    </row>
    <row r="28797" spans="8:8" x14ac:dyDescent="0.25">
      <c r="H28797" s="200"/>
    </row>
    <row r="28798" spans="8:8" x14ac:dyDescent="0.25">
      <c r="H28798" s="200"/>
    </row>
    <row r="28799" spans="8:8" x14ac:dyDescent="0.25">
      <c r="H28799" s="200"/>
    </row>
    <row r="28800" spans="8:8" x14ac:dyDescent="0.25">
      <c r="H28800" s="200"/>
    </row>
    <row r="28801" spans="8:8" x14ac:dyDescent="0.25">
      <c r="H28801" s="200"/>
    </row>
    <row r="28802" spans="8:8" x14ac:dyDescent="0.25">
      <c r="H28802" s="200"/>
    </row>
    <row r="28803" spans="8:8" x14ac:dyDescent="0.25">
      <c r="H28803" s="200"/>
    </row>
    <row r="28804" spans="8:8" x14ac:dyDescent="0.25">
      <c r="H28804" s="200"/>
    </row>
    <row r="28805" spans="8:8" x14ac:dyDescent="0.25">
      <c r="H28805" s="200"/>
    </row>
    <row r="28806" spans="8:8" x14ac:dyDescent="0.25">
      <c r="H28806" s="200"/>
    </row>
    <row r="28807" spans="8:8" x14ac:dyDescent="0.25">
      <c r="H28807" s="200"/>
    </row>
    <row r="28808" spans="8:8" x14ac:dyDescent="0.25">
      <c r="H28808" s="200"/>
    </row>
    <row r="28809" spans="8:8" x14ac:dyDescent="0.25">
      <c r="H28809" s="200"/>
    </row>
    <row r="28810" spans="8:8" x14ac:dyDescent="0.25">
      <c r="H28810" s="200"/>
    </row>
    <row r="28811" spans="8:8" x14ac:dyDescent="0.25">
      <c r="H28811" s="200"/>
    </row>
    <row r="28812" spans="8:8" x14ac:dyDescent="0.25">
      <c r="H28812" s="200"/>
    </row>
    <row r="28813" spans="8:8" x14ac:dyDescent="0.25">
      <c r="H28813" s="200"/>
    </row>
    <row r="28814" spans="8:8" x14ac:dyDescent="0.25">
      <c r="H28814" s="200"/>
    </row>
    <row r="28815" spans="8:8" x14ac:dyDescent="0.25">
      <c r="H28815" s="200"/>
    </row>
    <row r="28816" spans="8:8" x14ac:dyDescent="0.25">
      <c r="H28816" s="200"/>
    </row>
    <row r="28817" spans="8:8" x14ac:dyDescent="0.25">
      <c r="H28817" s="200"/>
    </row>
    <row r="28818" spans="8:8" x14ac:dyDescent="0.25">
      <c r="H28818" s="200"/>
    </row>
    <row r="28819" spans="8:8" x14ac:dyDescent="0.25">
      <c r="H28819" s="200"/>
    </row>
    <row r="28820" spans="8:8" x14ac:dyDescent="0.25">
      <c r="H28820" s="200"/>
    </row>
    <row r="28821" spans="8:8" x14ac:dyDescent="0.25">
      <c r="H28821" s="200"/>
    </row>
    <row r="28822" spans="8:8" x14ac:dyDescent="0.25">
      <c r="H28822" s="200"/>
    </row>
    <row r="28823" spans="8:8" x14ac:dyDescent="0.25">
      <c r="H28823" s="200"/>
    </row>
    <row r="28824" spans="8:8" x14ac:dyDescent="0.25">
      <c r="H28824" s="200"/>
    </row>
    <row r="28825" spans="8:8" x14ac:dyDescent="0.25">
      <c r="H28825" s="200"/>
    </row>
    <row r="28826" spans="8:8" x14ac:dyDescent="0.25">
      <c r="H28826" s="200"/>
    </row>
    <row r="28827" spans="8:8" x14ac:dyDescent="0.25">
      <c r="H28827" s="200"/>
    </row>
    <row r="28828" spans="8:8" x14ac:dyDescent="0.25">
      <c r="H28828" s="200"/>
    </row>
    <row r="28829" spans="8:8" x14ac:dyDescent="0.25">
      <c r="H28829" s="200"/>
    </row>
    <row r="28830" spans="8:8" x14ac:dyDescent="0.25">
      <c r="H28830" s="200"/>
    </row>
    <row r="28831" spans="8:8" x14ac:dyDescent="0.25">
      <c r="H28831" s="200"/>
    </row>
    <row r="28832" spans="8:8" x14ac:dyDescent="0.25">
      <c r="H28832" s="200"/>
    </row>
    <row r="28833" spans="8:8" x14ac:dyDescent="0.25">
      <c r="H28833" s="200"/>
    </row>
    <row r="28834" spans="8:8" x14ac:dyDescent="0.25">
      <c r="H28834" s="200"/>
    </row>
    <row r="28835" spans="8:8" x14ac:dyDescent="0.25">
      <c r="H28835" s="200"/>
    </row>
    <row r="28836" spans="8:8" x14ac:dyDescent="0.25">
      <c r="H28836" s="200"/>
    </row>
    <row r="28837" spans="8:8" x14ac:dyDescent="0.25">
      <c r="H28837" s="200"/>
    </row>
    <row r="28838" spans="8:8" x14ac:dyDescent="0.25">
      <c r="H28838" s="200"/>
    </row>
    <row r="28839" spans="8:8" x14ac:dyDescent="0.25">
      <c r="H28839" s="200"/>
    </row>
    <row r="28840" spans="8:8" x14ac:dyDescent="0.25">
      <c r="H28840" s="200"/>
    </row>
    <row r="28841" spans="8:8" x14ac:dyDescent="0.25">
      <c r="H28841" s="200"/>
    </row>
    <row r="28842" spans="8:8" x14ac:dyDescent="0.25">
      <c r="H28842" s="200"/>
    </row>
    <row r="28843" spans="8:8" x14ac:dyDescent="0.25">
      <c r="H28843" s="200"/>
    </row>
    <row r="28844" spans="8:8" x14ac:dyDescent="0.25">
      <c r="H28844" s="200"/>
    </row>
    <row r="28845" spans="8:8" x14ac:dyDescent="0.25">
      <c r="H28845" s="200"/>
    </row>
    <row r="28846" spans="8:8" x14ac:dyDescent="0.25">
      <c r="H28846" s="200"/>
    </row>
    <row r="28847" spans="8:8" x14ac:dyDescent="0.25">
      <c r="H28847" s="200"/>
    </row>
    <row r="28848" spans="8:8" x14ac:dyDescent="0.25">
      <c r="H28848" s="200"/>
    </row>
    <row r="28849" spans="8:8" x14ac:dyDescent="0.25">
      <c r="H28849" s="200"/>
    </row>
    <row r="28850" spans="8:8" x14ac:dyDescent="0.25">
      <c r="H28850" s="200"/>
    </row>
    <row r="28851" spans="8:8" x14ac:dyDescent="0.25">
      <c r="H28851" s="200"/>
    </row>
    <row r="28852" spans="8:8" x14ac:dyDescent="0.25">
      <c r="H28852" s="200"/>
    </row>
    <row r="28853" spans="8:8" x14ac:dyDescent="0.25">
      <c r="H28853" s="200"/>
    </row>
    <row r="28854" spans="8:8" x14ac:dyDescent="0.25">
      <c r="H28854" s="200"/>
    </row>
    <row r="28855" spans="8:8" x14ac:dyDescent="0.25">
      <c r="H28855" s="200"/>
    </row>
    <row r="28856" spans="8:8" x14ac:dyDescent="0.25">
      <c r="H28856" s="200"/>
    </row>
    <row r="28857" spans="8:8" x14ac:dyDescent="0.25">
      <c r="H28857" s="200"/>
    </row>
    <row r="28858" spans="8:8" x14ac:dyDescent="0.25">
      <c r="H28858" s="200"/>
    </row>
    <row r="28859" spans="8:8" x14ac:dyDescent="0.25">
      <c r="H28859" s="200"/>
    </row>
    <row r="28860" spans="8:8" x14ac:dyDescent="0.25">
      <c r="H28860" s="200"/>
    </row>
    <row r="28861" spans="8:8" x14ac:dyDescent="0.25">
      <c r="H28861" s="200"/>
    </row>
    <row r="28862" spans="8:8" x14ac:dyDescent="0.25">
      <c r="H28862" s="200"/>
    </row>
    <row r="28863" spans="8:8" x14ac:dyDescent="0.25">
      <c r="H28863" s="200"/>
    </row>
    <row r="28864" spans="8:8" x14ac:dyDescent="0.25">
      <c r="H28864" s="200"/>
    </row>
    <row r="28865" spans="8:8" x14ac:dyDescent="0.25">
      <c r="H28865" s="200"/>
    </row>
    <row r="28866" spans="8:8" x14ac:dyDescent="0.25">
      <c r="H28866" s="200"/>
    </row>
    <row r="28867" spans="8:8" x14ac:dyDescent="0.25">
      <c r="H28867" s="200"/>
    </row>
    <row r="28868" spans="8:8" x14ac:dyDescent="0.25">
      <c r="H28868" s="200"/>
    </row>
    <row r="28869" spans="8:8" x14ac:dyDescent="0.25">
      <c r="H28869" s="200"/>
    </row>
    <row r="28870" spans="8:8" x14ac:dyDescent="0.25">
      <c r="H28870" s="200"/>
    </row>
    <row r="28871" spans="8:8" x14ac:dyDescent="0.25">
      <c r="H28871" s="200"/>
    </row>
    <row r="28872" spans="8:8" x14ac:dyDescent="0.25">
      <c r="H28872" s="200"/>
    </row>
    <row r="28873" spans="8:8" x14ac:dyDescent="0.25">
      <c r="H28873" s="200"/>
    </row>
    <row r="28874" spans="8:8" x14ac:dyDescent="0.25">
      <c r="H28874" s="200"/>
    </row>
    <row r="28875" spans="8:8" x14ac:dyDescent="0.25">
      <c r="H28875" s="200"/>
    </row>
    <row r="28876" spans="8:8" x14ac:dyDescent="0.25">
      <c r="H28876" s="200"/>
    </row>
    <row r="28877" spans="8:8" x14ac:dyDescent="0.25">
      <c r="H28877" s="200"/>
    </row>
    <row r="28878" spans="8:8" x14ac:dyDescent="0.25">
      <c r="H28878" s="200"/>
    </row>
    <row r="28879" spans="8:8" x14ac:dyDescent="0.25">
      <c r="H28879" s="200"/>
    </row>
    <row r="28880" spans="8:8" x14ac:dyDescent="0.25">
      <c r="H28880" s="200"/>
    </row>
    <row r="28881" spans="8:8" x14ac:dyDescent="0.25">
      <c r="H28881" s="200"/>
    </row>
    <row r="28882" spans="8:8" x14ac:dyDescent="0.25">
      <c r="H28882" s="200"/>
    </row>
    <row r="28883" spans="8:8" x14ac:dyDescent="0.25">
      <c r="H28883" s="200"/>
    </row>
    <row r="28884" spans="8:8" x14ac:dyDescent="0.25">
      <c r="H28884" s="200"/>
    </row>
    <row r="28885" spans="8:8" x14ac:dyDescent="0.25">
      <c r="H28885" s="200"/>
    </row>
    <row r="28886" spans="8:8" x14ac:dyDescent="0.25">
      <c r="H28886" s="200"/>
    </row>
    <row r="28887" spans="8:8" x14ac:dyDescent="0.25">
      <c r="H28887" s="200"/>
    </row>
    <row r="28888" spans="8:8" x14ac:dyDescent="0.25">
      <c r="H28888" s="200"/>
    </row>
    <row r="28889" spans="8:8" x14ac:dyDescent="0.25">
      <c r="H28889" s="200"/>
    </row>
    <row r="28890" spans="8:8" x14ac:dyDescent="0.25">
      <c r="H28890" s="200"/>
    </row>
    <row r="28891" spans="8:8" x14ac:dyDescent="0.25">
      <c r="H28891" s="200"/>
    </row>
    <row r="28892" spans="8:8" x14ac:dyDescent="0.25">
      <c r="H28892" s="200"/>
    </row>
    <row r="28893" spans="8:8" x14ac:dyDescent="0.25">
      <c r="H28893" s="200"/>
    </row>
    <row r="28894" spans="8:8" x14ac:dyDescent="0.25">
      <c r="H28894" s="200"/>
    </row>
    <row r="28895" spans="8:8" x14ac:dyDescent="0.25">
      <c r="H28895" s="200"/>
    </row>
    <row r="28896" spans="8:8" x14ac:dyDescent="0.25">
      <c r="H28896" s="200"/>
    </row>
    <row r="28897" spans="8:8" x14ac:dyDescent="0.25">
      <c r="H28897" s="200"/>
    </row>
    <row r="28898" spans="8:8" x14ac:dyDescent="0.25">
      <c r="H28898" s="200"/>
    </row>
    <row r="28899" spans="8:8" x14ac:dyDescent="0.25">
      <c r="H28899" s="200"/>
    </row>
    <row r="28900" spans="8:8" x14ac:dyDescent="0.25">
      <c r="H28900" s="200"/>
    </row>
    <row r="28901" spans="8:8" x14ac:dyDescent="0.25">
      <c r="H28901" s="200"/>
    </row>
    <row r="28902" spans="8:8" x14ac:dyDescent="0.25">
      <c r="H28902" s="200"/>
    </row>
    <row r="28903" spans="8:8" x14ac:dyDescent="0.25">
      <c r="H28903" s="200"/>
    </row>
    <row r="28904" spans="8:8" x14ac:dyDescent="0.25">
      <c r="H28904" s="200"/>
    </row>
    <row r="28905" spans="8:8" x14ac:dyDescent="0.25">
      <c r="H28905" s="200"/>
    </row>
    <row r="28906" spans="8:8" x14ac:dyDescent="0.25">
      <c r="H28906" s="200"/>
    </row>
    <row r="28907" spans="8:8" x14ac:dyDescent="0.25">
      <c r="H28907" s="200"/>
    </row>
    <row r="28908" spans="8:8" x14ac:dyDescent="0.25">
      <c r="H28908" s="200"/>
    </row>
    <row r="28909" spans="8:8" x14ac:dyDescent="0.25">
      <c r="H28909" s="200"/>
    </row>
    <row r="28910" spans="8:8" x14ac:dyDescent="0.25">
      <c r="H28910" s="200"/>
    </row>
    <row r="28911" spans="8:8" x14ac:dyDescent="0.25">
      <c r="H28911" s="200"/>
    </row>
    <row r="28912" spans="8:8" x14ac:dyDescent="0.25">
      <c r="H28912" s="200"/>
    </row>
    <row r="28913" spans="8:8" x14ac:dyDescent="0.25">
      <c r="H28913" s="200"/>
    </row>
    <row r="28914" spans="8:8" x14ac:dyDescent="0.25">
      <c r="H28914" s="200"/>
    </row>
    <row r="28915" spans="8:8" x14ac:dyDescent="0.25">
      <c r="H28915" s="200"/>
    </row>
    <row r="28916" spans="8:8" x14ac:dyDescent="0.25">
      <c r="H28916" s="200"/>
    </row>
    <row r="28917" spans="8:8" x14ac:dyDescent="0.25">
      <c r="H28917" s="200"/>
    </row>
    <row r="28918" spans="8:8" x14ac:dyDescent="0.25">
      <c r="H28918" s="200"/>
    </row>
    <row r="28919" spans="8:8" x14ac:dyDescent="0.25">
      <c r="H28919" s="200"/>
    </row>
    <row r="28920" spans="8:8" x14ac:dyDescent="0.25">
      <c r="H28920" s="200"/>
    </row>
    <row r="28921" spans="8:8" x14ac:dyDescent="0.25">
      <c r="H28921" s="200"/>
    </row>
    <row r="28922" spans="8:8" x14ac:dyDescent="0.25">
      <c r="H28922" s="200"/>
    </row>
    <row r="28923" spans="8:8" x14ac:dyDescent="0.25">
      <c r="H28923" s="200"/>
    </row>
    <row r="28924" spans="8:8" x14ac:dyDescent="0.25">
      <c r="H28924" s="200"/>
    </row>
    <row r="28925" spans="8:8" x14ac:dyDescent="0.25">
      <c r="H28925" s="200"/>
    </row>
    <row r="28926" spans="8:8" x14ac:dyDescent="0.25">
      <c r="H28926" s="200"/>
    </row>
    <row r="28927" spans="8:8" x14ac:dyDescent="0.25">
      <c r="H28927" s="200"/>
    </row>
    <row r="28928" spans="8:8" x14ac:dyDescent="0.25">
      <c r="H28928" s="200"/>
    </row>
    <row r="28929" spans="8:8" x14ac:dyDescent="0.25">
      <c r="H28929" s="200"/>
    </row>
    <row r="28930" spans="8:8" x14ac:dyDescent="0.25">
      <c r="H28930" s="200"/>
    </row>
    <row r="28931" spans="8:8" x14ac:dyDescent="0.25">
      <c r="H28931" s="200"/>
    </row>
    <row r="28932" spans="8:8" x14ac:dyDescent="0.25">
      <c r="H28932" s="200"/>
    </row>
    <row r="28933" spans="8:8" x14ac:dyDescent="0.25">
      <c r="H28933" s="200"/>
    </row>
    <row r="28934" spans="8:8" x14ac:dyDescent="0.25">
      <c r="H28934" s="200"/>
    </row>
    <row r="28935" spans="8:8" x14ac:dyDescent="0.25">
      <c r="H28935" s="200"/>
    </row>
    <row r="28936" spans="8:8" x14ac:dyDescent="0.25">
      <c r="H28936" s="200"/>
    </row>
    <row r="28937" spans="8:8" x14ac:dyDescent="0.25">
      <c r="H28937" s="200"/>
    </row>
    <row r="28938" spans="8:8" x14ac:dyDescent="0.25">
      <c r="H28938" s="200"/>
    </row>
    <row r="28939" spans="8:8" x14ac:dyDescent="0.25">
      <c r="H28939" s="200"/>
    </row>
    <row r="28940" spans="8:8" x14ac:dyDescent="0.25">
      <c r="H28940" s="200"/>
    </row>
    <row r="28941" spans="8:8" x14ac:dyDescent="0.25">
      <c r="H28941" s="200"/>
    </row>
    <row r="28942" spans="8:8" x14ac:dyDescent="0.25">
      <c r="H28942" s="200"/>
    </row>
    <row r="28943" spans="8:8" x14ac:dyDescent="0.25">
      <c r="H28943" s="200"/>
    </row>
    <row r="28944" spans="8:8" x14ac:dyDescent="0.25">
      <c r="H28944" s="200"/>
    </row>
    <row r="28945" spans="8:8" x14ac:dyDescent="0.25">
      <c r="H28945" s="200"/>
    </row>
    <row r="28946" spans="8:8" x14ac:dyDescent="0.25">
      <c r="H28946" s="200"/>
    </row>
    <row r="28947" spans="8:8" x14ac:dyDescent="0.25">
      <c r="H28947" s="200"/>
    </row>
    <row r="28948" spans="8:8" x14ac:dyDescent="0.25">
      <c r="H28948" s="200"/>
    </row>
    <row r="28949" spans="8:8" x14ac:dyDescent="0.25">
      <c r="H28949" s="200"/>
    </row>
    <row r="28950" spans="8:8" x14ac:dyDescent="0.25">
      <c r="H28950" s="200"/>
    </row>
    <row r="28951" spans="8:8" x14ac:dyDescent="0.25">
      <c r="H28951" s="200"/>
    </row>
    <row r="28952" spans="8:8" x14ac:dyDescent="0.25">
      <c r="H28952" s="200"/>
    </row>
    <row r="28953" spans="8:8" x14ac:dyDescent="0.25">
      <c r="H28953" s="200"/>
    </row>
    <row r="28954" spans="8:8" x14ac:dyDescent="0.25">
      <c r="H28954" s="200"/>
    </row>
    <row r="28955" spans="8:8" x14ac:dyDescent="0.25">
      <c r="H28955" s="200"/>
    </row>
    <row r="28956" spans="8:8" x14ac:dyDescent="0.25">
      <c r="H28956" s="200"/>
    </row>
    <row r="28957" spans="8:8" x14ac:dyDescent="0.25">
      <c r="H28957" s="200"/>
    </row>
    <row r="28958" spans="8:8" x14ac:dyDescent="0.25">
      <c r="H28958" s="200"/>
    </row>
    <row r="28959" spans="8:8" x14ac:dyDescent="0.25">
      <c r="H28959" s="200"/>
    </row>
    <row r="28960" spans="8:8" x14ac:dyDescent="0.25">
      <c r="H28960" s="200"/>
    </row>
    <row r="28961" spans="8:8" x14ac:dyDescent="0.25">
      <c r="H28961" s="200"/>
    </row>
    <row r="28962" spans="8:8" x14ac:dyDescent="0.25">
      <c r="H28962" s="200"/>
    </row>
    <row r="28963" spans="8:8" x14ac:dyDescent="0.25">
      <c r="H28963" s="200"/>
    </row>
    <row r="28964" spans="8:8" x14ac:dyDescent="0.25">
      <c r="H28964" s="200"/>
    </row>
    <row r="28965" spans="8:8" x14ac:dyDescent="0.25">
      <c r="H28965" s="200"/>
    </row>
    <row r="28966" spans="8:8" x14ac:dyDescent="0.25">
      <c r="H28966" s="200"/>
    </row>
    <row r="28967" spans="8:8" x14ac:dyDescent="0.25">
      <c r="H28967" s="200"/>
    </row>
    <row r="28968" spans="8:8" x14ac:dyDescent="0.25">
      <c r="H28968" s="200"/>
    </row>
    <row r="28969" spans="8:8" x14ac:dyDescent="0.25">
      <c r="H28969" s="200"/>
    </row>
    <row r="28970" spans="8:8" x14ac:dyDescent="0.25">
      <c r="H28970" s="200"/>
    </row>
    <row r="28971" spans="8:8" x14ac:dyDescent="0.25">
      <c r="H28971" s="200"/>
    </row>
    <row r="28972" spans="8:8" x14ac:dyDescent="0.25">
      <c r="H28972" s="200"/>
    </row>
    <row r="28973" spans="8:8" x14ac:dyDescent="0.25">
      <c r="H28973" s="200"/>
    </row>
    <row r="28974" spans="8:8" x14ac:dyDescent="0.25">
      <c r="H28974" s="200"/>
    </row>
    <row r="28975" spans="8:8" x14ac:dyDescent="0.25">
      <c r="H28975" s="200"/>
    </row>
    <row r="28976" spans="8:8" x14ac:dyDescent="0.25">
      <c r="H28976" s="200"/>
    </row>
    <row r="28977" spans="8:8" x14ac:dyDescent="0.25">
      <c r="H28977" s="200"/>
    </row>
    <row r="28978" spans="8:8" x14ac:dyDescent="0.25">
      <c r="H28978" s="200"/>
    </row>
    <row r="28979" spans="8:8" x14ac:dyDescent="0.25">
      <c r="H28979" s="200"/>
    </row>
    <row r="28980" spans="8:8" x14ac:dyDescent="0.25">
      <c r="H28980" s="200"/>
    </row>
    <row r="28981" spans="8:8" x14ac:dyDescent="0.25">
      <c r="H28981" s="200"/>
    </row>
    <row r="28982" spans="8:8" x14ac:dyDescent="0.25">
      <c r="H28982" s="200"/>
    </row>
    <row r="28983" spans="8:8" x14ac:dyDescent="0.25">
      <c r="H28983" s="200"/>
    </row>
    <row r="28984" spans="8:8" x14ac:dyDescent="0.25">
      <c r="H28984" s="200"/>
    </row>
    <row r="28985" spans="8:8" x14ac:dyDescent="0.25">
      <c r="H28985" s="200"/>
    </row>
    <row r="28986" spans="8:8" x14ac:dyDescent="0.25">
      <c r="H28986" s="200"/>
    </row>
    <row r="28987" spans="8:8" x14ac:dyDescent="0.25">
      <c r="H28987" s="200"/>
    </row>
    <row r="28988" spans="8:8" x14ac:dyDescent="0.25">
      <c r="H28988" s="200"/>
    </row>
    <row r="28989" spans="8:8" x14ac:dyDescent="0.25">
      <c r="H28989" s="200"/>
    </row>
    <row r="28990" spans="8:8" x14ac:dyDescent="0.25">
      <c r="H28990" s="200"/>
    </row>
    <row r="28991" spans="8:8" x14ac:dyDescent="0.25">
      <c r="H28991" s="200"/>
    </row>
    <row r="28992" spans="8:8" x14ac:dyDescent="0.25">
      <c r="H28992" s="200"/>
    </row>
    <row r="28993" spans="8:8" x14ac:dyDescent="0.25">
      <c r="H28993" s="200"/>
    </row>
    <row r="28994" spans="8:8" x14ac:dyDescent="0.25">
      <c r="H28994" s="200"/>
    </row>
    <row r="28995" spans="8:8" x14ac:dyDescent="0.25">
      <c r="H28995" s="200"/>
    </row>
    <row r="28996" spans="8:8" x14ac:dyDescent="0.25">
      <c r="H28996" s="200"/>
    </row>
    <row r="28997" spans="8:8" x14ac:dyDescent="0.25">
      <c r="H28997" s="200"/>
    </row>
    <row r="28998" spans="8:8" x14ac:dyDescent="0.25">
      <c r="H28998" s="200"/>
    </row>
    <row r="28999" spans="8:8" x14ac:dyDescent="0.25">
      <c r="H28999" s="200"/>
    </row>
    <row r="29000" spans="8:8" x14ac:dyDescent="0.25">
      <c r="H29000" s="200"/>
    </row>
    <row r="29001" spans="8:8" x14ac:dyDescent="0.25">
      <c r="H29001" s="200"/>
    </row>
    <row r="29002" spans="8:8" x14ac:dyDescent="0.25">
      <c r="H29002" s="200"/>
    </row>
    <row r="29003" spans="8:8" x14ac:dyDescent="0.25">
      <c r="H29003" s="200"/>
    </row>
    <row r="29004" spans="8:8" x14ac:dyDescent="0.25">
      <c r="H29004" s="200"/>
    </row>
    <row r="29005" spans="8:8" x14ac:dyDescent="0.25">
      <c r="H29005" s="200"/>
    </row>
    <row r="29006" spans="8:8" x14ac:dyDescent="0.25">
      <c r="H29006" s="200"/>
    </row>
    <row r="29007" spans="8:8" x14ac:dyDescent="0.25">
      <c r="H29007" s="200"/>
    </row>
    <row r="29008" spans="8:8" x14ac:dyDescent="0.25">
      <c r="H29008" s="200"/>
    </row>
    <row r="29009" spans="8:8" x14ac:dyDescent="0.25">
      <c r="H29009" s="200"/>
    </row>
    <row r="29010" spans="8:8" x14ac:dyDescent="0.25">
      <c r="H29010" s="200"/>
    </row>
    <row r="29011" spans="8:8" x14ac:dyDescent="0.25">
      <c r="H29011" s="200"/>
    </row>
    <row r="29012" spans="8:8" x14ac:dyDescent="0.25">
      <c r="H29012" s="200"/>
    </row>
    <row r="29013" spans="8:8" x14ac:dyDescent="0.25">
      <c r="H29013" s="200"/>
    </row>
    <row r="29014" spans="8:8" x14ac:dyDescent="0.25">
      <c r="H29014" s="200"/>
    </row>
    <row r="29015" spans="8:8" x14ac:dyDescent="0.25">
      <c r="H29015" s="200"/>
    </row>
    <row r="29016" spans="8:8" x14ac:dyDescent="0.25">
      <c r="H29016" s="200"/>
    </row>
    <row r="29017" spans="8:8" x14ac:dyDescent="0.25">
      <c r="H29017" s="200"/>
    </row>
    <row r="29018" spans="8:8" x14ac:dyDescent="0.25">
      <c r="H29018" s="200"/>
    </row>
    <row r="29019" spans="8:8" x14ac:dyDescent="0.25">
      <c r="H29019" s="200"/>
    </row>
    <row r="29020" spans="8:8" x14ac:dyDescent="0.25">
      <c r="H29020" s="200"/>
    </row>
    <row r="29021" spans="8:8" x14ac:dyDescent="0.25">
      <c r="H29021" s="200"/>
    </row>
    <row r="29022" spans="8:8" x14ac:dyDescent="0.25">
      <c r="H29022" s="200"/>
    </row>
    <row r="29023" spans="8:8" x14ac:dyDescent="0.25">
      <c r="H29023" s="200"/>
    </row>
    <row r="29024" spans="8:8" x14ac:dyDescent="0.25">
      <c r="H29024" s="200"/>
    </row>
    <row r="29025" spans="8:8" x14ac:dyDescent="0.25">
      <c r="H29025" s="200"/>
    </row>
    <row r="29026" spans="8:8" x14ac:dyDescent="0.25">
      <c r="H29026" s="200"/>
    </row>
    <row r="29027" spans="8:8" x14ac:dyDescent="0.25">
      <c r="H29027" s="200"/>
    </row>
    <row r="29028" spans="8:8" x14ac:dyDescent="0.25">
      <c r="H29028" s="200"/>
    </row>
    <row r="29029" spans="8:8" x14ac:dyDescent="0.25">
      <c r="H29029" s="200"/>
    </row>
    <row r="29030" spans="8:8" x14ac:dyDescent="0.25">
      <c r="H29030" s="200"/>
    </row>
    <row r="29031" spans="8:8" x14ac:dyDescent="0.25">
      <c r="H29031" s="200"/>
    </row>
    <row r="29032" spans="8:8" x14ac:dyDescent="0.25">
      <c r="H29032" s="200"/>
    </row>
    <row r="29033" spans="8:8" x14ac:dyDescent="0.25">
      <c r="H29033" s="200"/>
    </row>
    <row r="29034" spans="8:8" x14ac:dyDescent="0.25">
      <c r="H29034" s="200"/>
    </row>
    <row r="29035" spans="8:8" x14ac:dyDescent="0.25">
      <c r="H29035" s="200"/>
    </row>
    <row r="29036" spans="8:8" x14ac:dyDescent="0.25">
      <c r="H29036" s="200"/>
    </row>
    <row r="29037" spans="8:8" x14ac:dyDescent="0.25">
      <c r="H29037" s="200"/>
    </row>
    <row r="29038" spans="8:8" x14ac:dyDescent="0.25">
      <c r="H29038" s="200"/>
    </row>
    <row r="29039" spans="8:8" x14ac:dyDescent="0.25">
      <c r="H29039" s="200"/>
    </row>
    <row r="29040" spans="8:8" x14ac:dyDescent="0.25">
      <c r="H29040" s="200"/>
    </row>
    <row r="29041" spans="8:8" x14ac:dyDescent="0.25">
      <c r="H29041" s="200"/>
    </row>
    <row r="29042" spans="8:8" x14ac:dyDescent="0.25">
      <c r="H29042" s="200"/>
    </row>
    <row r="29043" spans="8:8" x14ac:dyDescent="0.25">
      <c r="H29043" s="200"/>
    </row>
    <row r="29044" spans="8:8" x14ac:dyDescent="0.25">
      <c r="H29044" s="200"/>
    </row>
    <row r="29045" spans="8:8" x14ac:dyDescent="0.25">
      <c r="H29045" s="200"/>
    </row>
    <row r="29046" spans="8:8" x14ac:dyDescent="0.25">
      <c r="H29046" s="200"/>
    </row>
    <row r="29047" spans="8:8" x14ac:dyDescent="0.25">
      <c r="H29047" s="200"/>
    </row>
    <row r="29048" spans="8:8" x14ac:dyDescent="0.25">
      <c r="H29048" s="200"/>
    </row>
    <row r="29049" spans="8:8" x14ac:dyDescent="0.25">
      <c r="H29049" s="200"/>
    </row>
    <row r="29050" spans="8:8" x14ac:dyDescent="0.25">
      <c r="H29050" s="200"/>
    </row>
    <row r="29051" spans="8:8" x14ac:dyDescent="0.25">
      <c r="H29051" s="200"/>
    </row>
    <row r="29052" spans="8:8" x14ac:dyDescent="0.25">
      <c r="H29052" s="200"/>
    </row>
    <row r="29053" spans="8:8" x14ac:dyDescent="0.25">
      <c r="H29053" s="200"/>
    </row>
    <row r="29054" spans="8:8" x14ac:dyDescent="0.25">
      <c r="H29054" s="200"/>
    </row>
    <row r="29055" spans="8:8" x14ac:dyDescent="0.25">
      <c r="H29055" s="200"/>
    </row>
    <row r="29056" spans="8:8" x14ac:dyDescent="0.25">
      <c r="H29056" s="200"/>
    </row>
    <row r="29057" spans="8:8" x14ac:dyDescent="0.25">
      <c r="H29057" s="200"/>
    </row>
    <row r="29058" spans="8:8" x14ac:dyDescent="0.25">
      <c r="H29058" s="200"/>
    </row>
    <row r="29059" spans="8:8" x14ac:dyDescent="0.25">
      <c r="H29059" s="200"/>
    </row>
    <row r="29060" spans="8:8" x14ac:dyDescent="0.25">
      <c r="H29060" s="200"/>
    </row>
    <row r="29061" spans="8:8" x14ac:dyDescent="0.25">
      <c r="H29061" s="200"/>
    </row>
    <row r="29062" spans="8:8" x14ac:dyDescent="0.25">
      <c r="H29062" s="200"/>
    </row>
    <row r="29063" spans="8:8" x14ac:dyDescent="0.25">
      <c r="H29063" s="200"/>
    </row>
    <row r="29064" spans="8:8" x14ac:dyDescent="0.25">
      <c r="H29064" s="200"/>
    </row>
    <row r="29065" spans="8:8" x14ac:dyDescent="0.25">
      <c r="H29065" s="200"/>
    </row>
    <row r="29066" spans="8:8" x14ac:dyDescent="0.25">
      <c r="H29066" s="200"/>
    </row>
    <row r="29067" spans="8:8" x14ac:dyDescent="0.25">
      <c r="H29067" s="200"/>
    </row>
    <row r="29068" spans="8:8" x14ac:dyDescent="0.25">
      <c r="H29068" s="200"/>
    </row>
    <row r="29069" spans="8:8" x14ac:dyDescent="0.25">
      <c r="H29069" s="200"/>
    </row>
    <row r="29070" spans="8:8" x14ac:dyDescent="0.25">
      <c r="H29070" s="200"/>
    </row>
    <row r="29071" spans="8:8" x14ac:dyDescent="0.25">
      <c r="H29071" s="200"/>
    </row>
    <row r="29072" spans="8:8" x14ac:dyDescent="0.25">
      <c r="H29072" s="200"/>
    </row>
    <row r="29073" spans="8:8" x14ac:dyDescent="0.25">
      <c r="H29073" s="200"/>
    </row>
    <row r="29074" spans="8:8" x14ac:dyDescent="0.25">
      <c r="H29074" s="200"/>
    </row>
    <row r="29075" spans="8:8" x14ac:dyDescent="0.25">
      <c r="H29075" s="200"/>
    </row>
    <row r="29076" spans="8:8" x14ac:dyDescent="0.25">
      <c r="H29076" s="200"/>
    </row>
    <row r="29077" spans="8:8" x14ac:dyDescent="0.25">
      <c r="H29077" s="200"/>
    </row>
    <row r="29078" spans="8:8" x14ac:dyDescent="0.25">
      <c r="H29078" s="200"/>
    </row>
    <row r="29079" spans="8:8" x14ac:dyDescent="0.25">
      <c r="H29079" s="200"/>
    </row>
    <row r="29080" spans="8:8" x14ac:dyDescent="0.25">
      <c r="H29080" s="200"/>
    </row>
    <row r="29081" spans="8:8" x14ac:dyDescent="0.25">
      <c r="H29081" s="200"/>
    </row>
    <row r="29082" spans="8:8" x14ac:dyDescent="0.25">
      <c r="H29082" s="200"/>
    </row>
    <row r="29083" spans="8:8" x14ac:dyDescent="0.25">
      <c r="H29083" s="200"/>
    </row>
    <row r="29084" spans="8:8" x14ac:dyDescent="0.25">
      <c r="H29084" s="200"/>
    </row>
    <row r="29085" spans="8:8" x14ac:dyDescent="0.25">
      <c r="H29085" s="200"/>
    </row>
    <row r="29086" spans="8:8" x14ac:dyDescent="0.25">
      <c r="H29086" s="200"/>
    </row>
    <row r="29087" spans="8:8" x14ac:dyDescent="0.25">
      <c r="H29087" s="200"/>
    </row>
    <row r="29088" spans="8:8" x14ac:dyDescent="0.25">
      <c r="H29088" s="200"/>
    </row>
    <row r="29089" spans="8:8" x14ac:dyDescent="0.25">
      <c r="H29089" s="200"/>
    </row>
    <row r="29090" spans="8:8" x14ac:dyDescent="0.25">
      <c r="H29090" s="200"/>
    </row>
    <row r="29091" spans="8:8" x14ac:dyDescent="0.25">
      <c r="H29091" s="200"/>
    </row>
    <row r="29092" spans="8:8" x14ac:dyDescent="0.25">
      <c r="H29092" s="200"/>
    </row>
    <row r="29093" spans="8:8" x14ac:dyDescent="0.25">
      <c r="H29093" s="200"/>
    </row>
    <row r="29094" spans="8:8" x14ac:dyDescent="0.25">
      <c r="H29094" s="200"/>
    </row>
    <row r="29095" spans="8:8" x14ac:dyDescent="0.25">
      <c r="H29095" s="200"/>
    </row>
    <row r="29096" spans="8:8" x14ac:dyDescent="0.25">
      <c r="H29096" s="200"/>
    </row>
    <row r="29097" spans="8:8" x14ac:dyDescent="0.25">
      <c r="H29097" s="200"/>
    </row>
    <row r="29098" spans="8:8" x14ac:dyDescent="0.25">
      <c r="H29098" s="200"/>
    </row>
    <row r="29099" spans="8:8" x14ac:dyDescent="0.25">
      <c r="H29099" s="200"/>
    </row>
    <row r="29100" spans="8:8" x14ac:dyDescent="0.25">
      <c r="H29100" s="200"/>
    </row>
    <row r="29101" spans="8:8" x14ac:dyDescent="0.25">
      <c r="H29101" s="200"/>
    </row>
    <row r="29102" spans="8:8" x14ac:dyDescent="0.25">
      <c r="H29102" s="200"/>
    </row>
    <row r="29103" spans="8:8" x14ac:dyDescent="0.25">
      <c r="H29103" s="200"/>
    </row>
    <row r="29104" spans="8:8" x14ac:dyDescent="0.25">
      <c r="H29104" s="200"/>
    </row>
    <row r="29105" spans="8:8" x14ac:dyDescent="0.25">
      <c r="H29105" s="200"/>
    </row>
    <row r="29106" spans="8:8" x14ac:dyDescent="0.25">
      <c r="H29106" s="200"/>
    </row>
    <row r="29107" spans="8:8" x14ac:dyDescent="0.25">
      <c r="H29107" s="200"/>
    </row>
    <row r="29108" spans="8:8" x14ac:dyDescent="0.25">
      <c r="H29108" s="200"/>
    </row>
    <row r="29109" spans="8:8" x14ac:dyDescent="0.25">
      <c r="H29109" s="200"/>
    </row>
    <row r="29110" spans="8:8" x14ac:dyDescent="0.25">
      <c r="H29110" s="200"/>
    </row>
    <row r="29111" spans="8:8" x14ac:dyDescent="0.25">
      <c r="H29111" s="200"/>
    </row>
    <row r="29112" spans="8:8" x14ac:dyDescent="0.25">
      <c r="H29112" s="200"/>
    </row>
    <row r="29113" spans="8:8" x14ac:dyDescent="0.25">
      <c r="H29113" s="200"/>
    </row>
    <row r="29114" spans="8:8" x14ac:dyDescent="0.25">
      <c r="H29114" s="200"/>
    </row>
    <row r="29115" spans="8:8" x14ac:dyDescent="0.25">
      <c r="H29115" s="200"/>
    </row>
    <row r="29116" spans="8:8" x14ac:dyDescent="0.25">
      <c r="H29116" s="200"/>
    </row>
    <row r="29117" spans="8:8" x14ac:dyDescent="0.25">
      <c r="H29117" s="200"/>
    </row>
    <row r="29118" spans="8:8" x14ac:dyDescent="0.25">
      <c r="H29118" s="200"/>
    </row>
    <row r="29119" spans="8:8" x14ac:dyDescent="0.25">
      <c r="H29119" s="200"/>
    </row>
    <row r="29120" spans="8:8" x14ac:dyDescent="0.25">
      <c r="H29120" s="200"/>
    </row>
    <row r="29121" spans="8:8" x14ac:dyDescent="0.25">
      <c r="H29121" s="200"/>
    </row>
    <row r="29122" spans="8:8" x14ac:dyDescent="0.25">
      <c r="H29122" s="200"/>
    </row>
    <row r="29123" spans="8:8" x14ac:dyDescent="0.25">
      <c r="H29123" s="200"/>
    </row>
    <row r="29124" spans="8:8" x14ac:dyDescent="0.25">
      <c r="H29124" s="200"/>
    </row>
    <row r="29125" spans="8:8" x14ac:dyDescent="0.25">
      <c r="H29125" s="200"/>
    </row>
    <row r="29126" spans="8:8" x14ac:dyDescent="0.25">
      <c r="H29126" s="200"/>
    </row>
    <row r="29127" spans="8:8" x14ac:dyDescent="0.25">
      <c r="H29127" s="200"/>
    </row>
    <row r="29128" spans="8:8" x14ac:dyDescent="0.25">
      <c r="H29128" s="200"/>
    </row>
    <row r="29129" spans="8:8" x14ac:dyDescent="0.25">
      <c r="H29129" s="200"/>
    </row>
    <row r="29130" spans="8:8" x14ac:dyDescent="0.25">
      <c r="H29130" s="200"/>
    </row>
    <row r="29131" spans="8:8" x14ac:dyDescent="0.25">
      <c r="H29131" s="200"/>
    </row>
    <row r="29132" spans="8:8" x14ac:dyDescent="0.25">
      <c r="H29132" s="200"/>
    </row>
    <row r="29133" spans="8:8" x14ac:dyDescent="0.25">
      <c r="H29133" s="200"/>
    </row>
    <row r="29134" spans="8:8" x14ac:dyDescent="0.25">
      <c r="H29134" s="200"/>
    </row>
    <row r="29135" spans="8:8" x14ac:dyDescent="0.25">
      <c r="H29135" s="200"/>
    </row>
    <row r="29136" spans="8:8" x14ac:dyDescent="0.25">
      <c r="H29136" s="200"/>
    </row>
    <row r="29137" spans="8:8" x14ac:dyDescent="0.25">
      <c r="H29137" s="200"/>
    </row>
    <row r="29138" spans="8:8" x14ac:dyDescent="0.25">
      <c r="H29138" s="200"/>
    </row>
    <row r="29139" spans="8:8" x14ac:dyDescent="0.25">
      <c r="H29139" s="200"/>
    </row>
    <row r="29140" spans="8:8" x14ac:dyDescent="0.25">
      <c r="H29140" s="200"/>
    </row>
    <row r="29141" spans="8:8" x14ac:dyDescent="0.25">
      <c r="H29141" s="200"/>
    </row>
    <row r="29142" spans="8:8" x14ac:dyDescent="0.25">
      <c r="H29142" s="200"/>
    </row>
    <row r="29143" spans="8:8" x14ac:dyDescent="0.25">
      <c r="H29143" s="200"/>
    </row>
    <row r="29144" spans="8:8" x14ac:dyDescent="0.25">
      <c r="H29144" s="200"/>
    </row>
    <row r="29145" spans="8:8" x14ac:dyDescent="0.25">
      <c r="H29145" s="200"/>
    </row>
    <row r="29146" spans="8:8" x14ac:dyDescent="0.25">
      <c r="H29146" s="200"/>
    </row>
    <row r="29147" spans="8:8" x14ac:dyDescent="0.25">
      <c r="H29147" s="200"/>
    </row>
    <row r="29148" spans="8:8" x14ac:dyDescent="0.25">
      <c r="H29148" s="200"/>
    </row>
    <row r="29149" spans="8:8" x14ac:dyDescent="0.25">
      <c r="H29149" s="200"/>
    </row>
    <row r="29150" spans="8:8" x14ac:dyDescent="0.25">
      <c r="H29150" s="200"/>
    </row>
    <row r="29151" spans="8:8" x14ac:dyDescent="0.25">
      <c r="H29151" s="200"/>
    </row>
    <row r="29152" spans="8:8" x14ac:dyDescent="0.25">
      <c r="H29152" s="200"/>
    </row>
    <row r="29153" spans="8:8" x14ac:dyDescent="0.25">
      <c r="H29153" s="200"/>
    </row>
    <row r="29154" spans="8:8" x14ac:dyDescent="0.25">
      <c r="H29154" s="200"/>
    </row>
    <row r="29155" spans="8:8" x14ac:dyDescent="0.25">
      <c r="H29155" s="200"/>
    </row>
    <row r="29156" spans="8:8" x14ac:dyDescent="0.25">
      <c r="H29156" s="200"/>
    </row>
    <row r="29157" spans="8:8" x14ac:dyDescent="0.25">
      <c r="H29157" s="200"/>
    </row>
    <row r="29158" spans="8:8" x14ac:dyDescent="0.25">
      <c r="H29158" s="200"/>
    </row>
    <row r="29159" spans="8:8" x14ac:dyDescent="0.25">
      <c r="H29159" s="200"/>
    </row>
    <row r="29160" spans="8:8" x14ac:dyDescent="0.25">
      <c r="H29160" s="200"/>
    </row>
    <row r="29161" spans="8:8" x14ac:dyDescent="0.25">
      <c r="H29161" s="200"/>
    </row>
    <row r="29162" spans="8:8" x14ac:dyDescent="0.25">
      <c r="H29162" s="200"/>
    </row>
    <row r="29163" spans="8:8" x14ac:dyDescent="0.25">
      <c r="H29163" s="200"/>
    </row>
    <row r="29164" spans="8:8" x14ac:dyDescent="0.25">
      <c r="H29164" s="200"/>
    </row>
    <row r="29165" spans="8:8" x14ac:dyDescent="0.25">
      <c r="H29165" s="200"/>
    </row>
    <row r="29166" spans="8:8" x14ac:dyDescent="0.25">
      <c r="H29166" s="200"/>
    </row>
    <row r="29167" spans="8:8" x14ac:dyDescent="0.25">
      <c r="H29167" s="200"/>
    </row>
    <row r="29168" spans="8:8" x14ac:dyDescent="0.25">
      <c r="H29168" s="200"/>
    </row>
    <row r="29169" spans="8:8" x14ac:dyDescent="0.25">
      <c r="H29169" s="200"/>
    </row>
    <row r="29170" spans="8:8" x14ac:dyDescent="0.25">
      <c r="H29170" s="200"/>
    </row>
    <row r="29171" spans="8:8" x14ac:dyDescent="0.25">
      <c r="H29171" s="200"/>
    </row>
    <row r="29172" spans="8:8" x14ac:dyDescent="0.25">
      <c r="H29172" s="200"/>
    </row>
    <row r="29173" spans="8:8" x14ac:dyDescent="0.25">
      <c r="H29173" s="200"/>
    </row>
    <row r="29174" spans="8:8" x14ac:dyDescent="0.25">
      <c r="H29174" s="200"/>
    </row>
    <row r="29175" spans="8:8" x14ac:dyDescent="0.25">
      <c r="H29175" s="200"/>
    </row>
    <row r="29176" spans="8:8" x14ac:dyDescent="0.25">
      <c r="H29176" s="200"/>
    </row>
    <row r="29177" spans="8:8" x14ac:dyDescent="0.25">
      <c r="H29177" s="200"/>
    </row>
    <row r="29178" spans="8:8" x14ac:dyDescent="0.25">
      <c r="H29178" s="200"/>
    </row>
    <row r="29179" spans="8:8" x14ac:dyDescent="0.25">
      <c r="H29179" s="200"/>
    </row>
    <row r="29180" spans="8:8" x14ac:dyDescent="0.25">
      <c r="H29180" s="200"/>
    </row>
    <row r="29181" spans="8:8" x14ac:dyDescent="0.25">
      <c r="H29181" s="200"/>
    </row>
    <row r="29182" spans="8:8" x14ac:dyDescent="0.25">
      <c r="H29182" s="200"/>
    </row>
    <row r="29183" spans="8:8" x14ac:dyDescent="0.25">
      <c r="H29183" s="200"/>
    </row>
    <row r="29184" spans="8:8" x14ac:dyDescent="0.25">
      <c r="H29184" s="200"/>
    </row>
    <row r="29185" spans="8:8" x14ac:dyDescent="0.25">
      <c r="H29185" s="200"/>
    </row>
    <row r="29186" spans="8:8" x14ac:dyDescent="0.25">
      <c r="H29186" s="200"/>
    </row>
    <row r="29187" spans="8:8" x14ac:dyDescent="0.25">
      <c r="H29187" s="200"/>
    </row>
    <row r="29188" spans="8:8" x14ac:dyDescent="0.25">
      <c r="H29188" s="200"/>
    </row>
    <row r="29189" spans="8:8" x14ac:dyDescent="0.25">
      <c r="H29189" s="200"/>
    </row>
    <row r="29190" spans="8:8" x14ac:dyDescent="0.25">
      <c r="H29190" s="200"/>
    </row>
    <row r="29191" spans="8:8" x14ac:dyDescent="0.25">
      <c r="H29191" s="200"/>
    </row>
    <row r="29192" spans="8:8" x14ac:dyDescent="0.25">
      <c r="H29192" s="200"/>
    </row>
    <row r="29193" spans="8:8" x14ac:dyDescent="0.25">
      <c r="H29193" s="200"/>
    </row>
    <row r="29194" spans="8:8" x14ac:dyDescent="0.25">
      <c r="H29194" s="200"/>
    </row>
    <row r="29195" spans="8:8" x14ac:dyDescent="0.25">
      <c r="H29195" s="200"/>
    </row>
    <row r="29196" spans="8:8" x14ac:dyDescent="0.25">
      <c r="H29196" s="200"/>
    </row>
    <row r="29197" spans="8:8" x14ac:dyDescent="0.25">
      <c r="H29197" s="200"/>
    </row>
    <row r="29198" spans="8:8" x14ac:dyDescent="0.25">
      <c r="H29198" s="200"/>
    </row>
    <row r="29199" spans="8:8" x14ac:dyDescent="0.25">
      <c r="H29199" s="200"/>
    </row>
    <row r="29200" spans="8:8" x14ac:dyDescent="0.25">
      <c r="H29200" s="200"/>
    </row>
    <row r="29201" spans="8:8" x14ac:dyDescent="0.25">
      <c r="H29201" s="200"/>
    </row>
    <row r="29202" spans="8:8" x14ac:dyDescent="0.25">
      <c r="H29202" s="200"/>
    </row>
    <row r="29203" spans="8:8" x14ac:dyDescent="0.25">
      <c r="H29203" s="200"/>
    </row>
    <row r="29204" spans="8:8" x14ac:dyDescent="0.25">
      <c r="H29204" s="200"/>
    </row>
    <row r="29205" spans="8:8" x14ac:dyDescent="0.25">
      <c r="H29205" s="200"/>
    </row>
    <row r="29206" spans="8:8" x14ac:dyDescent="0.25">
      <c r="H29206" s="200"/>
    </row>
    <row r="29207" spans="8:8" x14ac:dyDescent="0.25">
      <c r="H29207" s="200"/>
    </row>
    <row r="29208" spans="8:8" x14ac:dyDescent="0.25">
      <c r="H29208" s="200"/>
    </row>
    <row r="29209" spans="8:8" x14ac:dyDescent="0.25">
      <c r="H29209" s="200"/>
    </row>
    <row r="29210" spans="8:8" x14ac:dyDescent="0.25">
      <c r="H29210" s="200"/>
    </row>
    <row r="29211" spans="8:8" x14ac:dyDescent="0.25">
      <c r="H29211" s="200"/>
    </row>
    <row r="29212" spans="8:8" x14ac:dyDescent="0.25">
      <c r="H29212" s="200"/>
    </row>
    <row r="29213" spans="8:8" x14ac:dyDescent="0.25">
      <c r="H29213" s="200"/>
    </row>
    <row r="29214" spans="8:8" x14ac:dyDescent="0.25">
      <c r="H29214" s="200"/>
    </row>
    <row r="29215" spans="8:8" x14ac:dyDescent="0.25">
      <c r="H29215" s="200"/>
    </row>
    <row r="29216" spans="8:8" x14ac:dyDescent="0.25">
      <c r="H29216" s="200"/>
    </row>
    <row r="29217" spans="8:8" x14ac:dyDescent="0.25">
      <c r="H29217" s="200"/>
    </row>
    <row r="29218" spans="8:8" x14ac:dyDescent="0.25">
      <c r="H29218" s="200"/>
    </row>
    <row r="29219" spans="8:8" x14ac:dyDescent="0.25">
      <c r="H29219" s="200"/>
    </row>
    <row r="29220" spans="8:8" x14ac:dyDescent="0.25">
      <c r="H29220" s="200"/>
    </row>
    <row r="29221" spans="8:8" x14ac:dyDescent="0.25">
      <c r="H29221" s="200"/>
    </row>
    <row r="29222" spans="8:8" x14ac:dyDescent="0.25">
      <c r="H29222" s="200"/>
    </row>
    <row r="29223" spans="8:8" x14ac:dyDescent="0.25">
      <c r="H29223" s="200"/>
    </row>
    <row r="29224" spans="8:8" x14ac:dyDescent="0.25">
      <c r="H29224" s="200"/>
    </row>
    <row r="29225" spans="8:8" x14ac:dyDescent="0.25">
      <c r="H29225" s="200"/>
    </row>
    <row r="29226" spans="8:8" x14ac:dyDescent="0.25">
      <c r="H29226" s="200"/>
    </row>
    <row r="29227" spans="8:8" x14ac:dyDescent="0.25">
      <c r="H29227" s="200"/>
    </row>
    <row r="29228" spans="8:8" x14ac:dyDescent="0.25">
      <c r="H29228" s="200"/>
    </row>
    <row r="29229" spans="8:8" x14ac:dyDescent="0.25">
      <c r="H29229" s="200"/>
    </row>
    <row r="29230" spans="8:8" x14ac:dyDescent="0.25">
      <c r="H29230" s="200"/>
    </row>
    <row r="29231" spans="8:8" x14ac:dyDescent="0.25">
      <c r="H29231" s="200"/>
    </row>
    <row r="29232" spans="8:8" x14ac:dyDescent="0.25">
      <c r="H29232" s="200"/>
    </row>
    <row r="29233" spans="8:8" x14ac:dyDescent="0.25">
      <c r="H29233" s="200"/>
    </row>
    <row r="29234" spans="8:8" x14ac:dyDescent="0.25">
      <c r="H29234" s="200"/>
    </row>
    <row r="29235" spans="8:8" x14ac:dyDescent="0.25">
      <c r="H29235" s="200"/>
    </row>
    <row r="29236" spans="8:8" x14ac:dyDescent="0.25">
      <c r="H29236" s="200"/>
    </row>
    <row r="29237" spans="8:8" x14ac:dyDescent="0.25">
      <c r="H29237" s="200"/>
    </row>
    <row r="29238" spans="8:8" x14ac:dyDescent="0.25">
      <c r="H29238" s="200"/>
    </row>
    <row r="29239" spans="8:8" x14ac:dyDescent="0.25">
      <c r="H29239" s="200"/>
    </row>
    <row r="29240" spans="8:8" x14ac:dyDescent="0.25">
      <c r="H29240" s="200"/>
    </row>
    <row r="29241" spans="8:8" x14ac:dyDescent="0.25">
      <c r="H29241" s="200"/>
    </row>
    <row r="29242" spans="8:8" x14ac:dyDescent="0.25">
      <c r="H29242" s="200"/>
    </row>
    <row r="29243" spans="8:8" x14ac:dyDescent="0.25">
      <c r="H29243" s="200"/>
    </row>
    <row r="29244" spans="8:8" x14ac:dyDescent="0.25">
      <c r="H29244" s="200"/>
    </row>
    <row r="29245" spans="8:8" x14ac:dyDescent="0.25">
      <c r="H29245" s="200"/>
    </row>
    <row r="29246" spans="8:8" x14ac:dyDescent="0.25">
      <c r="H29246" s="200"/>
    </row>
    <row r="29247" spans="8:8" x14ac:dyDescent="0.25">
      <c r="H29247" s="200"/>
    </row>
    <row r="29248" spans="8:8" x14ac:dyDescent="0.25">
      <c r="H29248" s="200"/>
    </row>
    <row r="29249" spans="8:8" x14ac:dyDescent="0.25">
      <c r="H29249" s="200"/>
    </row>
    <row r="29250" spans="8:8" x14ac:dyDescent="0.25">
      <c r="H29250" s="200"/>
    </row>
    <row r="29251" spans="8:8" x14ac:dyDescent="0.25">
      <c r="H29251" s="200"/>
    </row>
    <row r="29252" spans="8:8" x14ac:dyDescent="0.25">
      <c r="H29252" s="200"/>
    </row>
    <row r="29253" spans="8:8" x14ac:dyDescent="0.25">
      <c r="H29253" s="200"/>
    </row>
    <row r="29254" spans="8:8" x14ac:dyDescent="0.25">
      <c r="H29254" s="200"/>
    </row>
    <row r="29255" spans="8:8" x14ac:dyDescent="0.25">
      <c r="H29255" s="200"/>
    </row>
    <row r="29256" spans="8:8" x14ac:dyDescent="0.25">
      <c r="H29256" s="200"/>
    </row>
    <row r="29257" spans="8:8" x14ac:dyDescent="0.25">
      <c r="H29257" s="200"/>
    </row>
    <row r="29258" spans="8:8" x14ac:dyDescent="0.25">
      <c r="H29258" s="200"/>
    </row>
    <row r="29259" spans="8:8" x14ac:dyDescent="0.25">
      <c r="H29259" s="200"/>
    </row>
    <row r="29260" spans="8:8" x14ac:dyDescent="0.25">
      <c r="H29260" s="200"/>
    </row>
    <row r="29261" spans="8:8" x14ac:dyDescent="0.25">
      <c r="H29261" s="200"/>
    </row>
    <row r="29262" spans="8:8" x14ac:dyDescent="0.25">
      <c r="H29262" s="200"/>
    </row>
    <row r="29263" spans="8:8" x14ac:dyDescent="0.25">
      <c r="H29263" s="200"/>
    </row>
    <row r="29264" spans="8:8" x14ac:dyDescent="0.25">
      <c r="H29264" s="200"/>
    </row>
    <row r="29265" spans="8:8" x14ac:dyDescent="0.25">
      <c r="H29265" s="200"/>
    </row>
    <row r="29266" spans="8:8" x14ac:dyDescent="0.25">
      <c r="H29266" s="200"/>
    </row>
    <row r="29267" spans="8:8" x14ac:dyDescent="0.25">
      <c r="H29267" s="200"/>
    </row>
    <row r="29268" spans="8:8" x14ac:dyDescent="0.25">
      <c r="H29268" s="200"/>
    </row>
    <row r="29269" spans="8:8" x14ac:dyDescent="0.25">
      <c r="H29269" s="200"/>
    </row>
    <row r="29270" spans="8:8" x14ac:dyDescent="0.25">
      <c r="H29270" s="200"/>
    </row>
    <row r="29271" spans="8:8" x14ac:dyDescent="0.25">
      <c r="H29271" s="200"/>
    </row>
    <row r="29272" spans="8:8" x14ac:dyDescent="0.25">
      <c r="H29272" s="200"/>
    </row>
    <row r="29273" spans="8:8" x14ac:dyDescent="0.25">
      <c r="H29273" s="200"/>
    </row>
    <row r="29274" spans="8:8" x14ac:dyDescent="0.25">
      <c r="H29274" s="200"/>
    </row>
    <row r="29275" spans="8:8" x14ac:dyDescent="0.25">
      <c r="H29275" s="200"/>
    </row>
    <row r="29276" spans="8:8" x14ac:dyDescent="0.25">
      <c r="H29276" s="200"/>
    </row>
    <row r="29277" spans="8:8" x14ac:dyDescent="0.25">
      <c r="H29277" s="200"/>
    </row>
    <row r="29278" spans="8:8" x14ac:dyDescent="0.25">
      <c r="H29278" s="200"/>
    </row>
    <row r="29279" spans="8:8" x14ac:dyDescent="0.25">
      <c r="H29279" s="200"/>
    </row>
    <row r="29280" spans="8:8" x14ac:dyDescent="0.25">
      <c r="H29280" s="200"/>
    </row>
    <row r="29281" spans="8:8" x14ac:dyDescent="0.25">
      <c r="H29281" s="200"/>
    </row>
    <row r="29282" spans="8:8" x14ac:dyDescent="0.25">
      <c r="H29282" s="200"/>
    </row>
    <row r="29283" spans="8:8" x14ac:dyDescent="0.25">
      <c r="H29283" s="200"/>
    </row>
    <row r="29284" spans="8:8" x14ac:dyDescent="0.25">
      <c r="H29284" s="200"/>
    </row>
    <row r="29285" spans="8:8" x14ac:dyDescent="0.25">
      <c r="H29285" s="200"/>
    </row>
    <row r="29286" spans="8:8" x14ac:dyDescent="0.25">
      <c r="H29286" s="200"/>
    </row>
    <row r="29287" spans="8:8" x14ac:dyDescent="0.25">
      <c r="H29287" s="200"/>
    </row>
    <row r="29288" spans="8:8" x14ac:dyDescent="0.25">
      <c r="H29288" s="200"/>
    </row>
    <row r="29289" spans="8:8" x14ac:dyDescent="0.25">
      <c r="H29289" s="200"/>
    </row>
    <row r="29290" spans="8:8" x14ac:dyDescent="0.25">
      <c r="H29290" s="200"/>
    </row>
    <row r="29291" spans="8:8" x14ac:dyDescent="0.25">
      <c r="H29291" s="200"/>
    </row>
    <row r="29292" spans="8:8" x14ac:dyDescent="0.25">
      <c r="H29292" s="200"/>
    </row>
    <row r="29293" spans="8:8" x14ac:dyDescent="0.25">
      <c r="H29293" s="200"/>
    </row>
    <row r="29294" spans="8:8" x14ac:dyDescent="0.25">
      <c r="H29294" s="200"/>
    </row>
    <row r="29295" spans="8:8" x14ac:dyDescent="0.25">
      <c r="H29295" s="200"/>
    </row>
    <row r="29296" spans="8:8" x14ac:dyDescent="0.25">
      <c r="H29296" s="200"/>
    </row>
    <row r="29297" spans="8:8" x14ac:dyDescent="0.25">
      <c r="H29297" s="200"/>
    </row>
    <row r="29298" spans="8:8" x14ac:dyDescent="0.25">
      <c r="H29298" s="200"/>
    </row>
    <row r="29299" spans="8:8" x14ac:dyDescent="0.25">
      <c r="H29299" s="200"/>
    </row>
    <row r="29300" spans="8:8" x14ac:dyDescent="0.25">
      <c r="H29300" s="200"/>
    </row>
    <row r="29301" spans="8:8" x14ac:dyDescent="0.25">
      <c r="H29301" s="200"/>
    </row>
    <row r="29302" spans="8:8" x14ac:dyDescent="0.25">
      <c r="H29302" s="200"/>
    </row>
    <row r="29303" spans="8:8" x14ac:dyDescent="0.25">
      <c r="H29303" s="200"/>
    </row>
    <row r="29304" spans="8:8" x14ac:dyDescent="0.25">
      <c r="H29304" s="200"/>
    </row>
    <row r="29305" spans="8:8" x14ac:dyDescent="0.25">
      <c r="H29305" s="200"/>
    </row>
    <row r="29306" spans="8:8" x14ac:dyDescent="0.25">
      <c r="H29306" s="200"/>
    </row>
    <row r="29307" spans="8:8" x14ac:dyDescent="0.25">
      <c r="H29307" s="200"/>
    </row>
    <row r="29308" spans="8:8" x14ac:dyDescent="0.25">
      <c r="H29308" s="200"/>
    </row>
    <row r="29309" spans="8:8" x14ac:dyDescent="0.25">
      <c r="H29309" s="200"/>
    </row>
    <row r="29310" spans="8:8" x14ac:dyDescent="0.25">
      <c r="H29310" s="200"/>
    </row>
    <row r="29311" spans="8:8" x14ac:dyDescent="0.25">
      <c r="H29311" s="200"/>
    </row>
    <row r="29312" spans="8:8" x14ac:dyDescent="0.25">
      <c r="H29312" s="200"/>
    </row>
    <row r="29313" spans="8:8" x14ac:dyDescent="0.25">
      <c r="H29313" s="200"/>
    </row>
    <row r="29314" spans="8:8" x14ac:dyDescent="0.25">
      <c r="H29314" s="200"/>
    </row>
    <row r="29315" spans="8:8" x14ac:dyDescent="0.25">
      <c r="H29315" s="200"/>
    </row>
    <row r="29316" spans="8:8" x14ac:dyDescent="0.25">
      <c r="H29316" s="200"/>
    </row>
    <row r="29317" spans="8:8" x14ac:dyDescent="0.25">
      <c r="H29317" s="200"/>
    </row>
    <row r="29318" spans="8:8" x14ac:dyDescent="0.25">
      <c r="H29318" s="200"/>
    </row>
    <row r="29319" spans="8:8" x14ac:dyDescent="0.25">
      <c r="H29319" s="200"/>
    </row>
    <row r="29320" spans="8:8" x14ac:dyDescent="0.25">
      <c r="H29320" s="200"/>
    </row>
    <row r="29321" spans="8:8" x14ac:dyDescent="0.25">
      <c r="H29321" s="200"/>
    </row>
    <row r="29322" spans="8:8" x14ac:dyDescent="0.25">
      <c r="H29322" s="200"/>
    </row>
    <row r="29323" spans="8:8" x14ac:dyDescent="0.25">
      <c r="H29323" s="200"/>
    </row>
    <row r="29324" spans="8:8" x14ac:dyDescent="0.25">
      <c r="H29324" s="200"/>
    </row>
    <row r="29325" spans="8:8" x14ac:dyDescent="0.25">
      <c r="H29325" s="200"/>
    </row>
    <row r="29326" spans="8:8" x14ac:dyDescent="0.25">
      <c r="H29326" s="200"/>
    </row>
    <row r="29327" spans="8:8" x14ac:dyDescent="0.25">
      <c r="H29327" s="200"/>
    </row>
    <row r="29328" spans="8:8" x14ac:dyDescent="0.25">
      <c r="H29328" s="200"/>
    </row>
    <row r="29329" spans="8:8" x14ac:dyDescent="0.25">
      <c r="H29329" s="200"/>
    </row>
    <row r="29330" spans="8:8" x14ac:dyDescent="0.25">
      <c r="H29330" s="200"/>
    </row>
    <row r="29331" spans="8:8" x14ac:dyDescent="0.25">
      <c r="H29331" s="200"/>
    </row>
    <row r="29332" spans="8:8" x14ac:dyDescent="0.25">
      <c r="H29332" s="200"/>
    </row>
    <row r="29333" spans="8:8" x14ac:dyDescent="0.25">
      <c r="H29333" s="200"/>
    </row>
    <row r="29334" spans="8:8" x14ac:dyDescent="0.25">
      <c r="H29334" s="200"/>
    </row>
    <row r="29335" spans="8:8" x14ac:dyDescent="0.25">
      <c r="H29335" s="200"/>
    </row>
    <row r="29336" spans="8:8" x14ac:dyDescent="0.25">
      <c r="H29336" s="200"/>
    </row>
    <row r="29337" spans="8:8" x14ac:dyDescent="0.25">
      <c r="H29337" s="200"/>
    </row>
    <row r="29338" spans="8:8" x14ac:dyDescent="0.25">
      <c r="H29338" s="200"/>
    </row>
    <row r="29339" spans="8:8" x14ac:dyDescent="0.25">
      <c r="H29339" s="200"/>
    </row>
    <row r="29340" spans="8:8" x14ac:dyDescent="0.25">
      <c r="H29340" s="200"/>
    </row>
    <row r="29341" spans="8:8" x14ac:dyDescent="0.25">
      <c r="H29341" s="200"/>
    </row>
    <row r="29342" spans="8:8" x14ac:dyDescent="0.25">
      <c r="H29342" s="200"/>
    </row>
    <row r="29343" spans="8:8" x14ac:dyDescent="0.25">
      <c r="H29343" s="200"/>
    </row>
    <row r="29344" spans="8:8" x14ac:dyDescent="0.25">
      <c r="H29344" s="200"/>
    </row>
    <row r="29345" spans="8:8" x14ac:dyDescent="0.25">
      <c r="H29345" s="200"/>
    </row>
    <row r="29346" spans="8:8" x14ac:dyDescent="0.25">
      <c r="H29346" s="200"/>
    </row>
    <row r="29347" spans="8:8" x14ac:dyDescent="0.25">
      <c r="H29347" s="200"/>
    </row>
    <row r="29348" spans="8:8" x14ac:dyDescent="0.25">
      <c r="H29348" s="200"/>
    </row>
    <row r="29349" spans="8:8" x14ac:dyDescent="0.25">
      <c r="H29349" s="200"/>
    </row>
    <row r="29350" spans="8:8" x14ac:dyDescent="0.25">
      <c r="H29350" s="200"/>
    </row>
    <row r="29351" spans="8:8" x14ac:dyDescent="0.25">
      <c r="H29351" s="200"/>
    </row>
    <row r="29352" spans="8:8" x14ac:dyDescent="0.25">
      <c r="H29352" s="200"/>
    </row>
    <row r="29353" spans="8:8" x14ac:dyDescent="0.25">
      <c r="H29353" s="200"/>
    </row>
    <row r="29354" spans="8:8" x14ac:dyDescent="0.25">
      <c r="H29354" s="200"/>
    </row>
    <row r="29355" spans="8:8" x14ac:dyDescent="0.25">
      <c r="H29355" s="200"/>
    </row>
    <row r="29356" spans="8:8" x14ac:dyDescent="0.25">
      <c r="H29356" s="200"/>
    </row>
    <row r="29357" spans="8:8" x14ac:dyDescent="0.25">
      <c r="H29357" s="200"/>
    </row>
    <row r="29358" spans="8:8" x14ac:dyDescent="0.25">
      <c r="H29358" s="200"/>
    </row>
    <row r="29359" spans="8:8" x14ac:dyDescent="0.25">
      <c r="H29359" s="200"/>
    </row>
    <row r="29360" spans="8:8" x14ac:dyDescent="0.25">
      <c r="H29360" s="200"/>
    </row>
    <row r="29361" spans="8:8" x14ac:dyDescent="0.25">
      <c r="H29361" s="200"/>
    </row>
    <row r="29362" spans="8:8" x14ac:dyDescent="0.25">
      <c r="H29362" s="200"/>
    </row>
    <row r="29363" spans="8:8" x14ac:dyDescent="0.25">
      <c r="H29363" s="200"/>
    </row>
    <row r="29364" spans="8:8" x14ac:dyDescent="0.25">
      <c r="H29364" s="200"/>
    </row>
    <row r="29365" spans="8:8" x14ac:dyDescent="0.25">
      <c r="H29365" s="200"/>
    </row>
    <row r="29366" spans="8:8" x14ac:dyDescent="0.25">
      <c r="H29366" s="200"/>
    </row>
    <row r="29367" spans="8:8" x14ac:dyDescent="0.25">
      <c r="H29367" s="200"/>
    </row>
    <row r="29368" spans="8:8" x14ac:dyDescent="0.25">
      <c r="H29368" s="200"/>
    </row>
    <row r="29369" spans="8:8" x14ac:dyDescent="0.25">
      <c r="H29369" s="200"/>
    </row>
    <row r="29370" spans="8:8" x14ac:dyDescent="0.25">
      <c r="H29370" s="200"/>
    </row>
    <row r="29371" spans="8:8" x14ac:dyDescent="0.25">
      <c r="H29371" s="200"/>
    </row>
    <row r="29372" spans="8:8" x14ac:dyDescent="0.25">
      <c r="H29372" s="200"/>
    </row>
    <row r="29373" spans="8:8" x14ac:dyDescent="0.25">
      <c r="H29373" s="200"/>
    </row>
    <row r="29374" spans="8:8" x14ac:dyDescent="0.25">
      <c r="H29374" s="200"/>
    </row>
    <row r="29375" spans="8:8" x14ac:dyDescent="0.25">
      <c r="H29375" s="200"/>
    </row>
    <row r="29376" spans="8:8" x14ac:dyDescent="0.25">
      <c r="H29376" s="200"/>
    </row>
    <row r="29377" spans="8:8" x14ac:dyDescent="0.25">
      <c r="H29377" s="200"/>
    </row>
    <row r="29378" spans="8:8" x14ac:dyDescent="0.25">
      <c r="H29378" s="200"/>
    </row>
    <row r="29379" spans="8:8" x14ac:dyDescent="0.25">
      <c r="H29379" s="200"/>
    </row>
    <row r="29380" spans="8:8" x14ac:dyDescent="0.25">
      <c r="H29380" s="200"/>
    </row>
    <row r="29381" spans="8:8" x14ac:dyDescent="0.25">
      <c r="H29381" s="200"/>
    </row>
    <row r="29382" spans="8:8" x14ac:dyDescent="0.25">
      <c r="H29382" s="200"/>
    </row>
    <row r="29383" spans="8:8" x14ac:dyDescent="0.25">
      <c r="H29383" s="200"/>
    </row>
    <row r="29384" spans="8:8" x14ac:dyDescent="0.25">
      <c r="H29384" s="200"/>
    </row>
    <row r="29385" spans="8:8" x14ac:dyDescent="0.25">
      <c r="H29385" s="200"/>
    </row>
    <row r="29386" spans="8:8" x14ac:dyDescent="0.25">
      <c r="H29386" s="200"/>
    </row>
    <row r="29387" spans="8:8" x14ac:dyDescent="0.25">
      <c r="H29387" s="200"/>
    </row>
    <row r="29388" spans="8:8" x14ac:dyDescent="0.25">
      <c r="H29388" s="200"/>
    </row>
    <row r="29389" spans="8:8" x14ac:dyDescent="0.25">
      <c r="H29389" s="200"/>
    </row>
    <row r="29390" spans="8:8" x14ac:dyDescent="0.25">
      <c r="H29390" s="200"/>
    </row>
    <row r="29391" spans="8:8" x14ac:dyDescent="0.25">
      <c r="H29391" s="200"/>
    </row>
    <row r="29392" spans="8:8" x14ac:dyDescent="0.25">
      <c r="H29392" s="200"/>
    </row>
    <row r="29393" spans="8:8" x14ac:dyDescent="0.25">
      <c r="H29393" s="200"/>
    </row>
    <row r="29394" spans="8:8" x14ac:dyDescent="0.25">
      <c r="H29394" s="200"/>
    </row>
    <row r="29395" spans="8:8" x14ac:dyDescent="0.25">
      <c r="H29395" s="200"/>
    </row>
    <row r="29396" spans="8:8" x14ac:dyDescent="0.25">
      <c r="H29396" s="200"/>
    </row>
    <row r="29397" spans="8:8" x14ac:dyDescent="0.25">
      <c r="H29397" s="200"/>
    </row>
    <row r="29398" spans="8:8" x14ac:dyDescent="0.25">
      <c r="H29398" s="200"/>
    </row>
    <row r="29399" spans="8:8" x14ac:dyDescent="0.25">
      <c r="H29399" s="200"/>
    </row>
    <row r="29400" spans="8:8" x14ac:dyDescent="0.25">
      <c r="H29400" s="200"/>
    </row>
    <row r="29401" spans="8:8" x14ac:dyDescent="0.25">
      <c r="H29401" s="200"/>
    </row>
    <row r="29402" spans="8:8" x14ac:dyDescent="0.25">
      <c r="H29402" s="200"/>
    </row>
    <row r="29403" spans="8:8" x14ac:dyDescent="0.25">
      <c r="H29403" s="200"/>
    </row>
    <row r="29404" spans="8:8" x14ac:dyDescent="0.25">
      <c r="H29404" s="200"/>
    </row>
    <row r="29405" spans="8:8" x14ac:dyDescent="0.25">
      <c r="H29405" s="200"/>
    </row>
    <row r="29406" spans="8:8" x14ac:dyDescent="0.25">
      <c r="H29406" s="200"/>
    </row>
    <row r="29407" spans="8:8" x14ac:dyDescent="0.25">
      <c r="H29407" s="200"/>
    </row>
    <row r="29408" spans="8:8" x14ac:dyDescent="0.25">
      <c r="H29408" s="200"/>
    </row>
    <row r="29409" spans="8:8" x14ac:dyDescent="0.25">
      <c r="H29409" s="200"/>
    </row>
    <row r="29410" spans="8:8" x14ac:dyDescent="0.25">
      <c r="H29410" s="200"/>
    </row>
    <row r="29411" spans="8:8" x14ac:dyDescent="0.25">
      <c r="H29411" s="200"/>
    </row>
    <row r="29412" spans="8:8" x14ac:dyDescent="0.25">
      <c r="H29412" s="200"/>
    </row>
    <row r="29413" spans="8:8" x14ac:dyDescent="0.25">
      <c r="H29413" s="200"/>
    </row>
    <row r="29414" spans="8:8" x14ac:dyDescent="0.25">
      <c r="H29414" s="200"/>
    </row>
    <row r="29415" spans="8:8" x14ac:dyDescent="0.25">
      <c r="H29415" s="200"/>
    </row>
    <row r="29416" spans="8:8" x14ac:dyDescent="0.25">
      <c r="H29416" s="200"/>
    </row>
    <row r="29417" spans="8:8" x14ac:dyDescent="0.25">
      <c r="H29417" s="200"/>
    </row>
    <row r="29418" spans="8:8" x14ac:dyDescent="0.25">
      <c r="H29418" s="200"/>
    </row>
    <row r="29419" spans="8:8" x14ac:dyDescent="0.25">
      <c r="H29419" s="200"/>
    </row>
    <row r="29420" spans="8:8" x14ac:dyDescent="0.25">
      <c r="H29420" s="200"/>
    </row>
    <row r="29421" spans="8:8" x14ac:dyDescent="0.25">
      <c r="H29421" s="200"/>
    </row>
    <row r="29422" spans="8:8" x14ac:dyDescent="0.25">
      <c r="H29422" s="200"/>
    </row>
    <row r="29423" spans="8:8" x14ac:dyDescent="0.25">
      <c r="H29423" s="200"/>
    </row>
    <row r="29424" spans="8:8" x14ac:dyDescent="0.25">
      <c r="H29424" s="200"/>
    </row>
    <row r="29425" spans="8:8" x14ac:dyDescent="0.25">
      <c r="H29425" s="200"/>
    </row>
    <row r="29426" spans="8:8" x14ac:dyDescent="0.25">
      <c r="H29426" s="200"/>
    </row>
    <row r="29427" spans="8:8" x14ac:dyDescent="0.25">
      <c r="H29427" s="200"/>
    </row>
    <row r="29428" spans="8:8" x14ac:dyDescent="0.25">
      <c r="H29428" s="200"/>
    </row>
    <row r="29429" spans="8:8" x14ac:dyDescent="0.25">
      <c r="H29429" s="200"/>
    </row>
    <row r="29430" spans="8:8" x14ac:dyDescent="0.25">
      <c r="H29430" s="200"/>
    </row>
    <row r="29431" spans="8:8" x14ac:dyDescent="0.25">
      <c r="H29431" s="200"/>
    </row>
    <row r="29432" spans="8:8" x14ac:dyDescent="0.25">
      <c r="H29432" s="200"/>
    </row>
    <row r="29433" spans="8:8" x14ac:dyDescent="0.25">
      <c r="H29433" s="200"/>
    </row>
    <row r="29434" spans="8:8" x14ac:dyDescent="0.25">
      <c r="H29434" s="200"/>
    </row>
    <row r="29435" spans="8:8" x14ac:dyDescent="0.25">
      <c r="H29435" s="200"/>
    </row>
    <row r="29436" spans="8:8" x14ac:dyDescent="0.25">
      <c r="H29436" s="200"/>
    </row>
    <row r="29437" spans="8:8" x14ac:dyDescent="0.25">
      <c r="H29437" s="200"/>
    </row>
    <row r="29438" spans="8:8" x14ac:dyDescent="0.25">
      <c r="H29438" s="200"/>
    </row>
    <row r="29439" spans="8:8" x14ac:dyDescent="0.25">
      <c r="H29439" s="200"/>
    </row>
    <row r="29440" spans="8:8" x14ac:dyDescent="0.25">
      <c r="H29440" s="200"/>
    </row>
    <row r="29441" spans="8:8" x14ac:dyDescent="0.25">
      <c r="H29441" s="200"/>
    </row>
    <row r="29442" spans="8:8" x14ac:dyDescent="0.25">
      <c r="H29442" s="200"/>
    </row>
    <row r="29443" spans="8:8" x14ac:dyDescent="0.25">
      <c r="H29443" s="200"/>
    </row>
    <row r="29444" spans="8:8" x14ac:dyDescent="0.25">
      <c r="H29444" s="200"/>
    </row>
    <row r="29445" spans="8:8" x14ac:dyDescent="0.25">
      <c r="H29445" s="200"/>
    </row>
    <row r="29446" spans="8:8" x14ac:dyDescent="0.25">
      <c r="H29446" s="200"/>
    </row>
    <row r="29447" spans="8:8" x14ac:dyDescent="0.25">
      <c r="H29447" s="200"/>
    </row>
    <row r="29448" spans="8:8" x14ac:dyDescent="0.25">
      <c r="H29448" s="200"/>
    </row>
    <row r="29449" spans="8:8" x14ac:dyDescent="0.25">
      <c r="H29449" s="200"/>
    </row>
    <row r="29450" spans="8:8" x14ac:dyDescent="0.25">
      <c r="H29450" s="200"/>
    </row>
    <row r="29451" spans="8:8" x14ac:dyDescent="0.25">
      <c r="H29451" s="200"/>
    </row>
    <row r="29452" spans="8:8" x14ac:dyDescent="0.25">
      <c r="H29452" s="200"/>
    </row>
    <row r="29453" spans="8:8" x14ac:dyDescent="0.25">
      <c r="H29453" s="200"/>
    </row>
    <row r="29454" spans="8:8" x14ac:dyDescent="0.25">
      <c r="H29454" s="200"/>
    </row>
    <row r="29455" spans="8:8" x14ac:dyDescent="0.25">
      <c r="H29455" s="200"/>
    </row>
    <row r="29456" spans="8:8" x14ac:dyDescent="0.25">
      <c r="H29456" s="200"/>
    </row>
    <row r="29457" spans="8:8" x14ac:dyDescent="0.25">
      <c r="H29457" s="200"/>
    </row>
    <row r="29458" spans="8:8" x14ac:dyDescent="0.25">
      <c r="H29458" s="200"/>
    </row>
    <row r="29459" spans="8:8" x14ac:dyDescent="0.25">
      <c r="H29459" s="200"/>
    </row>
    <row r="29460" spans="8:8" x14ac:dyDescent="0.25">
      <c r="H29460" s="200"/>
    </row>
    <row r="29461" spans="8:8" x14ac:dyDescent="0.25">
      <c r="H29461" s="200"/>
    </row>
    <row r="29462" spans="8:8" x14ac:dyDescent="0.25">
      <c r="H29462" s="200"/>
    </row>
    <row r="29463" spans="8:8" x14ac:dyDescent="0.25">
      <c r="H29463" s="200"/>
    </row>
    <row r="29464" spans="8:8" x14ac:dyDescent="0.25">
      <c r="H29464" s="200"/>
    </row>
    <row r="29465" spans="8:8" x14ac:dyDescent="0.25">
      <c r="H29465" s="200"/>
    </row>
    <row r="29466" spans="8:8" x14ac:dyDescent="0.25">
      <c r="H29466" s="200"/>
    </row>
    <row r="29467" spans="8:8" x14ac:dyDescent="0.25">
      <c r="H29467" s="200"/>
    </row>
    <row r="29468" spans="8:8" x14ac:dyDescent="0.25">
      <c r="H29468" s="200"/>
    </row>
    <row r="29469" spans="8:8" x14ac:dyDescent="0.25">
      <c r="H29469" s="200"/>
    </row>
    <row r="29470" spans="8:8" x14ac:dyDescent="0.25">
      <c r="H29470" s="200"/>
    </row>
    <row r="29471" spans="8:8" x14ac:dyDescent="0.25">
      <c r="H29471" s="200"/>
    </row>
    <row r="29472" spans="8:8" x14ac:dyDescent="0.25">
      <c r="H29472" s="200"/>
    </row>
    <row r="29473" spans="8:8" x14ac:dyDescent="0.25">
      <c r="H29473" s="200"/>
    </row>
    <row r="29474" spans="8:8" x14ac:dyDescent="0.25">
      <c r="H29474" s="200"/>
    </row>
    <row r="29475" spans="8:8" x14ac:dyDescent="0.25">
      <c r="H29475" s="200"/>
    </row>
    <row r="29476" spans="8:8" x14ac:dyDescent="0.25">
      <c r="H29476" s="200"/>
    </row>
    <row r="29477" spans="8:8" x14ac:dyDescent="0.25">
      <c r="H29477" s="200"/>
    </row>
    <row r="29478" spans="8:8" x14ac:dyDescent="0.25">
      <c r="H29478" s="200"/>
    </row>
    <row r="29479" spans="8:8" x14ac:dyDescent="0.25">
      <c r="H29479" s="200"/>
    </row>
    <row r="29480" spans="8:8" x14ac:dyDescent="0.25">
      <c r="H29480" s="200"/>
    </row>
    <row r="29481" spans="8:8" x14ac:dyDescent="0.25">
      <c r="H29481" s="200"/>
    </row>
    <row r="29482" spans="8:8" x14ac:dyDescent="0.25">
      <c r="H29482" s="200"/>
    </row>
    <row r="29483" spans="8:8" x14ac:dyDescent="0.25">
      <c r="H29483" s="200"/>
    </row>
    <row r="29484" spans="8:8" x14ac:dyDescent="0.25">
      <c r="H29484" s="200"/>
    </row>
    <row r="29485" spans="8:8" x14ac:dyDescent="0.25">
      <c r="H29485" s="200"/>
    </row>
    <row r="29486" spans="8:8" x14ac:dyDescent="0.25">
      <c r="H29486" s="200"/>
    </row>
    <row r="29487" spans="8:8" x14ac:dyDescent="0.25">
      <c r="H29487" s="200"/>
    </row>
    <row r="29488" spans="8:8" x14ac:dyDescent="0.25">
      <c r="H29488" s="200"/>
    </row>
    <row r="29489" spans="8:8" x14ac:dyDescent="0.25">
      <c r="H29489" s="200"/>
    </row>
    <row r="29490" spans="8:8" x14ac:dyDescent="0.25">
      <c r="H29490" s="200"/>
    </row>
    <row r="29491" spans="8:8" x14ac:dyDescent="0.25">
      <c r="H29491" s="200"/>
    </row>
    <row r="29492" spans="8:8" x14ac:dyDescent="0.25">
      <c r="H29492" s="200"/>
    </row>
    <row r="29493" spans="8:8" x14ac:dyDescent="0.25">
      <c r="H29493" s="200"/>
    </row>
    <row r="29494" spans="8:8" x14ac:dyDescent="0.25">
      <c r="H29494" s="200"/>
    </row>
    <row r="29495" spans="8:8" x14ac:dyDescent="0.25">
      <c r="H29495" s="200"/>
    </row>
    <row r="29496" spans="8:8" x14ac:dyDescent="0.25">
      <c r="H29496" s="200"/>
    </row>
    <row r="29497" spans="8:8" x14ac:dyDescent="0.25">
      <c r="H29497" s="200"/>
    </row>
    <row r="29498" spans="8:8" x14ac:dyDescent="0.25">
      <c r="H29498" s="200"/>
    </row>
    <row r="29499" spans="8:8" x14ac:dyDescent="0.25">
      <c r="H29499" s="200"/>
    </row>
    <row r="29500" spans="8:8" x14ac:dyDescent="0.25">
      <c r="H29500" s="200"/>
    </row>
    <row r="29501" spans="8:8" x14ac:dyDescent="0.25">
      <c r="H29501" s="200"/>
    </row>
    <row r="29502" spans="8:8" x14ac:dyDescent="0.25">
      <c r="H29502" s="200"/>
    </row>
    <row r="29503" spans="8:8" x14ac:dyDescent="0.25">
      <c r="H29503" s="200"/>
    </row>
    <row r="29504" spans="8:8" x14ac:dyDescent="0.25">
      <c r="H29504" s="200"/>
    </row>
    <row r="29505" spans="8:8" x14ac:dyDescent="0.25">
      <c r="H29505" s="200"/>
    </row>
    <row r="29506" spans="8:8" x14ac:dyDescent="0.25">
      <c r="H29506" s="200"/>
    </row>
    <row r="29507" spans="8:8" x14ac:dyDescent="0.25">
      <c r="H29507" s="200"/>
    </row>
    <row r="29508" spans="8:8" x14ac:dyDescent="0.25">
      <c r="H29508" s="200"/>
    </row>
    <row r="29509" spans="8:8" x14ac:dyDescent="0.25">
      <c r="H29509" s="200"/>
    </row>
    <row r="29510" spans="8:8" x14ac:dyDescent="0.25">
      <c r="H29510" s="200"/>
    </row>
    <row r="29511" spans="8:8" x14ac:dyDescent="0.25">
      <c r="H29511" s="200"/>
    </row>
    <row r="29512" spans="8:8" x14ac:dyDescent="0.25">
      <c r="H29512" s="200"/>
    </row>
    <row r="29513" spans="8:8" x14ac:dyDescent="0.25">
      <c r="H29513" s="200"/>
    </row>
    <row r="29514" spans="8:8" x14ac:dyDescent="0.25">
      <c r="H29514" s="200"/>
    </row>
    <row r="29515" spans="8:8" x14ac:dyDescent="0.25">
      <c r="H29515" s="200"/>
    </row>
    <row r="29516" spans="8:8" x14ac:dyDescent="0.25">
      <c r="H29516" s="200"/>
    </row>
    <row r="29517" spans="8:8" x14ac:dyDescent="0.25">
      <c r="H29517" s="200"/>
    </row>
    <row r="29518" spans="8:8" x14ac:dyDescent="0.25">
      <c r="H29518" s="200"/>
    </row>
    <row r="29519" spans="8:8" x14ac:dyDescent="0.25">
      <c r="H29519" s="200"/>
    </row>
    <row r="29520" spans="8:8" x14ac:dyDescent="0.25">
      <c r="H29520" s="200"/>
    </row>
    <row r="29521" spans="8:8" x14ac:dyDescent="0.25">
      <c r="H29521" s="200"/>
    </row>
    <row r="29522" spans="8:8" x14ac:dyDescent="0.25">
      <c r="H29522" s="200"/>
    </row>
    <row r="29523" spans="8:8" x14ac:dyDescent="0.25">
      <c r="H29523" s="200"/>
    </row>
    <row r="29524" spans="8:8" x14ac:dyDescent="0.25">
      <c r="H29524" s="200"/>
    </row>
    <row r="29525" spans="8:8" x14ac:dyDescent="0.25">
      <c r="H29525" s="200"/>
    </row>
    <row r="29526" spans="8:8" x14ac:dyDescent="0.25">
      <c r="H29526" s="200"/>
    </row>
    <row r="29527" spans="8:8" x14ac:dyDescent="0.25">
      <c r="H29527" s="200"/>
    </row>
    <row r="29528" spans="8:8" x14ac:dyDescent="0.25">
      <c r="H29528" s="200"/>
    </row>
    <row r="29529" spans="8:8" x14ac:dyDescent="0.25">
      <c r="H29529" s="200"/>
    </row>
    <row r="29530" spans="8:8" x14ac:dyDescent="0.25">
      <c r="H29530" s="200"/>
    </row>
    <row r="29531" spans="8:8" x14ac:dyDescent="0.25">
      <c r="H29531" s="200"/>
    </row>
    <row r="29532" spans="8:8" x14ac:dyDescent="0.25">
      <c r="H29532" s="200"/>
    </row>
    <row r="29533" spans="8:8" x14ac:dyDescent="0.25">
      <c r="H29533" s="200"/>
    </row>
    <row r="29534" spans="8:8" x14ac:dyDescent="0.25">
      <c r="H29534" s="200"/>
    </row>
    <row r="29535" spans="8:8" x14ac:dyDescent="0.25">
      <c r="H29535" s="200"/>
    </row>
    <row r="29536" spans="8:8" x14ac:dyDescent="0.25">
      <c r="H29536" s="200"/>
    </row>
    <row r="29537" spans="8:8" x14ac:dyDescent="0.25">
      <c r="H29537" s="200"/>
    </row>
    <row r="29538" spans="8:8" x14ac:dyDescent="0.25">
      <c r="H29538" s="200"/>
    </row>
    <row r="29539" spans="8:8" x14ac:dyDescent="0.25">
      <c r="H29539" s="200"/>
    </row>
    <row r="29540" spans="8:8" x14ac:dyDescent="0.25">
      <c r="H29540" s="200"/>
    </row>
    <row r="29541" spans="8:8" x14ac:dyDescent="0.25">
      <c r="H29541" s="200"/>
    </row>
    <row r="29542" spans="8:8" x14ac:dyDescent="0.25">
      <c r="H29542" s="200"/>
    </row>
    <row r="29543" spans="8:8" x14ac:dyDescent="0.25">
      <c r="H29543" s="200"/>
    </row>
    <row r="29544" spans="8:8" x14ac:dyDescent="0.25">
      <c r="H29544" s="200"/>
    </row>
    <row r="29545" spans="8:8" x14ac:dyDescent="0.25">
      <c r="H29545" s="200"/>
    </row>
    <row r="29546" spans="8:8" x14ac:dyDescent="0.25">
      <c r="H29546" s="200"/>
    </row>
    <row r="29547" spans="8:8" x14ac:dyDescent="0.25">
      <c r="H29547" s="200"/>
    </row>
    <row r="29548" spans="8:8" x14ac:dyDescent="0.25">
      <c r="H29548" s="200"/>
    </row>
    <row r="29549" spans="8:8" x14ac:dyDescent="0.25">
      <c r="H29549" s="200"/>
    </row>
    <row r="29550" spans="8:8" x14ac:dyDescent="0.25">
      <c r="H29550" s="200"/>
    </row>
    <row r="29551" spans="8:8" x14ac:dyDescent="0.25">
      <c r="H29551" s="200"/>
    </row>
    <row r="29552" spans="8:8" x14ac:dyDescent="0.25">
      <c r="H29552" s="200"/>
    </row>
    <row r="29553" spans="8:8" x14ac:dyDescent="0.25">
      <c r="H29553" s="200"/>
    </row>
    <row r="29554" spans="8:8" x14ac:dyDescent="0.25">
      <c r="H29554" s="200"/>
    </row>
    <row r="29555" spans="8:8" x14ac:dyDescent="0.25">
      <c r="H29555" s="200"/>
    </row>
    <row r="29556" spans="8:8" x14ac:dyDescent="0.25">
      <c r="H29556" s="200"/>
    </row>
    <row r="29557" spans="8:8" x14ac:dyDescent="0.25">
      <c r="H29557" s="200"/>
    </row>
    <row r="29558" spans="8:8" x14ac:dyDescent="0.25">
      <c r="H29558" s="200"/>
    </row>
    <row r="29559" spans="8:8" x14ac:dyDescent="0.25">
      <c r="H29559" s="200"/>
    </row>
    <row r="29560" spans="8:8" x14ac:dyDescent="0.25">
      <c r="H29560" s="200"/>
    </row>
    <row r="29561" spans="8:8" x14ac:dyDescent="0.25">
      <c r="H29561" s="200"/>
    </row>
    <row r="29562" spans="8:8" x14ac:dyDescent="0.25">
      <c r="H29562" s="200"/>
    </row>
    <row r="29563" spans="8:8" x14ac:dyDescent="0.25">
      <c r="H29563" s="200"/>
    </row>
    <row r="29564" spans="8:8" x14ac:dyDescent="0.25">
      <c r="H29564" s="200"/>
    </row>
    <row r="29565" spans="8:8" x14ac:dyDescent="0.25">
      <c r="H29565" s="200"/>
    </row>
    <row r="29566" spans="8:8" x14ac:dyDescent="0.25">
      <c r="H29566" s="200"/>
    </row>
    <row r="29567" spans="8:8" x14ac:dyDescent="0.25">
      <c r="H29567" s="200"/>
    </row>
    <row r="29568" spans="8:8" x14ac:dyDescent="0.25">
      <c r="H29568" s="200"/>
    </row>
    <row r="29569" spans="8:8" x14ac:dyDescent="0.25">
      <c r="H29569" s="200"/>
    </row>
    <row r="29570" spans="8:8" x14ac:dyDescent="0.25">
      <c r="H29570" s="200"/>
    </row>
    <row r="29571" spans="8:8" x14ac:dyDescent="0.25">
      <c r="H29571" s="200"/>
    </row>
    <row r="29572" spans="8:8" x14ac:dyDescent="0.25">
      <c r="H29572" s="200"/>
    </row>
    <row r="29573" spans="8:8" x14ac:dyDescent="0.25">
      <c r="H29573" s="200"/>
    </row>
    <row r="29574" spans="8:8" x14ac:dyDescent="0.25">
      <c r="H29574" s="200"/>
    </row>
    <row r="29575" spans="8:8" x14ac:dyDescent="0.25">
      <c r="H29575" s="200"/>
    </row>
    <row r="29576" spans="8:8" x14ac:dyDescent="0.25">
      <c r="H29576" s="200"/>
    </row>
    <row r="29577" spans="8:8" x14ac:dyDescent="0.25">
      <c r="H29577" s="200"/>
    </row>
    <row r="29578" spans="8:8" x14ac:dyDescent="0.25">
      <c r="H29578" s="200"/>
    </row>
    <row r="29579" spans="8:8" x14ac:dyDescent="0.25">
      <c r="H29579" s="200"/>
    </row>
    <row r="29580" spans="8:8" x14ac:dyDescent="0.25">
      <c r="H29580" s="200"/>
    </row>
    <row r="29581" spans="8:8" x14ac:dyDescent="0.25">
      <c r="H29581" s="200"/>
    </row>
    <row r="29582" spans="8:8" x14ac:dyDescent="0.25">
      <c r="H29582" s="200"/>
    </row>
    <row r="29583" spans="8:8" x14ac:dyDescent="0.25">
      <c r="H29583" s="200"/>
    </row>
    <row r="29584" spans="8:8" x14ac:dyDescent="0.25">
      <c r="H29584" s="200"/>
    </row>
    <row r="29585" spans="8:8" x14ac:dyDescent="0.25">
      <c r="H29585" s="200"/>
    </row>
    <row r="29586" spans="8:8" x14ac:dyDescent="0.25">
      <c r="H29586" s="200"/>
    </row>
    <row r="29587" spans="8:8" x14ac:dyDescent="0.25">
      <c r="H29587" s="200"/>
    </row>
    <row r="29588" spans="8:8" x14ac:dyDescent="0.25">
      <c r="H29588" s="200"/>
    </row>
    <row r="29589" spans="8:8" x14ac:dyDescent="0.25">
      <c r="H29589" s="200"/>
    </row>
    <row r="29590" spans="8:8" x14ac:dyDescent="0.25">
      <c r="H29590" s="200"/>
    </row>
    <row r="29591" spans="8:8" x14ac:dyDescent="0.25">
      <c r="H29591" s="200"/>
    </row>
    <row r="29592" spans="8:8" x14ac:dyDescent="0.25">
      <c r="H29592" s="200"/>
    </row>
    <row r="29593" spans="8:8" x14ac:dyDescent="0.25">
      <c r="H29593" s="200"/>
    </row>
    <row r="29594" spans="8:8" x14ac:dyDescent="0.25">
      <c r="H29594" s="200"/>
    </row>
    <row r="29595" spans="8:8" x14ac:dyDescent="0.25">
      <c r="H29595" s="200"/>
    </row>
    <row r="29596" spans="8:8" x14ac:dyDescent="0.25">
      <c r="H29596" s="200"/>
    </row>
    <row r="29597" spans="8:8" x14ac:dyDescent="0.25">
      <c r="H29597" s="200"/>
    </row>
    <row r="29598" spans="8:8" x14ac:dyDescent="0.25">
      <c r="H29598" s="200"/>
    </row>
    <row r="29599" spans="8:8" x14ac:dyDescent="0.25">
      <c r="H29599" s="200"/>
    </row>
    <row r="29600" spans="8:8" x14ac:dyDescent="0.25">
      <c r="H29600" s="200"/>
    </row>
    <row r="29601" spans="8:8" x14ac:dyDescent="0.25">
      <c r="H29601" s="200"/>
    </row>
    <row r="29602" spans="8:8" x14ac:dyDescent="0.25">
      <c r="H29602" s="200"/>
    </row>
    <row r="29603" spans="8:8" x14ac:dyDescent="0.25">
      <c r="H29603" s="200"/>
    </row>
    <row r="29604" spans="8:8" x14ac:dyDescent="0.25">
      <c r="H29604" s="200"/>
    </row>
    <row r="29605" spans="8:8" x14ac:dyDescent="0.25">
      <c r="H29605" s="200"/>
    </row>
    <row r="29606" spans="8:8" x14ac:dyDescent="0.25">
      <c r="H29606" s="200"/>
    </row>
    <row r="29607" spans="8:8" x14ac:dyDescent="0.25">
      <c r="H29607" s="200"/>
    </row>
    <row r="29608" spans="8:8" x14ac:dyDescent="0.25">
      <c r="H29608" s="200"/>
    </row>
    <row r="29609" spans="8:8" x14ac:dyDescent="0.25">
      <c r="H29609" s="200"/>
    </row>
    <row r="29610" spans="8:8" x14ac:dyDescent="0.25">
      <c r="H29610" s="200"/>
    </row>
    <row r="29611" spans="8:8" x14ac:dyDescent="0.25">
      <c r="H29611" s="200"/>
    </row>
    <row r="29612" spans="8:8" x14ac:dyDescent="0.25">
      <c r="H29612" s="200"/>
    </row>
    <row r="29613" spans="8:8" x14ac:dyDescent="0.25">
      <c r="H29613" s="200"/>
    </row>
    <row r="29614" spans="8:8" x14ac:dyDescent="0.25">
      <c r="H29614" s="200"/>
    </row>
    <row r="29615" spans="8:8" x14ac:dyDescent="0.25">
      <c r="H29615" s="200"/>
    </row>
    <row r="29616" spans="8:8" x14ac:dyDescent="0.25">
      <c r="H29616" s="200"/>
    </row>
    <row r="29617" spans="8:8" x14ac:dyDescent="0.25">
      <c r="H29617" s="200"/>
    </row>
    <row r="29618" spans="8:8" x14ac:dyDescent="0.25">
      <c r="H29618" s="200"/>
    </row>
    <row r="29619" spans="8:8" x14ac:dyDescent="0.25">
      <c r="H29619" s="200"/>
    </row>
    <row r="29620" spans="8:8" x14ac:dyDescent="0.25">
      <c r="H29620" s="200"/>
    </row>
    <row r="29621" spans="8:8" x14ac:dyDescent="0.25">
      <c r="H29621" s="200"/>
    </row>
    <row r="29622" spans="8:8" x14ac:dyDescent="0.25">
      <c r="H29622" s="200"/>
    </row>
    <row r="29623" spans="8:8" x14ac:dyDescent="0.25">
      <c r="H29623" s="200"/>
    </row>
    <row r="29624" spans="8:8" x14ac:dyDescent="0.25">
      <c r="H29624" s="200"/>
    </row>
    <row r="29625" spans="8:8" x14ac:dyDescent="0.25">
      <c r="H29625" s="200"/>
    </row>
    <row r="29626" spans="8:8" x14ac:dyDescent="0.25">
      <c r="H29626" s="200"/>
    </row>
    <row r="29627" spans="8:8" x14ac:dyDescent="0.25">
      <c r="H29627" s="200"/>
    </row>
    <row r="29628" spans="8:8" x14ac:dyDescent="0.25">
      <c r="H29628" s="200"/>
    </row>
    <row r="29629" spans="8:8" x14ac:dyDescent="0.25">
      <c r="H29629" s="200"/>
    </row>
    <row r="29630" spans="8:8" x14ac:dyDescent="0.25">
      <c r="H29630" s="200"/>
    </row>
    <row r="29631" spans="8:8" x14ac:dyDescent="0.25">
      <c r="H29631" s="200"/>
    </row>
    <row r="29632" spans="8:8" x14ac:dyDescent="0.25">
      <c r="H29632" s="200"/>
    </row>
    <row r="29633" spans="8:8" x14ac:dyDescent="0.25">
      <c r="H29633" s="200"/>
    </row>
    <row r="29634" spans="8:8" x14ac:dyDescent="0.25">
      <c r="H29634" s="200"/>
    </row>
    <row r="29635" spans="8:8" x14ac:dyDescent="0.25">
      <c r="H29635" s="200"/>
    </row>
    <row r="29636" spans="8:8" x14ac:dyDescent="0.25">
      <c r="H29636" s="200"/>
    </row>
    <row r="29637" spans="8:8" x14ac:dyDescent="0.25">
      <c r="H29637" s="200"/>
    </row>
    <row r="29638" spans="8:8" x14ac:dyDescent="0.25">
      <c r="H29638" s="200"/>
    </row>
    <row r="29639" spans="8:8" x14ac:dyDescent="0.25">
      <c r="H29639" s="200"/>
    </row>
    <row r="29640" spans="8:8" x14ac:dyDescent="0.25">
      <c r="H29640" s="200"/>
    </row>
    <row r="29641" spans="8:8" x14ac:dyDescent="0.25">
      <c r="H29641" s="200"/>
    </row>
    <row r="29642" spans="8:8" x14ac:dyDescent="0.25">
      <c r="H29642" s="200"/>
    </row>
    <row r="29643" spans="8:8" x14ac:dyDescent="0.25">
      <c r="H29643" s="200"/>
    </row>
    <row r="29644" spans="8:8" x14ac:dyDescent="0.25">
      <c r="H29644" s="200"/>
    </row>
    <row r="29645" spans="8:8" x14ac:dyDescent="0.25">
      <c r="H29645" s="200"/>
    </row>
    <row r="29646" spans="8:8" x14ac:dyDescent="0.25">
      <c r="H29646" s="200"/>
    </row>
    <row r="29647" spans="8:8" x14ac:dyDescent="0.25">
      <c r="H29647" s="200"/>
    </row>
    <row r="29648" spans="8:8" x14ac:dyDescent="0.25">
      <c r="H29648" s="200"/>
    </row>
    <row r="29649" spans="8:8" x14ac:dyDescent="0.25">
      <c r="H29649" s="200"/>
    </row>
    <row r="29650" spans="8:8" x14ac:dyDescent="0.25">
      <c r="H29650" s="200"/>
    </row>
    <row r="29651" spans="8:8" x14ac:dyDescent="0.25">
      <c r="H29651" s="200"/>
    </row>
    <row r="29652" spans="8:8" x14ac:dyDescent="0.25">
      <c r="H29652" s="200"/>
    </row>
    <row r="29653" spans="8:8" x14ac:dyDescent="0.25">
      <c r="H29653" s="200"/>
    </row>
    <row r="29654" spans="8:8" x14ac:dyDescent="0.25">
      <c r="H29654" s="200"/>
    </row>
    <row r="29655" spans="8:8" x14ac:dyDescent="0.25">
      <c r="H29655" s="200"/>
    </row>
    <row r="29656" spans="8:8" x14ac:dyDescent="0.25">
      <c r="H29656" s="200"/>
    </row>
    <row r="29657" spans="8:8" x14ac:dyDescent="0.25">
      <c r="H29657" s="200"/>
    </row>
    <row r="29658" spans="8:8" x14ac:dyDescent="0.25">
      <c r="H29658" s="200"/>
    </row>
    <row r="29659" spans="8:8" x14ac:dyDescent="0.25">
      <c r="H29659" s="200"/>
    </row>
    <row r="29660" spans="8:8" x14ac:dyDescent="0.25">
      <c r="H29660" s="200"/>
    </row>
    <row r="29661" spans="8:8" x14ac:dyDescent="0.25">
      <c r="H29661" s="200"/>
    </row>
    <row r="29662" spans="8:8" x14ac:dyDescent="0.25">
      <c r="H29662" s="200"/>
    </row>
    <row r="29663" spans="8:8" x14ac:dyDescent="0.25">
      <c r="H29663" s="200"/>
    </row>
    <row r="29664" spans="8:8" x14ac:dyDescent="0.25">
      <c r="H29664" s="200"/>
    </row>
    <row r="29665" spans="8:8" x14ac:dyDescent="0.25">
      <c r="H29665" s="200"/>
    </row>
    <row r="29666" spans="8:8" x14ac:dyDescent="0.25">
      <c r="H29666" s="200"/>
    </row>
    <row r="29667" spans="8:8" x14ac:dyDescent="0.25">
      <c r="H29667" s="200"/>
    </row>
    <row r="29668" spans="8:8" x14ac:dyDescent="0.25">
      <c r="H29668" s="200"/>
    </row>
    <row r="29669" spans="8:8" x14ac:dyDescent="0.25">
      <c r="H29669" s="200"/>
    </row>
    <row r="29670" spans="8:8" x14ac:dyDescent="0.25">
      <c r="H29670" s="200"/>
    </row>
    <row r="29671" spans="8:8" x14ac:dyDescent="0.25">
      <c r="H29671" s="200"/>
    </row>
    <row r="29672" spans="8:8" x14ac:dyDescent="0.25">
      <c r="H29672" s="200"/>
    </row>
    <row r="29673" spans="8:8" x14ac:dyDescent="0.25">
      <c r="H29673" s="200"/>
    </row>
    <row r="29674" spans="8:8" x14ac:dyDescent="0.25">
      <c r="H29674" s="200"/>
    </row>
    <row r="29675" spans="8:8" x14ac:dyDescent="0.25">
      <c r="H29675" s="200"/>
    </row>
    <row r="29676" spans="8:8" x14ac:dyDescent="0.25">
      <c r="H29676" s="200"/>
    </row>
    <row r="29677" spans="8:8" x14ac:dyDescent="0.25">
      <c r="H29677" s="200"/>
    </row>
    <row r="29678" spans="8:8" x14ac:dyDescent="0.25">
      <c r="H29678" s="200"/>
    </row>
    <row r="29679" spans="8:8" x14ac:dyDescent="0.25">
      <c r="H29679" s="200"/>
    </row>
    <row r="29680" spans="8:8" x14ac:dyDescent="0.25">
      <c r="H29680" s="200"/>
    </row>
    <row r="29681" spans="8:8" x14ac:dyDescent="0.25">
      <c r="H29681" s="200"/>
    </row>
    <row r="29682" spans="8:8" x14ac:dyDescent="0.25">
      <c r="H29682" s="200"/>
    </row>
    <row r="29683" spans="8:8" x14ac:dyDescent="0.25">
      <c r="H29683" s="200"/>
    </row>
    <row r="29684" spans="8:8" x14ac:dyDescent="0.25">
      <c r="H29684" s="200"/>
    </row>
    <row r="29685" spans="8:8" x14ac:dyDescent="0.25">
      <c r="H29685" s="200"/>
    </row>
    <row r="29686" spans="8:8" x14ac:dyDescent="0.25">
      <c r="H29686" s="200"/>
    </row>
    <row r="29687" spans="8:8" x14ac:dyDescent="0.25">
      <c r="H29687" s="200"/>
    </row>
    <row r="29688" spans="8:8" x14ac:dyDescent="0.25">
      <c r="H29688" s="200"/>
    </row>
    <row r="29689" spans="8:8" x14ac:dyDescent="0.25">
      <c r="H29689" s="200"/>
    </row>
    <row r="29690" spans="8:8" x14ac:dyDescent="0.25">
      <c r="H29690" s="200"/>
    </row>
    <row r="29691" spans="8:8" x14ac:dyDescent="0.25">
      <c r="H29691" s="200"/>
    </row>
    <row r="29692" spans="8:8" x14ac:dyDescent="0.25">
      <c r="H29692" s="200"/>
    </row>
    <row r="29693" spans="8:8" x14ac:dyDescent="0.25">
      <c r="H29693" s="200"/>
    </row>
    <row r="29694" spans="8:8" x14ac:dyDescent="0.25">
      <c r="H29694" s="200"/>
    </row>
    <row r="29695" spans="8:8" x14ac:dyDescent="0.25">
      <c r="H29695" s="200"/>
    </row>
    <row r="29696" spans="8:8" x14ac:dyDescent="0.25">
      <c r="H29696" s="200"/>
    </row>
    <row r="29697" spans="8:8" x14ac:dyDescent="0.25">
      <c r="H29697" s="200"/>
    </row>
    <row r="29698" spans="8:8" x14ac:dyDescent="0.25">
      <c r="H29698" s="200"/>
    </row>
    <row r="29699" spans="8:8" x14ac:dyDescent="0.25">
      <c r="H29699" s="200"/>
    </row>
    <row r="29700" spans="8:8" x14ac:dyDescent="0.25">
      <c r="H29700" s="200"/>
    </row>
    <row r="29701" spans="8:8" x14ac:dyDescent="0.25">
      <c r="H29701" s="200"/>
    </row>
    <row r="29702" spans="8:8" x14ac:dyDescent="0.25">
      <c r="H29702" s="200"/>
    </row>
    <row r="29703" spans="8:8" x14ac:dyDescent="0.25">
      <c r="H29703" s="200"/>
    </row>
    <row r="29704" spans="8:8" x14ac:dyDescent="0.25">
      <c r="H29704" s="200"/>
    </row>
    <row r="29705" spans="8:8" x14ac:dyDescent="0.25">
      <c r="H29705" s="200"/>
    </row>
    <row r="29706" spans="8:8" x14ac:dyDescent="0.25">
      <c r="H29706" s="200"/>
    </row>
    <row r="29707" spans="8:8" x14ac:dyDescent="0.25">
      <c r="H29707" s="200"/>
    </row>
    <row r="29708" spans="8:8" x14ac:dyDescent="0.25">
      <c r="H29708" s="200"/>
    </row>
    <row r="29709" spans="8:8" x14ac:dyDescent="0.25">
      <c r="H29709" s="200"/>
    </row>
    <row r="29710" spans="8:8" x14ac:dyDescent="0.25">
      <c r="H29710" s="200"/>
    </row>
    <row r="29711" spans="8:8" x14ac:dyDescent="0.25">
      <c r="H29711" s="200"/>
    </row>
    <row r="29712" spans="8:8" x14ac:dyDescent="0.25">
      <c r="H29712" s="200"/>
    </row>
    <row r="29713" spans="8:8" x14ac:dyDescent="0.25">
      <c r="H29713" s="200"/>
    </row>
    <row r="29714" spans="8:8" x14ac:dyDescent="0.25">
      <c r="H29714" s="200"/>
    </row>
    <row r="29715" spans="8:8" x14ac:dyDescent="0.25">
      <c r="H29715" s="200"/>
    </row>
    <row r="29716" spans="8:8" x14ac:dyDescent="0.25">
      <c r="H29716" s="200"/>
    </row>
    <row r="29717" spans="8:8" x14ac:dyDescent="0.25">
      <c r="H29717" s="200"/>
    </row>
    <row r="29718" spans="8:8" x14ac:dyDescent="0.25">
      <c r="H29718" s="200"/>
    </row>
    <row r="29719" spans="8:8" x14ac:dyDescent="0.25">
      <c r="H29719" s="200"/>
    </row>
    <row r="29720" spans="8:8" x14ac:dyDescent="0.25">
      <c r="H29720" s="200"/>
    </row>
    <row r="29721" spans="8:8" x14ac:dyDescent="0.25">
      <c r="H29721" s="200"/>
    </row>
    <row r="29722" spans="8:8" x14ac:dyDescent="0.25">
      <c r="H29722" s="200"/>
    </row>
    <row r="29723" spans="8:8" x14ac:dyDescent="0.25">
      <c r="H29723" s="200"/>
    </row>
    <row r="29724" spans="8:8" x14ac:dyDescent="0.25">
      <c r="H29724" s="200"/>
    </row>
    <row r="29725" spans="8:8" x14ac:dyDescent="0.25">
      <c r="H29725" s="200"/>
    </row>
    <row r="29726" spans="8:8" x14ac:dyDescent="0.25">
      <c r="H29726" s="200"/>
    </row>
    <row r="29727" spans="8:8" x14ac:dyDescent="0.25">
      <c r="H29727" s="200"/>
    </row>
    <row r="29728" spans="8:8" x14ac:dyDescent="0.25">
      <c r="H29728" s="200"/>
    </row>
    <row r="29729" spans="8:8" x14ac:dyDescent="0.25">
      <c r="H29729" s="200"/>
    </row>
    <row r="29730" spans="8:8" x14ac:dyDescent="0.25">
      <c r="H29730" s="200"/>
    </row>
    <row r="29731" spans="8:8" x14ac:dyDescent="0.25">
      <c r="H29731" s="200"/>
    </row>
    <row r="29732" spans="8:8" x14ac:dyDescent="0.25">
      <c r="H29732" s="200"/>
    </row>
    <row r="29733" spans="8:8" x14ac:dyDescent="0.25">
      <c r="H29733" s="200"/>
    </row>
    <row r="29734" spans="8:8" x14ac:dyDescent="0.25">
      <c r="H29734" s="200"/>
    </row>
    <row r="29735" spans="8:8" x14ac:dyDescent="0.25">
      <c r="H29735" s="200"/>
    </row>
    <row r="29736" spans="8:8" x14ac:dyDescent="0.25">
      <c r="H29736" s="200"/>
    </row>
    <row r="29737" spans="8:8" x14ac:dyDescent="0.25">
      <c r="H29737" s="200"/>
    </row>
    <row r="29738" spans="8:8" x14ac:dyDescent="0.25">
      <c r="H29738" s="200"/>
    </row>
    <row r="29739" spans="8:8" x14ac:dyDescent="0.25">
      <c r="H29739" s="200"/>
    </row>
    <row r="29740" spans="8:8" x14ac:dyDescent="0.25">
      <c r="H29740" s="200"/>
    </row>
    <row r="29741" spans="8:8" x14ac:dyDescent="0.25">
      <c r="H29741" s="200"/>
    </row>
    <row r="29742" spans="8:8" x14ac:dyDescent="0.25">
      <c r="H29742" s="200"/>
    </row>
    <row r="29743" spans="8:8" x14ac:dyDescent="0.25">
      <c r="H29743" s="200"/>
    </row>
    <row r="29744" spans="8:8" x14ac:dyDescent="0.25">
      <c r="H29744" s="200"/>
    </row>
    <row r="29745" spans="8:8" x14ac:dyDescent="0.25">
      <c r="H29745" s="200"/>
    </row>
    <row r="29746" spans="8:8" x14ac:dyDescent="0.25">
      <c r="H29746" s="200"/>
    </row>
    <row r="29747" spans="8:8" x14ac:dyDescent="0.25">
      <c r="H29747" s="200"/>
    </row>
    <row r="29748" spans="8:8" x14ac:dyDescent="0.25">
      <c r="H29748" s="200"/>
    </row>
    <row r="29749" spans="8:8" x14ac:dyDescent="0.25">
      <c r="H29749" s="200"/>
    </row>
    <row r="29750" spans="8:8" x14ac:dyDescent="0.25">
      <c r="H29750" s="200"/>
    </row>
    <row r="29751" spans="8:8" x14ac:dyDescent="0.25">
      <c r="H29751" s="200"/>
    </row>
    <row r="29752" spans="8:8" x14ac:dyDescent="0.25">
      <c r="H29752" s="200"/>
    </row>
    <row r="29753" spans="8:8" x14ac:dyDescent="0.25">
      <c r="H29753" s="200"/>
    </row>
    <row r="29754" spans="8:8" x14ac:dyDescent="0.25">
      <c r="H29754" s="200"/>
    </row>
    <row r="29755" spans="8:8" x14ac:dyDescent="0.25">
      <c r="H29755" s="200"/>
    </row>
    <row r="29756" spans="8:8" x14ac:dyDescent="0.25">
      <c r="H29756" s="200"/>
    </row>
    <row r="29757" spans="8:8" x14ac:dyDescent="0.25">
      <c r="H29757" s="200"/>
    </row>
    <row r="29758" spans="8:8" x14ac:dyDescent="0.25">
      <c r="H29758" s="200"/>
    </row>
    <row r="29759" spans="8:8" x14ac:dyDescent="0.25">
      <c r="H29759" s="200"/>
    </row>
    <row r="29760" spans="8:8" x14ac:dyDescent="0.25">
      <c r="H29760" s="200"/>
    </row>
    <row r="29761" spans="8:8" x14ac:dyDescent="0.25">
      <c r="H29761" s="200"/>
    </row>
    <row r="29762" spans="8:8" x14ac:dyDescent="0.25">
      <c r="H29762" s="200"/>
    </row>
    <row r="29763" spans="8:8" x14ac:dyDescent="0.25">
      <c r="H29763" s="200"/>
    </row>
    <row r="29764" spans="8:8" x14ac:dyDescent="0.25">
      <c r="H29764" s="200"/>
    </row>
    <row r="29765" spans="8:8" x14ac:dyDescent="0.25">
      <c r="H29765" s="200"/>
    </row>
    <row r="29766" spans="8:8" x14ac:dyDescent="0.25">
      <c r="H29766" s="200"/>
    </row>
    <row r="29767" spans="8:8" x14ac:dyDescent="0.25">
      <c r="H29767" s="200"/>
    </row>
    <row r="29768" spans="8:8" x14ac:dyDescent="0.25">
      <c r="H29768" s="200"/>
    </row>
    <row r="29769" spans="8:8" x14ac:dyDescent="0.25">
      <c r="H29769" s="200"/>
    </row>
    <row r="29770" spans="8:8" x14ac:dyDescent="0.25">
      <c r="H29770" s="200"/>
    </row>
    <row r="29771" spans="8:8" x14ac:dyDescent="0.25">
      <c r="H29771" s="200"/>
    </row>
    <row r="29772" spans="8:8" x14ac:dyDescent="0.25">
      <c r="H29772" s="200"/>
    </row>
    <row r="29773" spans="8:8" x14ac:dyDescent="0.25">
      <c r="H29773" s="200"/>
    </row>
    <row r="29774" spans="8:8" x14ac:dyDescent="0.25">
      <c r="H29774" s="200"/>
    </row>
    <row r="29775" spans="8:8" x14ac:dyDescent="0.25">
      <c r="H29775" s="200"/>
    </row>
    <row r="29776" spans="8:8" x14ac:dyDescent="0.25">
      <c r="H29776" s="200"/>
    </row>
    <row r="29777" spans="8:8" x14ac:dyDescent="0.25">
      <c r="H29777" s="200"/>
    </row>
    <row r="29778" spans="8:8" x14ac:dyDescent="0.25">
      <c r="H29778" s="200"/>
    </row>
    <row r="29779" spans="8:8" x14ac:dyDescent="0.25">
      <c r="H29779" s="200"/>
    </row>
    <row r="29780" spans="8:8" x14ac:dyDescent="0.25">
      <c r="H29780" s="200"/>
    </row>
    <row r="29781" spans="8:8" x14ac:dyDescent="0.25">
      <c r="H29781" s="200"/>
    </row>
    <row r="29782" spans="8:8" x14ac:dyDescent="0.25">
      <c r="H29782" s="200"/>
    </row>
    <row r="29783" spans="8:8" x14ac:dyDescent="0.25">
      <c r="H29783" s="200"/>
    </row>
    <row r="29784" spans="8:8" x14ac:dyDescent="0.25">
      <c r="H29784" s="200"/>
    </row>
    <row r="29785" spans="8:8" x14ac:dyDescent="0.25">
      <c r="H29785" s="200"/>
    </row>
    <row r="29786" spans="8:8" x14ac:dyDescent="0.25">
      <c r="H29786" s="200"/>
    </row>
    <row r="29787" spans="8:8" x14ac:dyDescent="0.25">
      <c r="H29787" s="200"/>
    </row>
    <row r="29788" spans="8:8" x14ac:dyDescent="0.25">
      <c r="H29788" s="200"/>
    </row>
    <row r="29789" spans="8:8" x14ac:dyDescent="0.25">
      <c r="H29789" s="200"/>
    </row>
    <row r="29790" spans="8:8" x14ac:dyDescent="0.25">
      <c r="H29790" s="200"/>
    </row>
    <row r="29791" spans="8:8" x14ac:dyDescent="0.25">
      <c r="H29791" s="200"/>
    </row>
    <row r="29792" spans="8:8" x14ac:dyDescent="0.25">
      <c r="H29792" s="200"/>
    </row>
    <row r="29793" spans="8:8" x14ac:dyDescent="0.25">
      <c r="H29793" s="200"/>
    </row>
    <row r="29794" spans="8:8" x14ac:dyDescent="0.25">
      <c r="H29794" s="200"/>
    </row>
    <row r="29795" spans="8:8" x14ac:dyDescent="0.25">
      <c r="H29795" s="200"/>
    </row>
    <row r="29796" spans="8:8" x14ac:dyDescent="0.25">
      <c r="H29796" s="200"/>
    </row>
    <row r="29797" spans="8:8" x14ac:dyDescent="0.25">
      <c r="H29797" s="200"/>
    </row>
    <row r="29798" spans="8:8" x14ac:dyDescent="0.25">
      <c r="H29798" s="200"/>
    </row>
    <row r="29799" spans="8:8" x14ac:dyDescent="0.25">
      <c r="H29799" s="200"/>
    </row>
    <row r="29800" spans="8:8" x14ac:dyDescent="0.25">
      <c r="H29800" s="200"/>
    </row>
    <row r="29801" spans="8:8" x14ac:dyDescent="0.25">
      <c r="H29801" s="200"/>
    </row>
    <row r="29802" spans="8:8" x14ac:dyDescent="0.25">
      <c r="H29802" s="200"/>
    </row>
    <row r="29803" spans="8:8" x14ac:dyDescent="0.25">
      <c r="H29803" s="200"/>
    </row>
    <row r="29804" spans="8:8" x14ac:dyDescent="0.25">
      <c r="H29804" s="200"/>
    </row>
    <row r="29805" spans="8:8" x14ac:dyDescent="0.25">
      <c r="H29805" s="200"/>
    </row>
    <row r="29806" spans="8:8" x14ac:dyDescent="0.25">
      <c r="H29806" s="200"/>
    </row>
    <row r="29807" spans="8:8" x14ac:dyDescent="0.25">
      <c r="H29807" s="200"/>
    </row>
    <row r="29808" spans="8:8" x14ac:dyDescent="0.25">
      <c r="H29808" s="200"/>
    </row>
    <row r="29809" spans="8:8" x14ac:dyDescent="0.25">
      <c r="H29809" s="200"/>
    </row>
    <row r="29810" spans="8:8" x14ac:dyDescent="0.25">
      <c r="H29810" s="200"/>
    </row>
    <row r="29811" spans="8:8" x14ac:dyDescent="0.25">
      <c r="H29811" s="200"/>
    </row>
    <row r="29812" spans="8:8" x14ac:dyDescent="0.25">
      <c r="H29812" s="200"/>
    </row>
    <row r="29813" spans="8:8" x14ac:dyDescent="0.25">
      <c r="H29813" s="200"/>
    </row>
    <row r="29814" spans="8:8" x14ac:dyDescent="0.25">
      <c r="H29814" s="200"/>
    </row>
    <row r="29815" spans="8:8" x14ac:dyDescent="0.25">
      <c r="H29815" s="200"/>
    </row>
    <row r="29816" spans="8:8" x14ac:dyDescent="0.25">
      <c r="H29816" s="200"/>
    </row>
    <row r="29817" spans="8:8" x14ac:dyDescent="0.25">
      <c r="H29817" s="200"/>
    </row>
    <row r="29818" spans="8:8" x14ac:dyDescent="0.25">
      <c r="H29818" s="200"/>
    </row>
    <row r="29819" spans="8:8" x14ac:dyDescent="0.25">
      <c r="H29819" s="200"/>
    </row>
    <row r="29820" spans="8:8" x14ac:dyDescent="0.25">
      <c r="H29820" s="200"/>
    </row>
    <row r="29821" spans="8:8" x14ac:dyDescent="0.25">
      <c r="H29821" s="200"/>
    </row>
    <row r="29822" spans="8:8" x14ac:dyDescent="0.25">
      <c r="H29822" s="200"/>
    </row>
    <row r="29823" spans="8:8" x14ac:dyDescent="0.25">
      <c r="H29823" s="200"/>
    </row>
    <row r="29824" spans="8:8" x14ac:dyDescent="0.25">
      <c r="H29824" s="200"/>
    </row>
    <row r="29825" spans="8:8" x14ac:dyDescent="0.25">
      <c r="H29825" s="200"/>
    </row>
    <row r="29826" spans="8:8" x14ac:dyDescent="0.25">
      <c r="H29826" s="200"/>
    </row>
    <row r="29827" spans="8:8" x14ac:dyDescent="0.25">
      <c r="H29827" s="200"/>
    </row>
    <row r="29828" spans="8:8" x14ac:dyDescent="0.25">
      <c r="H29828" s="200"/>
    </row>
    <row r="29829" spans="8:8" x14ac:dyDescent="0.25">
      <c r="H29829" s="200"/>
    </row>
    <row r="29830" spans="8:8" x14ac:dyDescent="0.25">
      <c r="H29830" s="200"/>
    </row>
    <row r="29831" spans="8:8" x14ac:dyDescent="0.25">
      <c r="H29831" s="200"/>
    </row>
    <row r="29832" spans="8:8" x14ac:dyDescent="0.25">
      <c r="H29832" s="200"/>
    </row>
    <row r="29833" spans="8:8" x14ac:dyDescent="0.25">
      <c r="H29833" s="200"/>
    </row>
    <row r="29834" spans="8:8" x14ac:dyDescent="0.25">
      <c r="H29834" s="200"/>
    </row>
    <row r="29835" spans="8:8" x14ac:dyDescent="0.25">
      <c r="H29835" s="200"/>
    </row>
    <row r="29836" spans="8:8" x14ac:dyDescent="0.25">
      <c r="H29836" s="200"/>
    </row>
    <row r="29837" spans="8:8" x14ac:dyDescent="0.25">
      <c r="H29837" s="200"/>
    </row>
    <row r="29838" spans="8:8" x14ac:dyDescent="0.25">
      <c r="H29838" s="200"/>
    </row>
    <row r="29839" spans="8:8" x14ac:dyDescent="0.25">
      <c r="H29839" s="200"/>
    </row>
    <row r="29840" spans="8:8" x14ac:dyDescent="0.25">
      <c r="H29840" s="200"/>
    </row>
    <row r="29841" spans="8:8" x14ac:dyDescent="0.25">
      <c r="H29841" s="200"/>
    </row>
    <row r="29842" spans="8:8" x14ac:dyDescent="0.25">
      <c r="H29842" s="200"/>
    </row>
    <row r="29843" spans="8:8" x14ac:dyDescent="0.25">
      <c r="H29843" s="200"/>
    </row>
    <row r="29844" spans="8:8" x14ac:dyDescent="0.25">
      <c r="H29844" s="200"/>
    </row>
    <row r="29845" spans="8:8" x14ac:dyDescent="0.25">
      <c r="H29845" s="200"/>
    </row>
    <row r="29846" spans="8:8" x14ac:dyDescent="0.25">
      <c r="H29846" s="200"/>
    </row>
    <row r="29847" spans="8:8" x14ac:dyDescent="0.25">
      <c r="H29847" s="200"/>
    </row>
    <row r="29848" spans="8:8" x14ac:dyDescent="0.25">
      <c r="H29848" s="200"/>
    </row>
    <row r="29849" spans="8:8" x14ac:dyDescent="0.25">
      <c r="H29849" s="200"/>
    </row>
    <row r="29850" spans="8:8" x14ac:dyDescent="0.25">
      <c r="H29850" s="200"/>
    </row>
    <row r="29851" spans="8:8" x14ac:dyDescent="0.25">
      <c r="H29851" s="200"/>
    </row>
    <row r="29852" spans="8:8" x14ac:dyDescent="0.25">
      <c r="H29852" s="200"/>
    </row>
    <row r="29853" spans="8:8" x14ac:dyDescent="0.25">
      <c r="H29853" s="200"/>
    </row>
    <row r="29854" spans="8:8" x14ac:dyDescent="0.25">
      <c r="H29854" s="200"/>
    </row>
    <row r="29855" spans="8:8" x14ac:dyDescent="0.25">
      <c r="H29855" s="200"/>
    </row>
    <row r="29856" spans="8:8" x14ac:dyDescent="0.25">
      <c r="H29856" s="200"/>
    </row>
    <row r="29857" spans="8:8" x14ac:dyDescent="0.25">
      <c r="H29857" s="200"/>
    </row>
    <row r="29858" spans="8:8" x14ac:dyDescent="0.25">
      <c r="H29858" s="200"/>
    </row>
    <row r="29859" spans="8:8" x14ac:dyDescent="0.25">
      <c r="H29859" s="200"/>
    </row>
    <row r="29860" spans="8:8" x14ac:dyDescent="0.25">
      <c r="H29860" s="200"/>
    </row>
    <row r="29861" spans="8:8" x14ac:dyDescent="0.25">
      <c r="H29861" s="200"/>
    </row>
    <row r="29862" spans="8:8" x14ac:dyDescent="0.25">
      <c r="H29862" s="200"/>
    </row>
    <row r="29863" spans="8:8" x14ac:dyDescent="0.25">
      <c r="H29863" s="200"/>
    </row>
    <row r="29864" spans="8:8" x14ac:dyDescent="0.25">
      <c r="H29864" s="200"/>
    </row>
    <row r="29865" spans="8:8" x14ac:dyDescent="0.25">
      <c r="H29865" s="200"/>
    </row>
    <row r="29866" spans="8:8" x14ac:dyDescent="0.25">
      <c r="H29866" s="200"/>
    </row>
    <row r="29867" spans="8:8" x14ac:dyDescent="0.25">
      <c r="H29867" s="200"/>
    </row>
    <row r="29868" spans="8:8" x14ac:dyDescent="0.25">
      <c r="H29868" s="200"/>
    </row>
    <row r="29869" spans="8:8" x14ac:dyDescent="0.25">
      <c r="H29869" s="200"/>
    </row>
    <row r="29870" spans="8:8" x14ac:dyDescent="0.25">
      <c r="H29870" s="200"/>
    </row>
    <row r="29871" spans="8:8" x14ac:dyDescent="0.25">
      <c r="H29871" s="200"/>
    </row>
    <row r="29872" spans="8:8" x14ac:dyDescent="0.25">
      <c r="H29872" s="200"/>
    </row>
    <row r="29873" spans="8:8" x14ac:dyDescent="0.25">
      <c r="H29873" s="200"/>
    </row>
    <row r="29874" spans="8:8" x14ac:dyDescent="0.25">
      <c r="H29874" s="200"/>
    </row>
    <row r="29875" spans="8:8" x14ac:dyDescent="0.25">
      <c r="H29875" s="200"/>
    </row>
    <row r="29876" spans="8:8" x14ac:dyDescent="0.25">
      <c r="H29876" s="200"/>
    </row>
    <row r="29877" spans="8:8" x14ac:dyDescent="0.25">
      <c r="H29877" s="200"/>
    </row>
    <row r="29878" spans="8:8" x14ac:dyDescent="0.25">
      <c r="H29878" s="200"/>
    </row>
    <row r="29879" spans="8:8" x14ac:dyDescent="0.25">
      <c r="H29879" s="200"/>
    </row>
    <row r="29880" spans="8:8" x14ac:dyDescent="0.25">
      <c r="H29880" s="200"/>
    </row>
    <row r="29881" spans="8:8" x14ac:dyDescent="0.25">
      <c r="H29881" s="200"/>
    </row>
    <row r="29882" spans="8:8" x14ac:dyDescent="0.25">
      <c r="H29882" s="200"/>
    </row>
    <row r="29883" spans="8:8" x14ac:dyDescent="0.25">
      <c r="H29883" s="200"/>
    </row>
    <row r="29884" spans="8:8" x14ac:dyDescent="0.25">
      <c r="H29884" s="200"/>
    </row>
    <row r="29885" spans="8:8" x14ac:dyDescent="0.25">
      <c r="H29885" s="200"/>
    </row>
    <row r="29886" spans="8:8" x14ac:dyDescent="0.25">
      <c r="H29886" s="200"/>
    </row>
    <row r="29887" spans="8:8" x14ac:dyDescent="0.25">
      <c r="H29887" s="200"/>
    </row>
    <row r="29888" spans="8:8" x14ac:dyDescent="0.25">
      <c r="H29888" s="200"/>
    </row>
    <row r="29889" spans="8:8" x14ac:dyDescent="0.25">
      <c r="H29889" s="200"/>
    </row>
    <row r="29890" spans="8:8" x14ac:dyDescent="0.25">
      <c r="H29890" s="200"/>
    </row>
    <row r="29891" spans="8:8" x14ac:dyDescent="0.25">
      <c r="H29891" s="200"/>
    </row>
    <row r="29892" spans="8:8" x14ac:dyDescent="0.25">
      <c r="H29892" s="200"/>
    </row>
    <row r="29893" spans="8:8" x14ac:dyDescent="0.25">
      <c r="H29893" s="200"/>
    </row>
    <row r="29894" spans="8:8" x14ac:dyDescent="0.25">
      <c r="H29894" s="200"/>
    </row>
    <row r="29895" spans="8:8" x14ac:dyDescent="0.25">
      <c r="H29895" s="200"/>
    </row>
    <row r="29896" spans="8:8" x14ac:dyDescent="0.25">
      <c r="H29896" s="200"/>
    </row>
    <row r="29897" spans="8:8" x14ac:dyDescent="0.25">
      <c r="H29897" s="200"/>
    </row>
    <row r="29898" spans="8:8" x14ac:dyDescent="0.25">
      <c r="H29898" s="200"/>
    </row>
    <row r="29899" spans="8:8" x14ac:dyDescent="0.25">
      <c r="H29899" s="200"/>
    </row>
    <row r="29900" spans="8:8" x14ac:dyDescent="0.25">
      <c r="H29900" s="200"/>
    </row>
    <row r="29901" spans="8:8" x14ac:dyDescent="0.25">
      <c r="H29901" s="200"/>
    </row>
    <row r="29902" spans="8:8" x14ac:dyDescent="0.25">
      <c r="H29902" s="200"/>
    </row>
    <row r="29903" spans="8:8" x14ac:dyDescent="0.25">
      <c r="H29903" s="200"/>
    </row>
    <row r="29904" spans="8:8" x14ac:dyDescent="0.25">
      <c r="H29904" s="200"/>
    </row>
    <row r="29905" spans="8:8" x14ac:dyDescent="0.25">
      <c r="H29905" s="200"/>
    </row>
    <row r="29906" spans="8:8" x14ac:dyDescent="0.25">
      <c r="H29906" s="200"/>
    </row>
    <row r="29907" spans="8:8" x14ac:dyDescent="0.25">
      <c r="H29907" s="200"/>
    </row>
    <row r="29908" spans="8:8" x14ac:dyDescent="0.25">
      <c r="H29908" s="200"/>
    </row>
    <row r="29909" spans="8:8" x14ac:dyDescent="0.25">
      <c r="H29909" s="200"/>
    </row>
    <row r="29910" spans="8:8" x14ac:dyDescent="0.25">
      <c r="H29910" s="200"/>
    </row>
    <row r="29911" spans="8:8" x14ac:dyDescent="0.25">
      <c r="H29911" s="200"/>
    </row>
    <row r="29912" spans="8:8" x14ac:dyDescent="0.25">
      <c r="H29912" s="200"/>
    </row>
    <row r="29913" spans="8:8" x14ac:dyDescent="0.25">
      <c r="H29913" s="200"/>
    </row>
    <row r="29914" spans="8:8" x14ac:dyDescent="0.25">
      <c r="H29914" s="200"/>
    </row>
    <row r="29915" spans="8:8" x14ac:dyDescent="0.25">
      <c r="H29915" s="200"/>
    </row>
    <row r="29916" spans="8:8" x14ac:dyDescent="0.25">
      <c r="H29916" s="200"/>
    </row>
    <row r="29917" spans="8:8" x14ac:dyDescent="0.25">
      <c r="H29917" s="200"/>
    </row>
    <row r="29918" spans="8:8" x14ac:dyDescent="0.25">
      <c r="H29918" s="200"/>
    </row>
    <row r="29919" spans="8:8" x14ac:dyDescent="0.25">
      <c r="H29919" s="200"/>
    </row>
    <row r="29920" spans="8:8" x14ac:dyDescent="0.25">
      <c r="H29920" s="200"/>
    </row>
    <row r="29921" spans="8:8" x14ac:dyDescent="0.25">
      <c r="H29921" s="200"/>
    </row>
    <row r="29922" spans="8:8" x14ac:dyDescent="0.25">
      <c r="H29922" s="200"/>
    </row>
    <row r="29923" spans="8:8" x14ac:dyDescent="0.25">
      <c r="H29923" s="200"/>
    </row>
    <row r="29924" spans="8:8" x14ac:dyDescent="0.25">
      <c r="H29924" s="200"/>
    </row>
    <row r="29925" spans="8:8" x14ac:dyDescent="0.25">
      <c r="H29925" s="200"/>
    </row>
    <row r="29926" spans="8:8" x14ac:dyDescent="0.25">
      <c r="H29926" s="200"/>
    </row>
    <row r="29927" spans="8:8" x14ac:dyDescent="0.25">
      <c r="H29927" s="200"/>
    </row>
    <row r="29928" spans="8:8" x14ac:dyDescent="0.25">
      <c r="H29928" s="200"/>
    </row>
    <row r="29929" spans="8:8" x14ac:dyDescent="0.25">
      <c r="H29929" s="200"/>
    </row>
    <row r="29930" spans="8:8" x14ac:dyDescent="0.25">
      <c r="H29930" s="200"/>
    </row>
    <row r="29931" spans="8:8" x14ac:dyDescent="0.25">
      <c r="H29931" s="200"/>
    </row>
    <row r="29932" spans="8:8" x14ac:dyDescent="0.25">
      <c r="H29932" s="200"/>
    </row>
    <row r="29933" spans="8:8" x14ac:dyDescent="0.25">
      <c r="H29933" s="200"/>
    </row>
    <row r="29934" spans="8:8" x14ac:dyDescent="0.25">
      <c r="H29934" s="200"/>
    </row>
    <row r="29935" spans="8:8" x14ac:dyDescent="0.25">
      <c r="H29935" s="200"/>
    </row>
    <row r="29936" spans="8:8" x14ac:dyDescent="0.25">
      <c r="H29936" s="200"/>
    </row>
    <row r="29937" spans="8:8" x14ac:dyDescent="0.25">
      <c r="H29937" s="200"/>
    </row>
    <row r="29938" spans="8:8" x14ac:dyDescent="0.25">
      <c r="H29938" s="200"/>
    </row>
    <row r="29939" spans="8:8" x14ac:dyDescent="0.25">
      <c r="H29939" s="200"/>
    </row>
    <row r="29940" spans="8:8" x14ac:dyDescent="0.25">
      <c r="H29940" s="200"/>
    </row>
    <row r="29941" spans="8:8" x14ac:dyDescent="0.25">
      <c r="H29941" s="200"/>
    </row>
    <row r="29942" spans="8:8" x14ac:dyDescent="0.25">
      <c r="H29942" s="200"/>
    </row>
    <row r="29943" spans="8:8" x14ac:dyDescent="0.25">
      <c r="H29943" s="200"/>
    </row>
    <row r="29944" spans="8:8" x14ac:dyDescent="0.25">
      <c r="H29944" s="200"/>
    </row>
    <row r="29945" spans="8:8" x14ac:dyDescent="0.25">
      <c r="H29945" s="200"/>
    </row>
    <row r="29946" spans="8:8" x14ac:dyDescent="0.25">
      <c r="H29946" s="200"/>
    </row>
    <row r="29947" spans="8:8" x14ac:dyDescent="0.25">
      <c r="H29947" s="200"/>
    </row>
    <row r="29948" spans="8:8" x14ac:dyDescent="0.25">
      <c r="H29948" s="200"/>
    </row>
    <row r="29949" spans="8:8" x14ac:dyDescent="0.25">
      <c r="H29949" s="200"/>
    </row>
    <row r="29950" spans="8:8" x14ac:dyDescent="0.25">
      <c r="H29950" s="200"/>
    </row>
    <row r="29951" spans="8:8" x14ac:dyDescent="0.25">
      <c r="H29951" s="200"/>
    </row>
    <row r="29952" spans="8:8" x14ac:dyDescent="0.25">
      <c r="H29952" s="200"/>
    </row>
    <row r="29953" spans="8:8" x14ac:dyDescent="0.25">
      <c r="H29953" s="200"/>
    </row>
    <row r="29954" spans="8:8" x14ac:dyDescent="0.25">
      <c r="H29954" s="200"/>
    </row>
    <row r="29955" spans="8:8" x14ac:dyDescent="0.25">
      <c r="H29955" s="200"/>
    </row>
    <row r="29956" spans="8:8" x14ac:dyDescent="0.25">
      <c r="H29956" s="200"/>
    </row>
    <row r="29957" spans="8:8" x14ac:dyDescent="0.25">
      <c r="H29957" s="200"/>
    </row>
    <row r="29958" spans="8:8" x14ac:dyDescent="0.25">
      <c r="H29958" s="200"/>
    </row>
    <row r="29959" spans="8:8" x14ac:dyDescent="0.25">
      <c r="H29959" s="200"/>
    </row>
    <row r="29960" spans="8:8" x14ac:dyDescent="0.25">
      <c r="H29960" s="200"/>
    </row>
    <row r="29961" spans="8:8" x14ac:dyDescent="0.25">
      <c r="H29961" s="200"/>
    </row>
    <row r="29962" spans="8:8" x14ac:dyDescent="0.25">
      <c r="H29962" s="200"/>
    </row>
    <row r="29963" spans="8:8" x14ac:dyDescent="0.25">
      <c r="H29963" s="200"/>
    </row>
    <row r="29964" spans="8:8" x14ac:dyDescent="0.25">
      <c r="H29964" s="200"/>
    </row>
    <row r="29965" spans="8:8" x14ac:dyDescent="0.25">
      <c r="H29965" s="200"/>
    </row>
    <row r="29966" spans="8:8" x14ac:dyDescent="0.25">
      <c r="H29966" s="200"/>
    </row>
    <row r="29967" spans="8:8" x14ac:dyDescent="0.25">
      <c r="H29967" s="200"/>
    </row>
    <row r="29968" spans="8:8" x14ac:dyDescent="0.25">
      <c r="H29968" s="200"/>
    </row>
    <row r="29969" spans="8:8" x14ac:dyDescent="0.25">
      <c r="H29969" s="200"/>
    </row>
    <row r="29970" spans="8:8" x14ac:dyDescent="0.25">
      <c r="H29970" s="200"/>
    </row>
    <row r="29971" spans="8:8" x14ac:dyDescent="0.25">
      <c r="H29971" s="200"/>
    </row>
    <row r="29972" spans="8:8" x14ac:dyDescent="0.25">
      <c r="H29972" s="200"/>
    </row>
    <row r="29973" spans="8:8" x14ac:dyDescent="0.25">
      <c r="H29973" s="200"/>
    </row>
    <row r="29974" spans="8:8" x14ac:dyDescent="0.25">
      <c r="H29974" s="200"/>
    </row>
    <row r="29975" spans="8:8" x14ac:dyDescent="0.25">
      <c r="H29975" s="200"/>
    </row>
    <row r="29976" spans="8:8" x14ac:dyDescent="0.25">
      <c r="H29976" s="200"/>
    </row>
    <row r="29977" spans="8:8" x14ac:dyDescent="0.25">
      <c r="H29977" s="200"/>
    </row>
    <row r="29978" spans="8:8" x14ac:dyDescent="0.25">
      <c r="H29978" s="200"/>
    </row>
    <row r="29979" spans="8:8" x14ac:dyDescent="0.25">
      <c r="H29979" s="200"/>
    </row>
    <row r="29980" spans="8:8" x14ac:dyDescent="0.25">
      <c r="H29980" s="200"/>
    </row>
    <row r="29981" spans="8:8" x14ac:dyDescent="0.25">
      <c r="H29981" s="200"/>
    </row>
    <row r="29982" spans="8:8" x14ac:dyDescent="0.25">
      <c r="H29982" s="200"/>
    </row>
    <row r="29983" spans="8:8" x14ac:dyDescent="0.25">
      <c r="H29983" s="200"/>
    </row>
    <row r="29984" spans="8:8" x14ac:dyDescent="0.25">
      <c r="H29984" s="200"/>
    </row>
    <row r="29985" spans="8:8" x14ac:dyDescent="0.25">
      <c r="H29985" s="200"/>
    </row>
    <row r="29986" spans="8:8" x14ac:dyDescent="0.25">
      <c r="H29986" s="200"/>
    </row>
    <row r="29987" spans="8:8" x14ac:dyDescent="0.25">
      <c r="H29987" s="200"/>
    </row>
    <row r="29988" spans="8:8" x14ac:dyDescent="0.25">
      <c r="H29988" s="200"/>
    </row>
    <row r="29989" spans="8:8" x14ac:dyDescent="0.25">
      <c r="H29989" s="200"/>
    </row>
    <row r="29990" spans="8:8" x14ac:dyDescent="0.25">
      <c r="H29990" s="200"/>
    </row>
    <row r="29991" spans="8:8" x14ac:dyDescent="0.25">
      <c r="H29991" s="200"/>
    </row>
    <row r="29992" spans="8:8" x14ac:dyDescent="0.25">
      <c r="H29992" s="200"/>
    </row>
    <row r="29993" spans="8:8" x14ac:dyDescent="0.25">
      <c r="H29993" s="200"/>
    </row>
    <row r="29994" spans="8:8" x14ac:dyDescent="0.25">
      <c r="H29994" s="200"/>
    </row>
    <row r="29995" spans="8:8" x14ac:dyDescent="0.25">
      <c r="H29995" s="200"/>
    </row>
    <row r="29996" spans="8:8" x14ac:dyDescent="0.25">
      <c r="H29996" s="200"/>
    </row>
    <row r="29997" spans="8:8" x14ac:dyDescent="0.25">
      <c r="H29997" s="200"/>
    </row>
    <row r="29998" spans="8:8" x14ac:dyDescent="0.25">
      <c r="H29998" s="200"/>
    </row>
    <row r="29999" spans="8:8" x14ac:dyDescent="0.25">
      <c r="H29999" s="200"/>
    </row>
    <row r="30000" spans="8:8" x14ac:dyDescent="0.25">
      <c r="H30000" s="200"/>
    </row>
    <row r="30001" spans="8:8" x14ac:dyDescent="0.25">
      <c r="H30001" s="200"/>
    </row>
    <row r="30002" spans="8:8" x14ac:dyDescent="0.25">
      <c r="H30002" s="200"/>
    </row>
    <row r="30003" spans="8:8" x14ac:dyDescent="0.25">
      <c r="H30003" s="200"/>
    </row>
    <row r="30004" spans="8:8" x14ac:dyDescent="0.25">
      <c r="H30004" s="200"/>
    </row>
    <row r="30005" spans="8:8" x14ac:dyDescent="0.25">
      <c r="H30005" s="200"/>
    </row>
    <row r="30006" spans="8:8" x14ac:dyDescent="0.25">
      <c r="H30006" s="200"/>
    </row>
    <row r="30007" spans="8:8" x14ac:dyDescent="0.25">
      <c r="H30007" s="200"/>
    </row>
    <row r="30008" spans="8:8" x14ac:dyDescent="0.25">
      <c r="H30008" s="200"/>
    </row>
    <row r="30009" spans="8:8" x14ac:dyDescent="0.25">
      <c r="H30009" s="200"/>
    </row>
    <row r="30010" spans="8:8" x14ac:dyDescent="0.25">
      <c r="H30010" s="200"/>
    </row>
    <row r="30011" spans="8:8" x14ac:dyDescent="0.25">
      <c r="H30011" s="200"/>
    </row>
    <row r="30012" spans="8:8" x14ac:dyDescent="0.25">
      <c r="H30012" s="200"/>
    </row>
    <row r="30013" spans="8:8" x14ac:dyDescent="0.25">
      <c r="H30013" s="200"/>
    </row>
    <row r="30014" spans="8:8" x14ac:dyDescent="0.25">
      <c r="H30014" s="200"/>
    </row>
    <row r="30015" spans="8:8" x14ac:dyDescent="0.25">
      <c r="H30015" s="200"/>
    </row>
    <row r="30016" spans="8:8" x14ac:dyDescent="0.25">
      <c r="H30016" s="200"/>
    </row>
    <row r="30017" spans="8:8" x14ac:dyDescent="0.25">
      <c r="H30017" s="200"/>
    </row>
    <row r="30018" spans="8:8" x14ac:dyDescent="0.25">
      <c r="H30018" s="200"/>
    </row>
    <row r="30019" spans="8:8" x14ac:dyDescent="0.25">
      <c r="H30019" s="200"/>
    </row>
    <row r="30020" spans="8:8" x14ac:dyDescent="0.25">
      <c r="H30020" s="200"/>
    </row>
    <row r="30021" spans="8:8" x14ac:dyDescent="0.25">
      <c r="H30021" s="200"/>
    </row>
    <row r="30022" spans="8:8" x14ac:dyDescent="0.25">
      <c r="H30022" s="200"/>
    </row>
    <row r="30023" spans="8:8" x14ac:dyDescent="0.25">
      <c r="H30023" s="200"/>
    </row>
    <row r="30024" spans="8:8" x14ac:dyDescent="0.25">
      <c r="H30024" s="200"/>
    </row>
    <row r="30025" spans="8:8" x14ac:dyDescent="0.25">
      <c r="H30025" s="200"/>
    </row>
    <row r="30026" spans="8:8" x14ac:dyDescent="0.25">
      <c r="H30026" s="200"/>
    </row>
    <row r="30027" spans="8:8" x14ac:dyDescent="0.25">
      <c r="H30027" s="200"/>
    </row>
    <row r="30028" spans="8:8" x14ac:dyDescent="0.25">
      <c r="H30028" s="200"/>
    </row>
    <row r="30029" spans="8:8" x14ac:dyDescent="0.25">
      <c r="H30029" s="200"/>
    </row>
    <row r="30030" spans="8:8" x14ac:dyDescent="0.25">
      <c r="H30030" s="200"/>
    </row>
    <row r="30031" spans="8:8" x14ac:dyDescent="0.25">
      <c r="H30031" s="200"/>
    </row>
    <row r="30032" spans="8:8" x14ac:dyDescent="0.25">
      <c r="H30032" s="200"/>
    </row>
    <row r="30033" spans="8:8" x14ac:dyDescent="0.25">
      <c r="H30033" s="200"/>
    </row>
    <row r="30034" spans="8:8" x14ac:dyDescent="0.25">
      <c r="H30034" s="200"/>
    </row>
    <row r="30035" spans="8:8" x14ac:dyDescent="0.25">
      <c r="H30035" s="200"/>
    </row>
    <row r="30036" spans="8:8" x14ac:dyDescent="0.25">
      <c r="H30036" s="200"/>
    </row>
    <row r="30037" spans="8:8" x14ac:dyDescent="0.25">
      <c r="H30037" s="200"/>
    </row>
    <row r="30038" spans="8:8" x14ac:dyDescent="0.25">
      <c r="H30038" s="200"/>
    </row>
    <row r="30039" spans="8:8" x14ac:dyDescent="0.25">
      <c r="H30039" s="200"/>
    </row>
    <row r="30040" spans="8:8" x14ac:dyDescent="0.25">
      <c r="H30040" s="200"/>
    </row>
    <row r="30041" spans="8:8" x14ac:dyDescent="0.25">
      <c r="H30041" s="200"/>
    </row>
    <row r="30042" spans="8:8" x14ac:dyDescent="0.25">
      <c r="H30042" s="200"/>
    </row>
    <row r="30043" spans="8:8" x14ac:dyDescent="0.25">
      <c r="H30043" s="200"/>
    </row>
    <row r="30044" spans="8:8" x14ac:dyDescent="0.25">
      <c r="H30044" s="200"/>
    </row>
    <row r="30045" spans="8:8" x14ac:dyDescent="0.25">
      <c r="H30045" s="200"/>
    </row>
    <row r="30046" spans="8:8" x14ac:dyDescent="0.25">
      <c r="H30046" s="200"/>
    </row>
    <row r="30047" spans="8:8" x14ac:dyDescent="0.25">
      <c r="H30047" s="200"/>
    </row>
    <row r="30048" spans="8:8" x14ac:dyDescent="0.25">
      <c r="H30048" s="200"/>
    </row>
    <row r="30049" spans="8:8" x14ac:dyDescent="0.25">
      <c r="H30049" s="200"/>
    </row>
    <row r="30050" spans="8:8" x14ac:dyDescent="0.25">
      <c r="H30050" s="200"/>
    </row>
    <row r="30051" spans="8:8" x14ac:dyDescent="0.25">
      <c r="H30051" s="200"/>
    </row>
    <row r="30052" spans="8:8" x14ac:dyDescent="0.25">
      <c r="H30052" s="200"/>
    </row>
    <row r="30053" spans="8:8" x14ac:dyDescent="0.25">
      <c r="H30053" s="200"/>
    </row>
    <row r="30054" spans="8:8" x14ac:dyDescent="0.25">
      <c r="H30054" s="200"/>
    </row>
    <row r="30055" spans="8:8" x14ac:dyDescent="0.25">
      <c r="H30055" s="200"/>
    </row>
    <row r="30056" spans="8:8" x14ac:dyDescent="0.25">
      <c r="H30056" s="200"/>
    </row>
    <row r="30057" spans="8:8" x14ac:dyDescent="0.25">
      <c r="H30057" s="200"/>
    </row>
    <row r="30058" spans="8:8" x14ac:dyDescent="0.25">
      <c r="H30058" s="200"/>
    </row>
    <row r="30059" spans="8:8" x14ac:dyDescent="0.25">
      <c r="H30059" s="200"/>
    </row>
    <row r="30060" spans="8:8" x14ac:dyDescent="0.25">
      <c r="H30060" s="200"/>
    </row>
    <row r="30061" spans="8:8" x14ac:dyDescent="0.25">
      <c r="H30061" s="200"/>
    </row>
    <row r="30062" spans="8:8" x14ac:dyDescent="0.25">
      <c r="H30062" s="200"/>
    </row>
    <row r="30063" spans="8:8" x14ac:dyDescent="0.25">
      <c r="H30063" s="200"/>
    </row>
    <row r="30064" spans="8:8" x14ac:dyDescent="0.25">
      <c r="H30064" s="200"/>
    </row>
    <row r="30065" spans="8:8" x14ac:dyDescent="0.25">
      <c r="H30065" s="200"/>
    </row>
    <row r="30066" spans="8:8" x14ac:dyDescent="0.25">
      <c r="H30066" s="200"/>
    </row>
    <row r="30067" spans="8:8" x14ac:dyDescent="0.25">
      <c r="H30067" s="200"/>
    </row>
    <row r="30068" spans="8:8" x14ac:dyDescent="0.25">
      <c r="H30068" s="200"/>
    </row>
    <row r="30069" spans="8:8" x14ac:dyDescent="0.25">
      <c r="H30069" s="200"/>
    </row>
    <row r="30070" spans="8:8" x14ac:dyDescent="0.25">
      <c r="H30070" s="200"/>
    </row>
    <row r="30071" spans="8:8" x14ac:dyDescent="0.25">
      <c r="H30071" s="200"/>
    </row>
    <row r="30072" spans="8:8" x14ac:dyDescent="0.25">
      <c r="H30072" s="200"/>
    </row>
    <row r="30073" spans="8:8" x14ac:dyDescent="0.25">
      <c r="H30073" s="200"/>
    </row>
    <row r="30074" spans="8:8" x14ac:dyDescent="0.25">
      <c r="H30074" s="200"/>
    </row>
    <row r="30075" spans="8:8" x14ac:dyDescent="0.25">
      <c r="H30075" s="200"/>
    </row>
    <row r="30076" spans="8:8" x14ac:dyDescent="0.25">
      <c r="H30076" s="200"/>
    </row>
    <row r="30077" spans="8:8" x14ac:dyDescent="0.25">
      <c r="H30077" s="200"/>
    </row>
    <row r="30078" spans="8:8" x14ac:dyDescent="0.25">
      <c r="H30078" s="200"/>
    </row>
    <row r="30079" spans="8:8" x14ac:dyDescent="0.25">
      <c r="H30079" s="200"/>
    </row>
    <row r="30080" spans="8:8" x14ac:dyDescent="0.25">
      <c r="H30080" s="200"/>
    </row>
    <row r="30081" spans="8:8" x14ac:dyDescent="0.25">
      <c r="H30081" s="200"/>
    </row>
    <row r="30082" spans="8:8" x14ac:dyDescent="0.25">
      <c r="H30082" s="200"/>
    </row>
    <row r="30083" spans="8:8" x14ac:dyDescent="0.25">
      <c r="H30083" s="200"/>
    </row>
    <row r="30084" spans="8:8" x14ac:dyDescent="0.25">
      <c r="H30084" s="200"/>
    </row>
    <row r="30085" spans="8:8" x14ac:dyDescent="0.25">
      <c r="H30085" s="200"/>
    </row>
    <row r="30086" spans="8:8" x14ac:dyDescent="0.25">
      <c r="H30086" s="200"/>
    </row>
    <row r="30087" spans="8:8" x14ac:dyDescent="0.25">
      <c r="H30087" s="200"/>
    </row>
    <row r="30088" spans="8:8" x14ac:dyDescent="0.25">
      <c r="H30088" s="200"/>
    </row>
    <row r="30089" spans="8:8" x14ac:dyDescent="0.25">
      <c r="H30089" s="200"/>
    </row>
    <row r="30090" spans="8:8" x14ac:dyDescent="0.25">
      <c r="H30090" s="200"/>
    </row>
    <row r="30091" spans="8:8" x14ac:dyDescent="0.25">
      <c r="H30091" s="200"/>
    </row>
    <row r="30092" spans="8:8" x14ac:dyDescent="0.25">
      <c r="H30092" s="200"/>
    </row>
    <row r="30093" spans="8:8" x14ac:dyDescent="0.25">
      <c r="H30093" s="200"/>
    </row>
    <row r="30094" spans="8:8" x14ac:dyDescent="0.25">
      <c r="H30094" s="200"/>
    </row>
    <row r="30095" spans="8:8" x14ac:dyDescent="0.25">
      <c r="H30095" s="200"/>
    </row>
    <row r="30096" spans="8:8" x14ac:dyDescent="0.25">
      <c r="H30096" s="200"/>
    </row>
    <row r="30097" spans="8:8" x14ac:dyDescent="0.25">
      <c r="H30097" s="200"/>
    </row>
    <row r="30098" spans="8:8" x14ac:dyDescent="0.25">
      <c r="H30098" s="200"/>
    </row>
    <row r="30099" spans="8:8" x14ac:dyDescent="0.25">
      <c r="H30099" s="200"/>
    </row>
    <row r="30100" spans="8:8" x14ac:dyDescent="0.25">
      <c r="H30100" s="200"/>
    </row>
    <row r="30101" spans="8:8" x14ac:dyDescent="0.25">
      <c r="H30101" s="200"/>
    </row>
    <row r="30102" spans="8:8" x14ac:dyDescent="0.25">
      <c r="H30102" s="200"/>
    </row>
    <row r="30103" spans="8:8" x14ac:dyDescent="0.25">
      <c r="H30103" s="200"/>
    </row>
    <row r="30104" spans="8:8" x14ac:dyDescent="0.25">
      <c r="H30104" s="200"/>
    </row>
    <row r="30105" spans="8:8" x14ac:dyDescent="0.25">
      <c r="H30105" s="200"/>
    </row>
    <row r="30106" spans="8:8" x14ac:dyDescent="0.25">
      <c r="H30106" s="200"/>
    </row>
    <row r="30107" spans="8:8" x14ac:dyDescent="0.25">
      <c r="H30107" s="200"/>
    </row>
    <row r="30108" spans="8:8" x14ac:dyDescent="0.25">
      <c r="H30108" s="200"/>
    </row>
    <row r="30109" spans="8:8" x14ac:dyDescent="0.25">
      <c r="H30109" s="200"/>
    </row>
    <row r="30110" spans="8:8" x14ac:dyDescent="0.25">
      <c r="H30110" s="200"/>
    </row>
    <row r="30111" spans="8:8" x14ac:dyDescent="0.25">
      <c r="H30111" s="200"/>
    </row>
    <row r="30112" spans="8:8" x14ac:dyDescent="0.25">
      <c r="H30112" s="200"/>
    </row>
    <row r="30113" spans="8:8" x14ac:dyDescent="0.25">
      <c r="H30113" s="200"/>
    </row>
    <row r="30114" spans="8:8" x14ac:dyDescent="0.25">
      <c r="H30114" s="200"/>
    </row>
    <row r="30115" spans="8:8" x14ac:dyDescent="0.25">
      <c r="H30115" s="200"/>
    </row>
    <row r="30116" spans="8:8" x14ac:dyDescent="0.25">
      <c r="H30116" s="200"/>
    </row>
    <row r="30117" spans="8:8" x14ac:dyDescent="0.25">
      <c r="H30117" s="200"/>
    </row>
    <row r="30118" spans="8:8" x14ac:dyDescent="0.25">
      <c r="H30118" s="200"/>
    </row>
    <row r="30119" spans="8:8" x14ac:dyDescent="0.25">
      <c r="H30119" s="200"/>
    </row>
    <row r="30120" spans="8:8" x14ac:dyDescent="0.25">
      <c r="H30120" s="200"/>
    </row>
    <row r="30121" spans="8:8" x14ac:dyDescent="0.25">
      <c r="H30121" s="200"/>
    </row>
    <row r="30122" spans="8:8" x14ac:dyDescent="0.25">
      <c r="H30122" s="200"/>
    </row>
    <row r="30123" spans="8:8" x14ac:dyDescent="0.25">
      <c r="H30123" s="200"/>
    </row>
    <row r="30124" spans="8:8" x14ac:dyDescent="0.25">
      <c r="H30124" s="200"/>
    </row>
    <row r="30125" spans="8:8" x14ac:dyDescent="0.25">
      <c r="H30125" s="200"/>
    </row>
    <row r="30126" spans="8:8" x14ac:dyDescent="0.25">
      <c r="H30126" s="200"/>
    </row>
    <row r="30127" spans="8:8" x14ac:dyDescent="0.25">
      <c r="H30127" s="200"/>
    </row>
    <row r="30128" spans="8:8" x14ac:dyDescent="0.25">
      <c r="H30128" s="200"/>
    </row>
    <row r="30129" spans="8:8" x14ac:dyDescent="0.25">
      <c r="H30129" s="200"/>
    </row>
    <row r="30130" spans="8:8" x14ac:dyDescent="0.25">
      <c r="H30130" s="200"/>
    </row>
    <row r="30131" spans="8:8" x14ac:dyDescent="0.25">
      <c r="H30131" s="200"/>
    </row>
    <row r="30132" spans="8:8" x14ac:dyDescent="0.25">
      <c r="H30132" s="200"/>
    </row>
    <row r="30133" spans="8:8" x14ac:dyDescent="0.25">
      <c r="H30133" s="200"/>
    </row>
    <row r="30134" spans="8:8" x14ac:dyDescent="0.25">
      <c r="H30134" s="200"/>
    </row>
    <row r="30135" spans="8:8" x14ac:dyDescent="0.25">
      <c r="H30135" s="200"/>
    </row>
    <row r="30136" spans="8:8" x14ac:dyDescent="0.25">
      <c r="H30136" s="200"/>
    </row>
    <row r="30137" spans="8:8" x14ac:dyDescent="0.25">
      <c r="H30137" s="200"/>
    </row>
    <row r="30138" spans="8:8" x14ac:dyDescent="0.25">
      <c r="H30138" s="200"/>
    </row>
    <row r="30139" spans="8:8" x14ac:dyDescent="0.25">
      <c r="H30139" s="200"/>
    </row>
    <row r="30140" spans="8:8" x14ac:dyDescent="0.25">
      <c r="H30140" s="200"/>
    </row>
    <row r="30141" spans="8:8" x14ac:dyDescent="0.25">
      <c r="H30141" s="200"/>
    </row>
    <row r="30142" spans="8:8" x14ac:dyDescent="0.25">
      <c r="H30142" s="200"/>
    </row>
    <row r="30143" spans="8:8" x14ac:dyDescent="0.25">
      <c r="H30143" s="200"/>
    </row>
    <row r="30144" spans="8:8" x14ac:dyDescent="0.25">
      <c r="H30144" s="200"/>
    </row>
    <row r="30145" spans="8:8" x14ac:dyDescent="0.25">
      <c r="H30145" s="200"/>
    </row>
    <row r="30146" spans="8:8" x14ac:dyDescent="0.25">
      <c r="H30146" s="200"/>
    </row>
    <row r="30147" spans="8:8" x14ac:dyDescent="0.25">
      <c r="H30147" s="200"/>
    </row>
    <row r="30148" spans="8:8" x14ac:dyDescent="0.25">
      <c r="H30148" s="200"/>
    </row>
    <row r="30149" spans="8:8" x14ac:dyDescent="0.25">
      <c r="H30149" s="200"/>
    </row>
    <row r="30150" spans="8:8" x14ac:dyDescent="0.25">
      <c r="H30150" s="200"/>
    </row>
    <row r="30151" spans="8:8" x14ac:dyDescent="0.25">
      <c r="H30151" s="200"/>
    </row>
    <row r="30152" spans="8:8" x14ac:dyDescent="0.25">
      <c r="H30152" s="200"/>
    </row>
    <row r="30153" spans="8:8" x14ac:dyDescent="0.25">
      <c r="H30153" s="200"/>
    </row>
    <row r="30154" spans="8:8" x14ac:dyDescent="0.25">
      <c r="H30154" s="200"/>
    </row>
    <row r="30155" spans="8:8" x14ac:dyDescent="0.25">
      <c r="H30155" s="200"/>
    </row>
    <row r="30156" spans="8:8" x14ac:dyDescent="0.25">
      <c r="H30156" s="200"/>
    </row>
    <row r="30157" spans="8:8" x14ac:dyDescent="0.25">
      <c r="H30157" s="200"/>
    </row>
    <row r="30158" spans="8:8" x14ac:dyDescent="0.25">
      <c r="H30158" s="200"/>
    </row>
    <row r="30159" spans="8:8" x14ac:dyDescent="0.25">
      <c r="H30159" s="200"/>
    </row>
    <row r="30160" spans="8:8" x14ac:dyDescent="0.25">
      <c r="H30160" s="200"/>
    </row>
    <row r="30161" spans="8:8" x14ac:dyDescent="0.25">
      <c r="H30161" s="200"/>
    </row>
    <row r="30162" spans="8:8" x14ac:dyDescent="0.25">
      <c r="H30162" s="200"/>
    </row>
    <row r="30163" spans="8:8" x14ac:dyDescent="0.25">
      <c r="H30163" s="200"/>
    </row>
    <row r="30164" spans="8:8" x14ac:dyDescent="0.25">
      <c r="H30164" s="200"/>
    </row>
    <row r="30165" spans="8:8" x14ac:dyDescent="0.25">
      <c r="H30165" s="200"/>
    </row>
    <row r="30166" spans="8:8" x14ac:dyDescent="0.25">
      <c r="H30166" s="200"/>
    </row>
    <row r="30167" spans="8:8" x14ac:dyDescent="0.25">
      <c r="H30167" s="200"/>
    </row>
    <row r="30168" spans="8:8" x14ac:dyDescent="0.25">
      <c r="H30168" s="200"/>
    </row>
    <row r="30169" spans="8:8" x14ac:dyDescent="0.25">
      <c r="H30169" s="200"/>
    </row>
    <row r="30170" spans="8:8" x14ac:dyDescent="0.25">
      <c r="H30170" s="200"/>
    </row>
    <row r="30171" spans="8:8" x14ac:dyDescent="0.25">
      <c r="H30171" s="200"/>
    </row>
    <row r="30172" spans="8:8" x14ac:dyDescent="0.25">
      <c r="H30172" s="200"/>
    </row>
    <row r="30173" spans="8:8" x14ac:dyDescent="0.25">
      <c r="H30173" s="200"/>
    </row>
    <row r="30174" spans="8:8" x14ac:dyDescent="0.25">
      <c r="H30174" s="200"/>
    </row>
    <row r="30175" spans="8:8" x14ac:dyDescent="0.25">
      <c r="H30175" s="200"/>
    </row>
    <row r="30176" spans="8:8" x14ac:dyDescent="0.25">
      <c r="H30176" s="200"/>
    </row>
    <row r="30177" spans="8:8" x14ac:dyDescent="0.25">
      <c r="H30177" s="200"/>
    </row>
    <row r="30178" spans="8:8" x14ac:dyDescent="0.25">
      <c r="H30178" s="200"/>
    </row>
    <row r="30179" spans="8:8" x14ac:dyDescent="0.25">
      <c r="H30179" s="200"/>
    </row>
    <row r="30180" spans="8:8" x14ac:dyDescent="0.25">
      <c r="H30180" s="200"/>
    </row>
    <row r="30181" spans="8:8" x14ac:dyDescent="0.25">
      <c r="H30181" s="200"/>
    </row>
    <row r="30182" spans="8:8" x14ac:dyDescent="0.25">
      <c r="H30182" s="200"/>
    </row>
    <row r="30183" spans="8:8" x14ac:dyDescent="0.25">
      <c r="H30183" s="200"/>
    </row>
    <row r="30184" spans="8:8" x14ac:dyDescent="0.25">
      <c r="H30184" s="200"/>
    </row>
    <row r="30185" spans="8:8" x14ac:dyDescent="0.25">
      <c r="H30185" s="200"/>
    </row>
    <row r="30186" spans="8:8" x14ac:dyDescent="0.25">
      <c r="H30186" s="200"/>
    </row>
    <row r="30187" spans="8:8" x14ac:dyDescent="0.25">
      <c r="H30187" s="200"/>
    </row>
    <row r="30188" spans="8:8" x14ac:dyDescent="0.25">
      <c r="H30188" s="200"/>
    </row>
    <row r="30189" spans="8:8" x14ac:dyDescent="0.25">
      <c r="H30189" s="200"/>
    </row>
    <row r="30190" spans="8:8" x14ac:dyDescent="0.25">
      <c r="H30190" s="200"/>
    </row>
    <row r="30191" spans="8:8" x14ac:dyDescent="0.25">
      <c r="H30191" s="200"/>
    </row>
    <row r="30192" spans="8:8" x14ac:dyDescent="0.25">
      <c r="H30192" s="200"/>
    </row>
    <row r="30193" spans="8:8" x14ac:dyDescent="0.25">
      <c r="H30193" s="200"/>
    </row>
    <row r="30194" spans="8:8" x14ac:dyDescent="0.25">
      <c r="H30194" s="200"/>
    </row>
    <row r="30195" spans="8:8" x14ac:dyDescent="0.25">
      <c r="H30195" s="200"/>
    </row>
    <row r="30196" spans="8:8" x14ac:dyDescent="0.25">
      <c r="H30196" s="200"/>
    </row>
    <row r="30197" spans="8:8" x14ac:dyDescent="0.25">
      <c r="H30197" s="200"/>
    </row>
    <row r="30198" spans="8:8" x14ac:dyDescent="0.25">
      <c r="H30198" s="200"/>
    </row>
    <row r="30199" spans="8:8" x14ac:dyDescent="0.25">
      <c r="H30199" s="200"/>
    </row>
    <row r="30200" spans="8:8" x14ac:dyDescent="0.25">
      <c r="H30200" s="200"/>
    </row>
    <row r="30201" spans="8:8" x14ac:dyDescent="0.25">
      <c r="H30201" s="200"/>
    </row>
    <row r="30202" spans="8:8" x14ac:dyDescent="0.25">
      <c r="H30202" s="200"/>
    </row>
    <row r="30203" spans="8:8" x14ac:dyDescent="0.25">
      <c r="H30203" s="200"/>
    </row>
    <row r="30204" spans="8:8" x14ac:dyDescent="0.25">
      <c r="H30204" s="200"/>
    </row>
    <row r="30205" spans="8:8" x14ac:dyDescent="0.25">
      <c r="H30205" s="200"/>
    </row>
    <row r="30206" spans="8:8" x14ac:dyDescent="0.25">
      <c r="H30206" s="200"/>
    </row>
    <row r="30207" spans="8:8" x14ac:dyDescent="0.25">
      <c r="H30207" s="200"/>
    </row>
    <row r="30208" spans="8:8" x14ac:dyDescent="0.25">
      <c r="H30208" s="200"/>
    </row>
    <row r="30209" spans="8:8" x14ac:dyDescent="0.25">
      <c r="H30209" s="200"/>
    </row>
    <row r="30210" spans="8:8" x14ac:dyDescent="0.25">
      <c r="H30210" s="200"/>
    </row>
    <row r="30211" spans="8:8" x14ac:dyDescent="0.25">
      <c r="H30211" s="200"/>
    </row>
    <row r="30212" spans="8:8" x14ac:dyDescent="0.25">
      <c r="H30212" s="200"/>
    </row>
    <row r="30213" spans="8:8" x14ac:dyDescent="0.25">
      <c r="H30213" s="200"/>
    </row>
    <row r="30214" spans="8:8" x14ac:dyDescent="0.25">
      <c r="H30214" s="200"/>
    </row>
    <row r="30215" spans="8:8" x14ac:dyDescent="0.25">
      <c r="H30215" s="200"/>
    </row>
    <row r="30216" spans="8:8" x14ac:dyDescent="0.25">
      <c r="H30216" s="200"/>
    </row>
    <row r="30217" spans="8:8" x14ac:dyDescent="0.25">
      <c r="H30217" s="200"/>
    </row>
    <row r="30218" spans="8:8" x14ac:dyDescent="0.25">
      <c r="H30218" s="200"/>
    </row>
    <row r="30219" spans="8:8" x14ac:dyDescent="0.25">
      <c r="H30219" s="200"/>
    </row>
    <row r="30220" spans="8:8" x14ac:dyDescent="0.25">
      <c r="H30220" s="200"/>
    </row>
    <row r="30221" spans="8:8" x14ac:dyDescent="0.25">
      <c r="H30221" s="200"/>
    </row>
    <row r="30222" spans="8:8" x14ac:dyDescent="0.25">
      <c r="H30222" s="200"/>
    </row>
    <row r="30223" spans="8:8" x14ac:dyDescent="0.25">
      <c r="H30223" s="200"/>
    </row>
    <row r="30224" spans="8:8" x14ac:dyDescent="0.25">
      <c r="H30224" s="200"/>
    </row>
    <row r="30225" spans="8:8" x14ac:dyDescent="0.25">
      <c r="H30225" s="200"/>
    </row>
    <row r="30226" spans="8:8" x14ac:dyDescent="0.25">
      <c r="H30226" s="200"/>
    </row>
    <row r="30227" spans="8:8" x14ac:dyDescent="0.25">
      <c r="H30227" s="200"/>
    </row>
    <row r="30228" spans="8:8" x14ac:dyDescent="0.25">
      <c r="H30228" s="200"/>
    </row>
    <row r="30229" spans="8:8" x14ac:dyDescent="0.25">
      <c r="H30229" s="200"/>
    </row>
    <row r="30230" spans="8:8" x14ac:dyDescent="0.25">
      <c r="H30230" s="200"/>
    </row>
    <row r="30231" spans="8:8" x14ac:dyDescent="0.25">
      <c r="H30231" s="200"/>
    </row>
    <row r="30232" spans="8:8" x14ac:dyDescent="0.25">
      <c r="H30232" s="200"/>
    </row>
    <row r="30233" spans="8:8" x14ac:dyDescent="0.25">
      <c r="H30233" s="200"/>
    </row>
    <row r="30234" spans="8:8" x14ac:dyDescent="0.25">
      <c r="H30234" s="200"/>
    </row>
    <row r="30235" spans="8:8" x14ac:dyDescent="0.25">
      <c r="H30235" s="200"/>
    </row>
    <row r="30236" spans="8:8" x14ac:dyDescent="0.25">
      <c r="H30236" s="200"/>
    </row>
    <row r="30237" spans="8:8" x14ac:dyDescent="0.25">
      <c r="H30237" s="200"/>
    </row>
    <row r="30238" spans="8:8" x14ac:dyDescent="0.25">
      <c r="H30238" s="200"/>
    </row>
    <row r="30239" spans="8:8" x14ac:dyDescent="0.25">
      <c r="H30239" s="200"/>
    </row>
    <row r="30240" spans="8:8" x14ac:dyDescent="0.25">
      <c r="H30240" s="200"/>
    </row>
    <row r="30241" spans="8:8" x14ac:dyDescent="0.25">
      <c r="H30241" s="200"/>
    </row>
    <row r="30242" spans="8:8" x14ac:dyDescent="0.25">
      <c r="H30242" s="200"/>
    </row>
    <row r="30243" spans="8:8" x14ac:dyDescent="0.25">
      <c r="H30243" s="200"/>
    </row>
    <row r="30244" spans="8:8" x14ac:dyDescent="0.25">
      <c r="H30244" s="200"/>
    </row>
    <row r="30245" spans="8:8" x14ac:dyDescent="0.25">
      <c r="H30245" s="200"/>
    </row>
    <row r="30246" spans="8:8" x14ac:dyDescent="0.25">
      <c r="H30246" s="200"/>
    </row>
    <row r="30247" spans="8:8" x14ac:dyDescent="0.25">
      <c r="H30247" s="200"/>
    </row>
    <row r="30248" spans="8:8" x14ac:dyDescent="0.25">
      <c r="H30248" s="200"/>
    </row>
    <row r="30249" spans="8:8" x14ac:dyDescent="0.25">
      <c r="H30249" s="200"/>
    </row>
    <row r="30250" spans="8:8" x14ac:dyDescent="0.25">
      <c r="H30250" s="200"/>
    </row>
    <row r="30251" spans="8:8" x14ac:dyDescent="0.25">
      <c r="H30251" s="200"/>
    </row>
    <row r="30252" spans="8:8" x14ac:dyDescent="0.25">
      <c r="H30252" s="200"/>
    </row>
    <row r="30253" spans="8:8" x14ac:dyDescent="0.25">
      <c r="H30253" s="200"/>
    </row>
    <row r="30254" spans="8:8" x14ac:dyDescent="0.25">
      <c r="H30254" s="200"/>
    </row>
    <row r="30255" spans="8:8" x14ac:dyDescent="0.25">
      <c r="H30255" s="200"/>
    </row>
    <row r="30256" spans="8:8" x14ac:dyDescent="0.25">
      <c r="H30256" s="200"/>
    </row>
    <row r="30257" spans="8:8" x14ac:dyDescent="0.25">
      <c r="H30257" s="200"/>
    </row>
    <row r="30258" spans="8:8" x14ac:dyDescent="0.25">
      <c r="H30258" s="200"/>
    </row>
    <row r="30259" spans="8:8" x14ac:dyDescent="0.25">
      <c r="H30259" s="200"/>
    </row>
    <row r="30260" spans="8:8" x14ac:dyDescent="0.25">
      <c r="H30260" s="200"/>
    </row>
    <row r="30261" spans="8:8" x14ac:dyDescent="0.25">
      <c r="H30261" s="200"/>
    </row>
    <row r="30262" spans="8:8" x14ac:dyDescent="0.25">
      <c r="H30262" s="200"/>
    </row>
    <row r="30263" spans="8:8" x14ac:dyDescent="0.25">
      <c r="H30263" s="200"/>
    </row>
    <row r="30264" spans="8:8" x14ac:dyDescent="0.25">
      <c r="H30264" s="200"/>
    </row>
    <row r="30265" spans="8:8" x14ac:dyDescent="0.25">
      <c r="H30265" s="200"/>
    </row>
    <row r="30266" spans="8:8" x14ac:dyDescent="0.25">
      <c r="H30266" s="200"/>
    </row>
    <row r="30267" spans="8:8" x14ac:dyDescent="0.25">
      <c r="H30267" s="200"/>
    </row>
    <row r="30268" spans="8:8" x14ac:dyDescent="0.25">
      <c r="H30268" s="200"/>
    </row>
    <row r="30269" spans="8:8" x14ac:dyDescent="0.25">
      <c r="H30269" s="200"/>
    </row>
    <row r="30270" spans="8:8" x14ac:dyDescent="0.25">
      <c r="H30270" s="200"/>
    </row>
    <row r="30271" spans="8:8" x14ac:dyDescent="0.25">
      <c r="H30271" s="200"/>
    </row>
    <row r="30272" spans="8:8" x14ac:dyDescent="0.25">
      <c r="H30272" s="200"/>
    </row>
    <row r="30273" spans="8:8" x14ac:dyDescent="0.25">
      <c r="H30273" s="200"/>
    </row>
    <row r="30274" spans="8:8" x14ac:dyDescent="0.25">
      <c r="H30274" s="200"/>
    </row>
    <row r="30275" spans="8:8" x14ac:dyDescent="0.25">
      <c r="H30275" s="200"/>
    </row>
    <row r="30276" spans="8:8" x14ac:dyDescent="0.25">
      <c r="H30276" s="200"/>
    </row>
    <row r="30277" spans="8:8" x14ac:dyDescent="0.25">
      <c r="H30277" s="200"/>
    </row>
    <row r="30278" spans="8:8" x14ac:dyDescent="0.25">
      <c r="H30278" s="200"/>
    </row>
    <row r="30279" spans="8:8" x14ac:dyDescent="0.25">
      <c r="H30279" s="200"/>
    </row>
    <row r="30280" spans="8:8" x14ac:dyDescent="0.25">
      <c r="H30280" s="200"/>
    </row>
    <row r="30281" spans="8:8" x14ac:dyDescent="0.25">
      <c r="H30281" s="200"/>
    </row>
    <row r="30282" spans="8:8" x14ac:dyDescent="0.25">
      <c r="H30282" s="200"/>
    </row>
    <row r="30283" spans="8:8" x14ac:dyDescent="0.25">
      <c r="H30283" s="200"/>
    </row>
    <row r="30284" spans="8:8" x14ac:dyDescent="0.25">
      <c r="H30284" s="200"/>
    </row>
    <row r="30285" spans="8:8" x14ac:dyDescent="0.25">
      <c r="H30285" s="200"/>
    </row>
    <row r="30286" spans="8:8" x14ac:dyDescent="0.25">
      <c r="H30286" s="200"/>
    </row>
    <row r="30287" spans="8:8" x14ac:dyDescent="0.25">
      <c r="H30287" s="200"/>
    </row>
    <row r="30288" spans="8:8" x14ac:dyDescent="0.25">
      <c r="H30288" s="200"/>
    </row>
    <row r="30289" spans="8:8" x14ac:dyDescent="0.25">
      <c r="H30289" s="200"/>
    </row>
    <row r="30290" spans="8:8" x14ac:dyDescent="0.25">
      <c r="H30290" s="200"/>
    </row>
    <row r="30291" spans="8:8" x14ac:dyDescent="0.25">
      <c r="H30291" s="200"/>
    </row>
    <row r="30292" spans="8:8" x14ac:dyDescent="0.25">
      <c r="H30292" s="200"/>
    </row>
    <row r="30293" spans="8:8" x14ac:dyDescent="0.25">
      <c r="H30293" s="200"/>
    </row>
    <row r="30294" spans="8:8" x14ac:dyDescent="0.25">
      <c r="H30294" s="200"/>
    </row>
    <row r="30295" spans="8:8" x14ac:dyDescent="0.25">
      <c r="H30295" s="200"/>
    </row>
    <row r="30296" spans="8:8" x14ac:dyDescent="0.25">
      <c r="H30296" s="200"/>
    </row>
    <row r="30297" spans="8:8" x14ac:dyDescent="0.25">
      <c r="H30297" s="200"/>
    </row>
    <row r="30298" spans="8:8" x14ac:dyDescent="0.25">
      <c r="H30298" s="200"/>
    </row>
    <row r="30299" spans="8:8" x14ac:dyDescent="0.25">
      <c r="H30299" s="200"/>
    </row>
    <row r="30300" spans="8:8" x14ac:dyDescent="0.25">
      <c r="H30300" s="200"/>
    </row>
    <row r="30301" spans="8:8" x14ac:dyDescent="0.25">
      <c r="H30301" s="200"/>
    </row>
    <row r="30302" spans="8:8" x14ac:dyDescent="0.25">
      <c r="H30302" s="200"/>
    </row>
    <row r="30303" spans="8:8" x14ac:dyDescent="0.25">
      <c r="H30303" s="200"/>
    </row>
    <row r="30304" spans="8:8" x14ac:dyDescent="0.25">
      <c r="H30304" s="200"/>
    </row>
    <row r="30305" spans="8:8" x14ac:dyDescent="0.25">
      <c r="H30305" s="200"/>
    </row>
    <row r="30306" spans="8:8" x14ac:dyDescent="0.25">
      <c r="H30306" s="200"/>
    </row>
    <row r="30307" spans="8:8" x14ac:dyDescent="0.25">
      <c r="H30307" s="200"/>
    </row>
    <row r="30308" spans="8:8" x14ac:dyDescent="0.25">
      <c r="H30308" s="200"/>
    </row>
    <row r="30309" spans="8:8" x14ac:dyDescent="0.25">
      <c r="H30309" s="200"/>
    </row>
    <row r="30310" spans="8:8" x14ac:dyDescent="0.25">
      <c r="H30310" s="200"/>
    </row>
    <row r="30311" spans="8:8" x14ac:dyDescent="0.25">
      <c r="H30311" s="200"/>
    </row>
    <row r="30312" spans="8:8" x14ac:dyDescent="0.25">
      <c r="H30312" s="200"/>
    </row>
    <row r="30313" spans="8:8" x14ac:dyDescent="0.25">
      <c r="H30313" s="200"/>
    </row>
    <row r="30314" spans="8:8" x14ac:dyDescent="0.25">
      <c r="H30314" s="200"/>
    </row>
    <row r="30315" spans="8:8" x14ac:dyDescent="0.25">
      <c r="H30315" s="200"/>
    </row>
    <row r="30316" spans="8:8" x14ac:dyDescent="0.25">
      <c r="H30316" s="200"/>
    </row>
    <row r="30317" spans="8:8" x14ac:dyDescent="0.25">
      <c r="H30317" s="200"/>
    </row>
    <row r="30318" spans="8:8" x14ac:dyDescent="0.25">
      <c r="H30318" s="200"/>
    </row>
    <row r="30319" spans="8:8" x14ac:dyDescent="0.25">
      <c r="H30319" s="200"/>
    </row>
    <row r="30320" spans="8:8" x14ac:dyDescent="0.25">
      <c r="H30320" s="200"/>
    </row>
    <row r="30321" spans="8:8" x14ac:dyDescent="0.25">
      <c r="H30321" s="200"/>
    </row>
    <row r="30322" spans="8:8" x14ac:dyDescent="0.25">
      <c r="H30322" s="200"/>
    </row>
    <row r="30323" spans="8:8" x14ac:dyDescent="0.25">
      <c r="H30323" s="200"/>
    </row>
    <row r="30324" spans="8:8" x14ac:dyDescent="0.25">
      <c r="H30324" s="200"/>
    </row>
    <row r="30325" spans="8:8" x14ac:dyDescent="0.25">
      <c r="H30325" s="200"/>
    </row>
    <row r="30326" spans="8:8" x14ac:dyDescent="0.25">
      <c r="H30326" s="200"/>
    </row>
    <row r="30327" spans="8:8" x14ac:dyDescent="0.25">
      <c r="H30327" s="200"/>
    </row>
    <row r="30328" spans="8:8" x14ac:dyDescent="0.25">
      <c r="H30328" s="200"/>
    </row>
    <row r="30329" spans="8:8" x14ac:dyDescent="0.25">
      <c r="H30329" s="200"/>
    </row>
    <row r="30330" spans="8:8" x14ac:dyDescent="0.25">
      <c r="H30330" s="200"/>
    </row>
    <row r="30331" spans="8:8" x14ac:dyDescent="0.25">
      <c r="H30331" s="200"/>
    </row>
    <row r="30332" spans="8:8" x14ac:dyDescent="0.25">
      <c r="H30332" s="200"/>
    </row>
    <row r="30333" spans="8:8" x14ac:dyDescent="0.25">
      <c r="H30333" s="200"/>
    </row>
    <row r="30334" spans="8:8" x14ac:dyDescent="0.25">
      <c r="H30334" s="200"/>
    </row>
    <row r="30335" spans="8:8" x14ac:dyDescent="0.25">
      <c r="H30335" s="200"/>
    </row>
    <row r="30336" spans="8:8" x14ac:dyDescent="0.25">
      <c r="H30336" s="200"/>
    </row>
    <row r="30337" spans="8:8" x14ac:dyDescent="0.25">
      <c r="H30337" s="200"/>
    </row>
    <row r="30338" spans="8:8" x14ac:dyDescent="0.25">
      <c r="H30338" s="200"/>
    </row>
    <row r="30339" spans="8:8" x14ac:dyDescent="0.25">
      <c r="H30339" s="200"/>
    </row>
    <row r="30340" spans="8:8" x14ac:dyDescent="0.25">
      <c r="H30340" s="200"/>
    </row>
    <row r="30341" spans="8:8" x14ac:dyDescent="0.25">
      <c r="H30341" s="200"/>
    </row>
    <row r="30342" spans="8:8" x14ac:dyDescent="0.25">
      <c r="H30342" s="200"/>
    </row>
    <row r="30343" spans="8:8" x14ac:dyDescent="0.25">
      <c r="H30343" s="200"/>
    </row>
    <row r="30344" spans="8:8" x14ac:dyDescent="0.25">
      <c r="H30344" s="200"/>
    </row>
    <row r="30345" spans="8:8" x14ac:dyDescent="0.25">
      <c r="H30345" s="200"/>
    </row>
    <row r="30346" spans="8:8" x14ac:dyDescent="0.25">
      <c r="H30346" s="200"/>
    </row>
    <row r="30347" spans="8:8" x14ac:dyDescent="0.25">
      <c r="H30347" s="200"/>
    </row>
    <row r="30348" spans="8:8" x14ac:dyDescent="0.25">
      <c r="H30348" s="200"/>
    </row>
    <row r="30349" spans="8:8" x14ac:dyDescent="0.25">
      <c r="H30349" s="200"/>
    </row>
    <row r="30350" spans="8:8" x14ac:dyDescent="0.25">
      <c r="H30350" s="200"/>
    </row>
    <row r="30351" spans="8:8" x14ac:dyDescent="0.25">
      <c r="H30351" s="200"/>
    </row>
    <row r="30352" spans="8:8" x14ac:dyDescent="0.25">
      <c r="H30352" s="200"/>
    </row>
    <row r="30353" spans="8:8" x14ac:dyDescent="0.25">
      <c r="H30353" s="200"/>
    </row>
    <row r="30354" spans="8:8" x14ac:dyDescent="0.25">
      <c r="H30354" s="200"/>
    </row>
    <row r="30355" spans="8:8" x14ac:dyDescent="0.25">
      <c r="H30355" s="200"/>
    </row>
    <row r="30356" spans="8:8" x14ac:dyDescent="0.25">
      <c r="H30356" s="200"/>
    </row>
    <row r="30357" spans="8:8" x14ac:dyDescent="0.25">
      <c r="H30357" s="200"/>
    </row>
    <row r="30358" spans="8:8" x14ac:dyDescent="0.25">
      <c r="H30358" s="200"/>
    </row>
    <row r="30359" spans="8:8" x14ac:dyDescent="0.25">
      <c r="H30359" s="200"/>
    </row>
    <row r="30360" spans="8:8" x14ac:dyDescent="0.25">
      <c r="H30360" s="200"/>
    </row>
    <row r="30361" spans="8:8" x14ac:dyDescent="0.25">
      <c r="H30361" s="200"/>
    </row>
    <row r="30362" spans="8:8" x14ac:dyDescent="0.25">
      <c r="H30362" s="200"/>
    </row>
    <row r="30363" spans="8:8" x14ac:dyDescent="0.25">
      <c r="H30363" s="200"/>
    </row>
    <row r="30364" spans="8:8" x14ac:dyDescent="0.25">
      <c r="H30364" s="200"/>
    </row>
    <row r="30365" spans="8:8" x14ac:dyDescent="0.25">
      <c r="H30365" s="200"/>
    </row>
    <row r="30366" spans="8:8" x14ac:dyDescent="0.25">
      <c r="H30366" s="200"/>
    </row>
    <row r="30367" spans="8:8" x14ac:dyDescent="0.25">
      <c r="H30367" s="200"/>
    </row>
    <row r="30368" spans="8:8" x14ac:dyDescent="0.25">
      <c r="H30368" s="200"/>
    </row>
    <row r="30369" spans="8:8" x14ac:dyDescent="0.25">
      <c r="H30369" s="200"/>
    </row>
    <row r="30370" spans="8:8" x14ac:dyDescent="0.25">
      <c r="H30370" s="200"/>
    </row>
    <row r="30371" spans="8:8" x14ac:dyDescent="0.25">
      <c r="H30371" s="200"/>
    </row>
    <row r="30372" spans="8:8" x14ac:dyDescent="0.25">
      <c r="H30372" s="200"/>
    </row>
    <row r="30373" spans="8:8" x14ac:dyDescent="0.25">
      <c r="H30373" s="200"/>
    </row>
    <row r="30374" spans="8:8" x14ac:dyDescent="0.25">
      <c r="H30374" s="200"/>
    </row>
    <row r="30375" spans="8:8" x14ac:dyDescent="0.25">
      <c r="H30375" s="200"/>
    </row>
    <row r="30376" spans="8:8" x14ac:dyDescent="0.25">
      <c r="H30376" s="200"/>
    </row>
    <row r="30377" spans="8:8" x14ac:dyDescent="0.25">
      <c r="H30377" s="200"/>
    </row>
    <row r="30378" spans="8:8" x14ac:dyDescent="0.25">
      <c r="H30378" s="200"/>
    </row>
    <row r="30379" spans="8:8" x14ac:dyDescent="0.25">
      <c r="H30379" s="200"/>
    </row>
    <row r="30380" spans="8:8" x14ac:dyDescent="0.25">
      <c r="H30380" s="200"/>
    </row>
    <row r="30381" spans="8:8" x14ac:dyDescent="0.25">
      <c r="H30381" s="200"/>
    </row>
    <row r="30382" spans="8:8" x14ac:dyDescent="0.25">
      <c r="H30382" s="200"/>
    </row>
    <row r="30383" spans="8:8" x14ac:dyDescent="0.25">
      <c r="H30383" s="200"/>
    </row>
    <row r="30384" spans="8:8" x14ac:dyDescent="0.25">
      <c r="H30384" s="200"/>
    </row>
    <row r="30385" spans="8:8" x14ac:dyDescent="0.25">
      <c r="H30385" s="200"/>
    </row>
    <row r="30386" spans="8:8" x14ac:dyDescent="0.25">
      <c r="H30386" s="200"/>
    </row>
    <row r="30387" spans="8:8" x14ac:dyDescent="0.25">
      <c r="H30387" s="200"/>
    </row>
    <row r="30388" spans="8:8" x14ac:dyDescent="0.25">
      <c r="H30388" s="200"/>
    </row>
    <row r="30389" spans="8:8" x14ac:dyDescent="0.25">
      <c r="H30389" s="200"/>
    </row>
    <row r="30390" spans="8:8" x14ac:dyDescent="0.25">
      <c r="H30390" s="200"/>
    </row>
    <row r="30391" spans="8:8" x14ac:dyDescent="0.25">
      <c r="H30391" s="200"/>
    </row>
    <row r="30392" spans="8:8" x14ac:dyDescent="0.25">
      <c r="H30392" s="200"/>
    </row>
    <row r="30393" spans="8:8" x14ac:dyDescent="0.25">
      <c r="H30393" s="200"/>
    </row>
    <row r="30394" spans="8:8" x14ac:dyDescent="0.25">
      <c r="H30394" s="200"/>
    </row>
    <row r="30395" spans="8:8" x14ac:dyDescent="0.25">
      <c r="H30395" s="200"/>
    </row>
    <row r="30396" spans="8:8" x14ac:dyDescent="0.25">
      <c r="H30396" s="200"/>
    </row>
    <row r="30397" spans="8:8" x14ac:dyDescent="0.25">
      <c r="H30397" s="200"/>
    </row>
    <row r="30398" spans="8:8" x14ac:dyDescent="0.25">
      <c r="H30398" s="200"/>
    </row>
    <row r="30399" spans="8:8" x14ac:dyDescent="0.25">
      <c r="H30399" s="200"/>
    </row>
    <row r="30400" spans="8:8" x14ac:dyDescent="0.25">
      <c r="H30400" s="200"/>
    </row>
    <row r="30401" spans="8:8" x14ac:dyDescent="0.25">
      <c r="H30401" s="200"/>
    </row>
    <row r="30402" spans="8:8" x14ac:dyDescent="0.25">
      <c r="H30402" s="200"/>
    </row>
    <row r="30403" spans="8:8" x14ac:dyDescent="0.25">
      <c r="H30403" s="200"/>
    </row>
    <row r="30404" spans="8:8" x14ac:dyDescent="0.25">
      <c r="H30404" s="200"/>
    </row>
    <row r="30405" spans="8:8" x14ac:dyDescent="0.25">
      <c r="H30405" s="200"/>
    </row>
    <row r="30406" spans="8:8" x14ac:dyDescent="0.25">
      <c r="H30406" s="200"/>
    </row>
    <row r="30407" spans="8:8" x14ac:dyDescent="0.25">
      <c r="H30407" s="200"/>
    </row>
    <row r="30408" spans="8:8" x14ac:dyDescent="0.25">
      <c r="H30408" s="200"/>
    </row>
    <row r="30409" spans="8:8" x14ac:dyDescent="0.25">
      <c r="H30409" s="200"/>
    </row>
    <row r="30410" spans="8:8" x14ac:dyDescent="0.25">
      <c r="H30410" s="200"/>
    </row>
    <row r="30411" spans="8:8" x14ac:dyDescent="0.25">
      <c r="H30411" s="200"/>
    </row>
    <row r="30412" spans="8:8" x14ac:dyDescent="0.25">
      <c r="H30412" s="200"/>
    </row>
    <row r="30413" spans="8:8" x14ac:dyDescent="0.25">
      <c r="H30413" s="200"/>
    </row>
    <row r="30414" spans="8:8" x14ac:dyDescent="0.25">
      <c r="H30414" s="200"/>
    </row>
    <row r="30415" spans="8:8" x14ac:dyDescent="0.25">
      <c r="H30415" s="200"/>
    </row>
    <row r="30416" spans="8:8" x14ac:dyDescent="0.25">
      <c r="H30416" s="200"/>
    </row>
    <row r="30417" spans="8:8" x14ac:dyDescent="0.25">
      <c r="H30417" s="200"/>
    </row>
    <row r="30418" spans="8:8" x14ac:dyDescent="0.25">
      <c r="H30418" s="200"/>
    </row>
    <row r="30419" spans="8:8" x14ac:dyDescent="0.25">
      <c r="H30419" s="200"/>
    </row>
    <row r="30420" spans="8:8" x14ac:dyDescent="0.25">
      <c r="H30420" s="200"/>
    </row>
    <row r="30421" spans="8:8" x14ac:dyDescent="0.25">
      <c r="H30421" s="200"/>
    </row>
    <row r="30422" spans="8:8" x14ac:dyDescent="0.25">
      <c r="H30422" s="200"/>
    </row>
    <row r="30423" spans="8:8" x14ac:dyDescent="0.25">
      <c r="H30423" s="200"/>
    </row>
    <row r="30424" spans="8:8" x14ac:dyDescent="0.25">
      <c r="H30424" s="200"/>
    </row>
    <row r="30425" spans="8:8" x14ac:dyDescent="0.25">
      <c r="H30425" s="200"/>
    </row>
    <row r="30426" spans="8:8" x14ac:dyDescent="0.25">
      <c r="H30426" s="200"/>
    </row>
    <row r="30427" spans="8:8" x14ac:dyDescent="0.25">
      <c r="H30427" s="200"/>
    </row>
    <row r="30428" spans="8:8" x14ac:dyDescent="0.25">
      <c r="H30428" s="200"/>
    </row>
    <row r="30429" spans="8:8" x14ac:dyDescent="0.25">
      <c r="H30429" s="200"/>
    </row>
    <row r="30430" spans="8:8" x14ac:dyDescent="0.25">
      <c r="H30430" s="200"/>
    </row>
    <row r="30431" spans="8:8" x14ac:dyDescent="0.25">
      <c r="H30431" s="200"/>
    </row>
    <row r="30432" spans="8:8" x14ac:dyDescent="0.25">
      <c r="H30432" s="200"/>
    </row>
    <row r="30433" spans="8:8" x14ac:dyDescent="0.25">
      <c r="H30433" s="200"/>
    </row>
    <row r="30434" spans="8:8" x14ac:dyDescent="0.25">
      <c r="H30434" s="200"/>
    </row>
    <row r="30435" spans="8:8" x14ac:dyDescent="0.25">
      <c r="H30435" s="200"/>
    </row>
    <row r="30436" spans="8:8" x14ac:dyDescent="0.25">
      <c r="H30436" s="200"/>
    </row>
    <row r="30437" spans="8:8" x14ac:dyDescent="0.25">
      <c r="H30437" s="200"/>
    </row>
    <row r="30438" spans="8:8" x14ac:dyDescent="0.25">
      <c r="H30438" s="200"/>
    </row>
    <row r="30439" spans="8:8" x14ac:dyDescent="0.25">
      <c r="H30439" s="200"/>
    </row>
    <row r="30440" spans="8:8" x14ac:dyDescent="0.25">
      <c r="H30440" s="200"/>
    </row>
    <row r="30441" spans="8:8" x14ac:dyDescent="0.25">
      <c r="H30441" s="200"/>
    </row>
    <row r="30442" spans="8:8" x14ac:dyDescent="0.25">
      <c r="H30442" s="200"/>
    </row>
    <row r="30443" spans="8:8" x14ac:dyDescent="0.25">
      <c r="H30443" s="200"/>
    </row>
    <row r="30444" spans="8:8" x14ac:dyDescent="0.25">
      <c r="H30444" s="200"/>
    </row>
    <row r="30445" spans="8:8" x14ac:dyDescent="0.25">
      <c r="H30445" s="200"/>
    </row>
    <row r="30446" spans="8:8" x14ac:dyDescent="0.25">
      <c r="H30446" s="200"/>
    </row>
    <row r="30447" spans="8:8" x14ac:dyDescent="0.25">
      <c r="H30447" s="200"/>
    </row>
    <row r="30448" spans="8:8" x14ac:dyDescent="0.25">
      <c r="H30448" s="200"/>
    </row>
    <row r="30449" spans="8:8" x14ac:dyDescent="0.25">
      <c r="H30449" s="200"/>
    </row>
    <row r="30450" spans="8:8" x14ac:dyDescent="0.25">
      <c r="H30450" s="200"/>
    </row>
    <row r="30451" spans="8:8" x14ac:dyDescent="0.25">
      <c r="H30451" s="200"/>
    </row>
    <row r="30452" spans="8:8" x14ac:dyDescent="0.25">
      <c r="H30452" s="200"/>
    </row>
    <row r="30453" spans="8:8" x14ac:dyDescent="0.25">
      <c r="H30453" s="200"/>
    </row>
    <row r="30454" spans="8:8" x14ac:dyDescent="0.25">
      <c r="H30454" s="200"/>
    </row>
    <row r="30455" spans="8:8" x14ac:dyDescent="0.25">
      <c r="H30455" s="200"/>
    </row>
    <row r="30456" spans="8:8" x14ac:dyDescent="0.25">
      <c r="H30456" s="200"/>
    </row>
    <row r="30457" spans="8:8" x14ac:dyDescent="0.25">
      <c r="H30457" s="200"/>
    </row>
    <row r="30458" spans="8:8" x14ac:dyDescent="0.25">
      <c r="H30458" s="200"/>
    </row>
    <row r="30459" spans="8:8" x14ac:dyDescent="0.25">
      <c r="H30459" s="200"/>
    </row>
    <row r="30460" spans="8:8" x14ac:dyDescent="0.25">
      <c r="H30460" s="200"/>
    </row>
    <row r="30461" spans="8:8" x14ac:dyDescent="0.25">
      <c r="H30461" s="200"/>
    </row>
    <row r="30462" spans="8:8" x14ac:dyDescent="0.25">
      <c r="H30462" s="200"/>
    </row>
    <row r="30463" spans="8:8" x14ac:dyDescent="0.25">
      <c r="H30463" s="200"/>
    </row>
    <row r="30464" spans="8:8" x14ac:dyDescent="0.25">
      <c r="H30464" s="200"/>
    </row>
    <row r="30465" spans="8:8" x14ac:dyDescent="0.25">
      <c r="H30465" s="200"/>
    </row>
    <row r="30466" spans="8:8" x14ac:dyDescent="0.25">
      <c r="H30466" s="200"/>
    </row>
    <row r="30467" spans="8:8" x14ac:dyDescent="0.25">
      <c r="H30467" s="200"/>
    </row>
    <row r="30468" spans="8:8" x14ac:dyDescent="0.25">
      <c r="H30468" s="200"/>
    </row>
    <row r="30469" spans="8:8" x14ac:dyDescent="0.25">
      <c r="H30469" s="200"/>
    </row>
    <row r="30470" spans="8:8" x14ac:dyDescent="0.25">
      <c r="H30470" s="200"/>
    </row>
    <row r="30471" spans="8:8" x14ac:dyDescent="0.25">
      <c r="H30471" s="200"/>
    </row>
    <row r="30472" spans="8:8" x14ac:dyDescent="0.25">
      <c r="H30472" s="200"/>
    </row>
    <row r="30473" spans="8:8" x14ac:dyDescent="0.25">
      <c r="H30473" s="200"/>
    </row>
    <row r="30474" spans="8:8" x14ac:dyDescent="0.25">
      <c r="H30474" s="200"/>
    </row>
    <row r="30475" spans="8:8" x14ac:dyDescent="0.25">
      <c r="H30475" s="200"/>
    </row>
    <row r="30476" spans="8:8" x14ac:dyDescent="0.25">
      <c r="H30476" s="200"/>
    </row>
    <row r="30477" spans="8:8" x14ac:dyDescent="0.25">
      <c r="H30477" s="200"/>
    </row>
    <row r="30478" spans="8:8" x14ac:dyDescent="0.25">
      <c r="H30478" s="200"/>
    </row>
    <row r="30479" spans="8:8" x14ac:dyDescent="0.25">
      <c r="H30479" s="200"/>
    </row>
    <row r="30480" spans="8:8" x14ac:dyDescent="0.25">
      <c r="H30480" s="200"/>
    </row>
    <row r="30481" spans="8:8" x14ac:dyDescent="0.25">
      <c r="H30481" s="200"/>
    </row>
    <row r="30482" spans="8:8" x14ac:dyDescent="0.25">
      <c r="H30482" s="200"/>
    </row>
    <row r="30483" spans="8:8" x14ac:dyDescent="0.25">
      <c r="H30483" s="200"/>
    </row>
    <row r="30484" spans="8:8" x14ac:dyDescent="0.25">
      <c r="H30484" s="200"/>
    </row>
    <row r="30485" spans="8:8" x14ac:dyDescent="0.25">
      <c r="H30485" s="200"/>
    </row>
    <row r="30486" spans="8:8" x14ac:dyDescent="0.25">
      <c r="H30486" s="200"/>
    </row>
    <row r="30487" spans="8:8" x14ac:dyDescent="0.25">
      <c r="H30487" s="200"/>
    </row>
    <row r="30488" spans="8:8" x14ac:dyDescent="0.25">
      <c r="H30488" s="200"/>
    </row>
    <row r="30489" spans="8:8" x14ac:dyDescent="0.25">
      <c r="H30489" s="200"/>
    </row>
    <row r="30490" spans="8:8" x14ac:dyDescent="0.25">
      <c r="H30490" s="200"/>
    </row>
    <row r="30491" spans="8:8" x14ac:dyDescent="0.25">
      <c r="H30491" s="200"/>
    </row>
    <row r="30492" spans="8:8" x14ac:dyDescent="0.25">
      <c r="H30492" s="200"/>
    </row>
    <row r="30493" spans="8:8" x14ac:dyDescent="0.25">
      <c r="H30493" s="200"/>
    </row>
    <row r="30494" spans="8:8" x14ac:dyDescent="0.25">
      <c r="H30494" s="200"/>
    </row>
    <row r="30495" spans="8:8" x14ac:dyDescent="0.25">
      <c r="H30495" s="200"/>
    </row>
    <row r="30496" spans="8:8" x14ac:dyDescent="0.25">
      <c r="H30496" s="200"/>
    </row>
    <row r="30497" spans="8:8" x14ac:dyDescent="0.25">
      <c r="H30497" s="200"/>
    </row>
    <row r="30498" spans="8:8" x14ac:dyDescent="0.25">
      <c r="H30498" s="200"/>
    </row>
    <row r="30499" spans="8:8" x14ac:dyDescent="0.25">
      <c r="H30499" s="200"/>
    </row>
    <row r="30500" spans="8:8" x14ac:dyDescent="0.25">
      <c r="H30500" s="200"/>
    </row>
    <row r="30501" spans="8:8" x14ac:dyDescent="0.25">
      <c r="H30501" s="200"/>
    </row>
    <row r="30502" spans="8:8" x14ac:dyDescent="0.25">
      <c r="H30502" s="200"/>
    </row>
    <row r="30503" spans="8:8" x14ac:dyDescent="0.25">
      <c r="H30503" s="200"/>
    </row>
    <row r="30504" spans="8:8" x14ac:dyDescent="0.25">
      <c r="H30504" s="200"/>
    </row>
    <row r="30505" spans="8:8" x14ac:dyDescent="0.25">
      <c r="H30505" s="200"/>
    </row>
    <row r="30506" spans="8:8" x14ac:dyDescent="0.25">
      <c r="H30506" s="200"/>
    </row>
    <row r="30507" spans="8:8" x14ac:dyDescent="0.25">
      <c r="H30507" s="200"/>
    </row>
    <row r="30508" spans="8:8" x14ac:dyDescent="0.25">
      <c r="H30508" s="200"/>
    </row>
    <row r="30509" spans="8:8" x14ac:dyDescent="0.25">
      <c r="H30509" s="200"/>
    </row>
    <row r="30510" spans="8:8" x14ac:dyDescent="0.25">
      <c r="H30510" s="200"/>
    </row>
    <row r="30511" spans="8:8" x14ac:dyDescent="0.25">
      <c r="H30511" s="200"/>
    </row>
    <row r="30512" spans="8:8" x14ac:dyDescent="0.25">
      <c r="H30512" s="200"/>
    </row>
    <row r="30513" spans="8:8" x14ac:dyDescent="0.25">
      <c r="H30513" s="200"/>
    </row>
    <row r="30514" spans="8:8" x14ac:dyDescent="0.25">
      <c r="H30514" s="200"/>
    </row>
    <row r="30515" spans="8:8" x14ac:dyDescent="0.25">
      <c r="H30515" s="200"/>
    </row>
    <row r="30516" spans="8:8" x14ac:dyDescent="0.25">
      <c r="H30516" s="200"/>
    </row>
    <row r="30517" spans="8:8" x14ac:dyDescent="0.25">
      <c r="H30517" s="200"/>
    </row>
    <row r="30518" spans="8:8" x14ac:dyDescent="0.25">
      <c r="H30518" s="200"/>
    </row>
    <row r="30519" spans="8:8" x14ac:dyDescent="0.25">
      <c r="H30519" s="200"/>
    </row>
    <row r="30520" spans="8:8" x14ac:dyDescent="0.25">
      <c r="H30520" s="200"/>
    </row>
    <row r="30521" spans="8:8" x14ac:dyDescent="0.25">
      <c r="H30521" s="200"/>
    </row>
    <row r="30522" spans="8:8" x14ac:dyDescent="0.25">
      <c r="H30522" s="200"/>
    </row>
    <row r="30523" spans="8:8" x14ac:dyDescent="0.25">
      <c r="H30523" s="200"/>
    </row>
    <row r="30524" spans="8:8" x14ac:dyDescent="0.25">
      <c r="H30524" s="200"/>
    </row>
    <row r="30525" spans="8:8" x14ac:dyDescent="0.25">
      <c r="H30525" s="200"/>
    </row>
    <row r="30526" spans="8:8" x14ac:dyDescent="0.25">
      <c r="H30526" s="200"/>
    </row>
    <row r="30527" spans="8:8" x14ac:dyDescent="0.25">
      <c r="H30527" s="200"/>
    </row>
    <row r="30528" spans="8:8" x14ac:dyDescent="0.25">
      <c r="H30528" s="200"/>
    </row>
    <row r="30529" spans="8:8" x14ac:dyDescent="0.25">
      <c r="H30529" s="200"/>
    </row>
    <row r="30530" spans="8:8" x14ac:dyDescent="0.25">
      <c r="H30530" s="200"/>
    </row>
    <row r="30531" spans="8:8" x14ac:dyDescent="0.25">
      <c r="H30531" s="200"/>
    </row>
    <row r="30532" spans="8:8" x14ac:dyDescent="0.25">
      <c r="H30532" s="200"/>
    </row>
    <row r="30533" spans="8:8" x14ac:dyDescent="0.25">
      <c r="H30533" s="200"/>
    </row>
    <row r="30534" spans="8:8" x14ac:dyDescent="0.25">
      <c r="H30534" s="200"/>
    </row>
    <row r="30535" spans="8:8" x14ac:dyDescent="0.25">
      <c r="H30535" s="200"/>
    </row>
    <row r="30536" spans="8:8" x14ac:dyDescent="0.25">
      <c r="H30536" s="200"/>
    </row>
    <row r="30537" spans="8:8" x14ac:dyDescent="0.25">
      <c r="H30537" s="200"/>
    </row>
    <row r="30538" spans="8:8" x14ac:dyDescent="0.25">
      <c r="H30538" s="200"/>
    </row>
    <row r="30539" spans="8:8" x14ac:dyDescent="0.25">
      <c r="H30539" s="200"/>
    </row>
    <row r="30540" spans="8:8" x14ac:dyDescent="0.25">
      <c r="H30540" s="200"/>
    </row>
    <row r="30541" spans="8:8" x14ac:dyDescent="0.25">
      <c r="H30541" s="200"/>
    </row>
    <row r="30542" spans="8:8" x14ac:dyDescent="0.25">
      <c r="H30542" s="200"/>
    </row>
    <row r="30543" spans="8:8" x14ac:dyDescent="0.25">
      <c r="H30543" s="200"/>
    </row>
    <row r="30544" spans="8:8" x14ac:dyDescent="0.25">
      <c r="H30544" s="200"/>
    </row>
    <row r="30545" spans="8:8" x14ac:dyDescent="0.25">
      <c r="H30545" s="200"/>
    </row>
    <row r="30546" spans="8:8" x14ac:dyDescent="0.25">
      <c r="H30546" s="200"/>
    </row>
    <row r="30547" spans="8:8" x14ac:dyDescent="0.25">
      <c r="H30547" s="200"/>
    </row>
    <row r="30548" spans="8:8" x14ac:dyDescent="0.25">
      <c r="H30548" s="200"/>
    </row>
    <row r="30549" spans="8:8" x14ac:dyDescent="0.25">
      <c r="H30549" s="200"/>
    </row>
    <row r="30550" spans="8:8" x14ac:dyDescent="0.25">
      <c r="H30550" s="200"/>
    </row>
    <row r="30551" spans="8:8" x14ac:dyDescent="0.25">
      <c r="H30551" s="200"/>
    </row>
    <row r="30552" spans="8:8" x14ac:dyDescent="0.25">
      <c r="H30552" s="200"/>
    </row>
    <row r="30553" spans="8:8" x14ac:dyDescent="0.25">
      <c r="H30553" s="200"/>
    </row>
    <row r="30554" spans="8:8" x14ac:dyDescent="0.25">
      <c r="H30554" s="200"/>
    </row>
    <row r="30555" spans="8:8" x14ac:dyDescent="0.25">
      <c r="H30555" s="200"/>
    </row>
    <row r="30556" spans="8:8" x14ac:dyDescent="0.25">
      <c r="H30556" s="200"/>
    </row>
    <row r="30557" spans="8:8" x14ac:dyDescent="0.25">
      <c r="H30557" s="200"/>
    </row>
    <row r="30558" spans="8:8" x14ac:dyDescent="0.25">
      <c r="H30558" s="200"/>
    </row>
    <row r="30559" spans="8:8" x14ac:dyDescent="0.25">
      <c r="H30559" s="200"/>
    </row>
    <row r="30560" spans="8:8" x14ac:dyDescent="0.25">
      <c r="H30560" s="200"/>
    </row>
    <row r="30561" spans="8:8" x14ac:dyDescent="0.25">
      <c r="H30561" s="200"/>
    </row>
    <row r="30562" spans="8:8" x14ac:dyDescent="0.25">
      <c r="H30562" s="200"/>
    </row>
    <row r="30563" spans="8:8" x14ac:dyDescent="0.25">
      <c r="H30563" s="200"/>
    </row>
    <row r="30564" spans="8:8" x14ac:dyDescent="0.25">
      <c r="H30564" s="200"/>
    </row>
    <row r="30565" spans="8:8" x14ac:dyDescent="0.25">
      <c r="H30565" s="200"/>
    </row>
    <row r="30566" spans="8:8" x14ac:dyDescent="0.25">
      <c r="H30566" s="200"/>
    </row>
    <row r="30567" spans="8:8" x14ac:dyDescent="0.25">
      <c r="H30567" s="200"/>
    </row>
    <row r="30568" spans="8:8" x14ac:dyDescent="0.25">
      <c r="H30568" s="200"/>
    </row>
    <row r="30569" spans="8:8" x14ac:dyDescent="0.25">
      <c r="H30569" s="200"/>
    </row>
    <row r="30570" spans="8:8" x14ac:dyDescent="0.25">
      <c r="H30570" s="200"/>
    </row>
    <row r="30571" spans="8:8" x14ac:dyDescent="0.25">
      <c r="H30571" s="200"/>
    </row>
    <row r="30572" spans="8:8" x14ac:dyDescent="0.25">
      <c r="H30572" s="200"/>
    </row>
    <row r="30573" spans="8:8" x14ac:dyDescent="0.25">
      <c r="H30573" s="200"/>
    </row>
    <row r="30574" spans="8:8" x14ac:dyDescent="0.25">
      <c r="H30574" s="200"/>
    </row>
    <row r="30575" spans="8:8" x14ac:dyDescent="0.25">
      <c r="H30575" s="200"/>
    </row>
    <row r="30576" spans="8:8" x14ac:dyDescent="0.25">
      <c r="H30576" s="200"/>
    </row>
    <row r="30577" spans="8:8" x14ac:dyDescent="0.25">
      <c r="H30577" s="200"/>
    </row>
    <row r="30578" spans="8:8" x14ac:dyDescent="0.25">
      <c r="H30578" s="200"/>
    </row>
    <row r="30579" spans="8:8" x14ac:dyDescent="0.25">
      <c r="H30579" s="200"/>
    </row>
    <row r="30580" spans="8:8" x14ac:dyDescent="0.25">
      <c r="H30580" s="200"/>
    </row>
    <row r="30581" spans="8:8" x14ac:dyDescent="0.25">
      <c r="H30581" s="200"/>
    </row>
    <row r="30582" spans="8:8" x14ac:dyDescent="0.25">
      <c r="H30582" s="200"/>
    </row>
    <row r="30583" spans="8:8" x14ac:dyDescent="0.25">
      <c r="H30583" s="200"/>
    </row>
    <row r="30584" spans="8:8" x14ac:dyDescent="0.25">
      <c r="H30584" s="200"/>
    </row>
    <row r="30585" spans="8:8" x14ac:dyDescent="0.25">
      <c r="H30585" s="200"/>
    </row>
    <row r="30586" spans="8:8" x14ac:dyDescent="0.25">
      <c r="H30586" s="200"/>
    </row>
    <row r="30587" spans="8:8" x14ac:dyDescent="0.25">
      <c r="H30587" s="200"/>
    </row>
    <row r="30588" spans="8:8" x14ac:dyDescent="0.25">
      <c r="H30588" s="200"/>
    </row>
    <row r="30589" spans="8:8" x14ac:dyDescent="0.25">
      <c r="H30589" s="200"/>
    </row>
    <row r="30590" spans="8:8" x14ac:dyDescent="0.25">
      <c r="H30590" s="200"/>
    </row>
    <row r="30591" spans="8:8" x14ac:dyDescent="0.25">
      <c r="H30591" s="200"/>
    </row>
    <row r="30592" spans="8:8" x14ac:dyDescent="0.25">
      <c r="H30592" s="200"/>
    </row>
    <row r="30593" spans="8:8" x14ac:dyDescent="0.25">
      <c r="H30593" s="200"/>
    </row>
    <row r="30594" spans="8:8" x14ac:dyDescent="0.25">
      <c r="H30594" s="200"/>
    </row>
    <row r="30595" spans="8:8" x14ac:dyDescent="0.25">
      <c r="H30595" s="200"/>
    </row>
    <row r="30596" spans="8:8" x14ac:dyDescent="0.25">
      <c r="H30596" s="200"/>
    </row>
    <row r="30597" spans="8:8" x14ac:dyDescent="0.25">
      <c r="H30597" s="200"/>
    </row>
    <row r="30598" spans="8:8" x14ac:dyDescent="0.25">
      <c r="H30598" s="200"/>
    </row>
    <row r="30599" spans="8:8" x14ac:dyDescent="0.25">
      <c r="H30599" s="200"/>
    </row>
    <row r="30600" spans="8:8" x14ac:dyDescent="0.25">
      <c r="H30600" s="200"/>
    </row>
    <row r="30601" spans="8:8" x14ac:dyDescent="0.25">
      <c r="H30601" s="200"/>
    </row>
    <row r="30602" spans="8:8" x14ac:dyDescent="0.25">
      <c r="H30602" s="200"/>
    </row>
    <row r="30603" spans="8:8" x14ac:dyDescent="0.25">
      <c r="H30603" s="200"/>
    </row>
    <row r="30604" spans="8:8" x14ac:dyDescent="0.25">
      <c r="H30604" s="200"/>
    </row>
    <row r="30605" spans="8:8" x14ac:dyDescent="0.25">
      <c r="H30605" s="200"/>
    </row>
    <row r="30606" spans="8:8" x14ac:dyDescent="0.25">
      <c r="H30606" s="200"/>
    </row>
    <row r="30607" spans="8:8" x14ac:dyDescent="0.25">
      <c r="H30607" s="200"/>
    </row>
    <row r="30608" spans="8:8" x14ac:dyDescent="0.25">
      <c r="H30608" s="200"/>
    </row>
    <row r="30609" spans="8:8" x14ac:dyDescent="0.25">
      <c r="H30609" s="200"/>
    </row>
    <row r="30610" spans="8:8" x14ac:dyDescent="0.25">
      <c r="H30610" s="200"/>
    </row>
    <row r="30611" spans="8:8" x14ac:dyDescent="0.25">
      <c r="H30611" s="200"/>
    </row>
    <row r="30612" spans="8:8" x14ac:dyDescent="0.25">
      <c r="H30612" s="200"/>
    </row>
    <row r="30613" spans="8:8" x14ac:dyDescent="0.25">
      <c r="H30613" s="200"/>
    </row>
    <row r="30614" spans="8:8" x14ac:dyDescent="0.25">
      <c r="H30614" s="200"/>
    </row>
    <row r="30615" spans="8:8" x14ac:dyDescent="0.25">
      <c r="H30615" s="200"/>
    </row>
    <row r="30616" spans="8:8" x14ac:dyDescent="0.25">
      <c r="H30616" s="200"/>
    </row>
    <row r="30617" spans="8:8" x14ac:dyDescent="0.25">
      <c r="H30617" s="200"/>
    </row>
    <row r="30618" spans="8:8" x14ac:dyDescent="0.25">
      <c r="H30618" s="200"/>
    </row>
    <row r="30619" spans="8:8" x14ac:dyDescent="0.25">
      <c r="H30619" s="200"/>
    </row>
    <row r="30620" spans="8:8" x14ac:dyDescent="0.25">
      <c r="H30620" s="200"/>
    </row>
    <row r="30621" spans="8:8" x14ac:dyDescent="0.25">
      <c r="H30621" s="200"/>
    </row>
    <row r="30622" spans="8:8" x14ac:dyDescent="0.25">
      <c r="H30622" s="200"/>
    </row>
    <row r="30623" spans="8:8" x14ac:dyDescent="0.25">
      <c r="H30623" s="200"/>
    </row>
    <row r="30624" spans="8:8" x14ac:dyDescent="0.25">
      <c r="H30624" s="200"/>
    </row>
    <row r="30625" spans="8:8" x14ac:dyDescent="0.25">
      <c r="H30625" s="200"/>
    </row>
    <row r="30626" spans="8:8" x14ac:dyDescent="0.25">
      <c r="H30626" s="200"/>
    </row>
    <row r="30627" spans="8:8" x14ac:dyDescent="0.25">
      <c r="H30627" s="200"/>
    </row>
    <row r="30628" spans="8:8" x14ac:dyDescent="0.25">
      <c r="H30628" s="200"/>
    </row>
    <row r="30629" spans="8:8" x14ac:dyDescent="0.25">
      <c r="H30629" s="200"/>
    </row>
    <row r="30630" spans="8:8" x14ac:dyDescent="0.25">
      <c r="H30630" s="200"/>
    </row>
    <row r="30631" spans="8:8" x14ac:dyDescent="0.25">
      <c r="H30631" s="200"/>
    </row>
    <row r="30632" spans="8:8" x14ac:dyDescent="0.25">
      <c r="H30632" s="200"/>
    </row>
    <row r="30633" spans="8:8" x14ac:dyDescent="0.25">
      <c r="H30633" s="200"/>
    </row>
    <row r="30634" spans="8:8" x14ac:dyDescent="0.25">
      <c r="H30634" s="200"/>
    </row>
    <row r="30635" spans="8:8" x14ac:dyDescent="0.25">
      <c r="H30635" s="200"/>
    </row>
    <row r="30636" spans="8:8" x14ac:dyDescent="0.25">
      <c r="H30636" s="200"/>
    </row>
    <row r="30637" spans="8:8" x14ac:dyDescent="0.25">
      <c r="H30637" s="200"/>
    </row>
    <row r="30638" spans="8:8" x14ac:dyDescent="0.25">
      <c r="H30638" s="200"/>
    </row>
    <row r="30639" spans="8:8" x14ac:dyDescent="0.25">
      <c r="H30639" s="200"/>
    </row>
    <row r="30640" spans="8:8" x14ac:dyDescent="0.25">
      <c r="H30640" s="200"/>
    </row>
    <row r="30641" spans="8:8" x14ac:dyDescent="0.25">
      <c r="H30641" s="200"/>
    </row>
    <row r="30642" spans="8:8" x14ac:dyDescent="0.25">
      <c r="H30642" s="200"/>
    </row>
    <row r="30643" spans="8:8" x14ac:dyDescent="0.25">
      <c r="H30643" s="200"/>
    </row>
    <row r="30644" spans="8:8" x14ac:dyDescent="0.25">
      <c r="H30644" s="200"/>
    </row>
    <row r="30645" spans="8:8" x14ac:dyDescent="0.25">
      <c r="H30645" s="200"/>
    </row>
    <row r="30646" spans="8:8" x14ac:dyDescent="0.25">
      <c r="H30646" s="200"/>
    </row>
    <row r="30647" spans="8:8" x14ac:dyDescent="0.25">
      <c r="H30647" s="200"/>
    </row>
    <row r="30648" spans="8:8" x14ac:dyDescent="0.25">
      <c r="H30648" s="200"/>
    </row>
    <row r="30649" spans="8:8" x14ac:dyDescent="0.25">
      <c r="H30649" s="200"/>
    </row>
    <row r="30650" spans="8:8" x14ac:dyDescent="0.25">
      <c r="H30650" s="200"/>
    </row>
    <row r="30651" spans="8:8" x14ac:dyDescent="0.25">
      <c r="H30651" s="200"/>
    </row>
    <row r="30652" spans="8:8" x14ac:dyDescent="0.25">
      <c r="H30652" s="200"/>
    </row>
    <row r="30653" spans="8:8" x14ac:dyDescent="0.25">
      <c r="H30653" s="200"/>
    </row>
    <row r="30654" spans="8:8" x14ac:dyDescent="0.25">
      <c r="H30654" s="200"/>
    </row>
    <row r="30655" spans="8:8" x14ac:dyDescent="0.25">
      <c r="H30655" s="200"/>
    </row>
    <row r="30656" spans="8:8" x14ac:dyDescent="0.25">
      <c r="H30656" s="200"/>
    </row>
    <row r="30657" spans="8:8" x14ac:dyDescent="0.25">
      <c r="H30657" s="200"/>
    </row>
    <row r="30658" spans="8:8" x14ac:dyDescent="0.25">
      <c r="H30658" s="200"/>
    </row>
    <row r="30659" spans="8:8" x14ac:dyDescent="0.25">
      <c r="H30659" s="200"/>
    </row>
    <row r="30660" spans="8:8" x14ac:dyDescent="0.25">
      <c r="H30660" s="200"/>
    </row>
    <row r="30661" spans="8:8" x14ac:dyDescent="0.25">
      <c r="H30661" s="200"/>
    </row>
    <row r="30662" spans="8:8" x14ac:dyDescent="0.25">
      <c r="H30662" s="200"/>
    </row>
    <row r="30663" spans="8:8" x14ac:dyDescent="0.25">
      <c r="H30663" s="200"/>
    </row>
    <row r="30664" spans="8:8" x14ac:dyDescent="0.25">
      <c r="H30664" s="200"/>
    </row>
    <row r="30665" spans="8:8" x14ac:dyDescent="0.25">
      <c r="H30665" s="200"/>
    </row>
    <row r="30666" spans="8:8" x14ac:dyDescent="0.25">
      <c r="H30666" s="200"/>
    </row>
    <row r="30667" spans="8:8" x14ac:dyDescent="0.25">
      <c r="H30667" s="200"/>
    </row>
    <row r="30668" spans="8:8" x14ac:dyDescent="0.25">
      <c r="H30668" s="200"/>
    </row>
    <row r="30669" spans="8:8" x14ac:dyDescent="0.25">
      <c r="H30669" s="200"/>
    </row>
    <row r="30670" spans="8:8" x14ac:dyDescent="0.25">
      <c r="H30670" s="200"/>
    </row>
    <row r="30671" spans="8:8" x14ac:dyDescent="0.25">
      <c r="H30671" s="200"/>
    </row>
    <row r="30672" spans="8:8" x14ac:dyDescent="0.25">
      <c r="H30672" s="200"/>
    </row>
    <row r="30673" spans="8:8" x14ac:dyDescent="0.25">
      <c r="H30673" s="200"/>
    </row>
    <row r="30674" spans="8:8" x14ac:dyDescent="0.25">
      <c r="H30674" s="200"/>
    </row>
    <row r="30675" spans="8:8" x14ac:dyDescent="0.25">
      <c r="H30675" s="200"/>
    </row>
    <row r="30676" spans="8:8" x14ac:dyDescent="0.25">
      <c r="H30676" s="200"/>
    </row>
    <row r="30677" spans="8:8" x14ac:dyDescent="0.25">
      <c r="H30677" s="200"/>
    </row>
    <row r="30678" spans="8:8" x14ac:dyDescent="0.25">
      <c r="H30678" s="200"/>
    </row>
    <row r="30679" spans="8:8" x14ac:dyDescent="0.25">
      <c r="H30679" s="200"/>
    </row>
    <row r="30680" spans="8:8" x14ac:dyDescent="0.25">
      <c r="H30680" s="200"/>
    </row>
    <row r="30681" spans="8:8" x14ac:dyDescent="0.25">
      <c r="H30681" s="200"/>
    </row>
    <row r="30682" spans="8:8" x14ac:dyDescent="0.25">
      <c r="H30682" s="200"/>
    </row>
    <row r="30683" spans="8:8" x14ac:dyDescent="0.25">
      <c r="H30683" s="200"/>
    </row>
    <row r="30684" spans="8:8" x14ac:dyDescent="0.25">
      <c r="H30684" s="200"/>
    </row>
    <row r="30685" spans="8:8" x14ac:dyDescent="0.25">
      <c r="H30685" s="200"/>
    </row>
    <row r="30686" spans="8:8" x14ac:dyDescent="0.25">
      <c r="H30686" s="200"/>
    </row>
    <row r="30687" spans="8:8" x14ac:dyDescent="0.25">
      <c r="H30687" s="200"/>
    </row>
    <row r="30688" spans="8:8" x14ac:dyDescent="0.25">
      <c r="H30688" s="200"/>
    </row>
    <row r="30689" spans="8:8" x14ac:dyDescent="0.25">
      <c r="H30689" s="200"/>
    </row>
    <row r="30690" spans="8:8" x14ac:dyDescent="0.25">
      <c r="H30690" s="200"/>
    </row>
    <row r="30691" spans="8:8" x14ac:dyDescent="0.25">
      <c r="H30691" s="200"/>
    </row>
    <row r="30692" spans="8:8" x14ac:dyDescent="0.25">
      <c r="H30692" s="200"/>
    </row>
    <row r="30693" spans="8:8" x14ac:dyDescent="0.25">
      <c r="H30693" s="200"/>
    </row>
    <row r="30694" spans="8:8" x14ac:dyDescent="0.25">
      <c r="H30694" s="200"/>
    </row>
    <row r="30695" spans="8:8" x14ac:dyDescent="0.25">
      <c r="H30695" s="200"/>
    </row>
    <row r="30696" spans="8:8" x14ac:dyDescent="0.25">
      <c r="H30696" s="200"/>
    </row>
    <row r="30697" spans="8:8" x14ac:dyDescent="0.25">
      <c r="H30697" s="200"/>
    </row>
    <row r="30698" spans="8:8" x14ac:dyDescent="0.25">
      <c r="H30698" s="200"/>
    </row>
    <row r="30699" spans="8:8" x14ac:dyDescent="0.25">
      <c r="H30699" s="200"/>
    </row>
    <row r="30700" spans="8:8" x14ac:dyDescent="0.25">
      <c r="H30700" s="200"/>
    </row>
    <row r="30701" spans="8:8" x14ac:dyDescent="0.25">
      <c r="H30701" s="200"/>
    </row>
    <row r="30702" spans="8:8" x14ac:dyDescent="0.25">
      <c r="H30702" s="200"/>
    </row>
    <row r="30703" spans="8:8" x14ac:dyDescent="0.25">
      <c r="H30703" s="200"/>
    </row>
    <row r="30704" spans="8:8" x14ac:dyDescent="0.25">
      <c r="H30704" s="200"/>
    </row>
    <row r="30705" spans="8:8" x14ac:dyDescent="0.25">
      <c r="H30705" s="200"/>
    </row>
    <row r="30706" spans="8:8" x14ac:dyDescent="0.25">
      <c r="H30706" s="200"/>
    </row>
    <row r="30707" spans="8:8" x14ac:dyDescent="0.25">
      <c r="H30707" s="200"/>
    </row>
    <row r="30708" spans="8:8" x14ac:dyDescent="0.25">
      <c r="H30708" s="200"/>
    </row>
    <row r="30709" spans="8:8" x14ac:dyDescent="0.25">
      <c r="H30709" s="200"/>
    </row>
    <row r="30710" spans="8:8" x14ac:dyDescent="0.25">
      <c r="H30710" s="200"/>
    </row>
    <row r="30711" spans="8:8" x14ac:dyDescent="0.25">
      <c r="H30711" s="200"/>
    </row>
    <row r="30712" spans="8:8" x14ac:dyDescent="0.25">
      <c r="H30712" s="200"/>
    </row>
    <row r="30713" spans="8:8" x14ac:dyDescent="0.25">
      <c r="H30713" s="200"/>
    </row>
    <row r="30714" spans="8:8" x14ac:dyDescent="0.25">
      <c r="H30714" s="200"/>
    </row>
    <row r="30715" spans="8:8" x14ac:dyDescent="0.25">
      <c r="H30715" s="200"/>
    </row>
    <row r="30716" spans="8:8" x14ac:dyDescent="0.25">
      <c r="H30716" s="200"/>
    </row>
    <row r="30717" spans="8:8" x14ac:dyDescent="0.25">
      <c r="H30717" s="200"/>
    </row>
    <row r="30718" spans="8:8" x14ac:dyDescent="0.25">
      <c r="H30718" s="200"/>
    </row>
    <row r="30719" spans="8:8" x14ac:dyDescent="0.25">
      <c r="H30719" s="200"/>
    </row>
    <row r="30720" spans="8:8" x14ac:dyDescent="0.25">
      <c r="H30720" s="200"/>
    </row>
    <row r="30721" spans="8:8" x14ac:dyDescent="0.25">
      <c r="H30721" s="200"/>
    </row>
    <row r="30722" spans="8:8" x14ac:dyDescent="0.25">
      <c r="H30722" s="200"/>
    </row>
    <row r="30723" spans="8:8" x14ac:dyDescent="0.25">
      <c r="H30723" s="200"/>
    </row>
    <row r="30724" spans="8:8" x14ac:dyDescent="0.25">
      <c r="H30724" s="200"/>
    </row>
    <row r="30725" spans="8:8" x14ac:dyDescent="0.25">
      <c r="H30725" s="200"/>
    </row>
    <row r="30726" spans="8:8" x14ac:dyDescent="0.25">
      <c r="H30726" s="200"/>
    </row>
    <row r="30727" spans="8:8" x14ac:dyDescent="0.25">
      <c r="H30727" s="200"/>
    </row>
    <row r="30728" spans="8:8" x14ac:dyDescent="0.25">
      <c r="H30728" s="200"/>
    </row>
    <row r="30729" spans="8:8" x14ac:dyDescent="0.25">
      <c r="H30729" s="200"/>
    </row>
    <row r="30730" spans="8:8" x14ac:dyDescent="0.25">
      <c r="H30730" s="200"/>
    </row>
    <row r="30731" spans="8:8" x14ac:dyDescent="0.25">
      <c r="H30731" s="200"/>
    </row>
    <row r="30732" spans="8:8" x14ac:dyDescent="0.25">
      <c r="H30732" s="200"/>
    </row>
    <row r="30733" spans="8:8" x14ac:dyDescent="0.25">
      <c r="H30733" s="200"/>
    </row>
    <row r="30734" spans="8:8" x14ac:dyDescent="0.25">
      <c r="H30734" s="200"/>
    </row>
    <row r="30735" spans="8:8" x14ac:dyDescent="0.25">
      <c r="H30735" s="200"/>
    </row>
    <row r="30736" spans="8:8" x14ac:dyDescent="0.25">
      <c r="H30736" s="200"/>
    </row>
    <row r="30737" spans="8:8" x14ac:dyDescent="0.25">
      <c r="H30737" s="200"/>
    </row>
    <row r="30738" spans="8:8" x14ac:dyDescent="0.25">
      <c r="H30738" s="200"/>
    </row>
    <row r="30739" spans="8:8" x14ac:dyDescent="0.25">
      <c r="H30739" s="200"/>
    </row>
    <row r="30740" spans="8:8" x14ac:dyDescent="0.25">
      <c r="H30740" s="200"/>
    </row>
    <row r="30741" spans="8:8" x14ac:dyDescent="0.25">
      <c r="H30741" s="200"/>
    </row>
    <row r="30742" spans="8:8" x14ac:dyDescent="0.25">
      <c r="H30742" s="200"/>
    </row>
    <row r="30743" spans="8:8" x14ac:dyDescent="0.25">
      <c r="H30743" s="200"/>
    </row>
    <row r="30744" spans="8:8" x14ac:dyDescent="0.25">
      <c r="H30744" s="200"/>
    </row>
    <row r="30745" spans="8:8" x14ac:dyDescent="0.25">
      <c r="H30745" s="200"/>
    </row>
    <row r="30746" spans="8:8" x14ac:dyDescent="0.25">
      <c r="H30746" s="200"/>
    </row>
    <row r="30747" spans="8:8" x14ac:dyDescent="0.25">
      <c r="H30747" s="200"/>
    </row>
    <row r="30748" spans="8:8" x14ac:dyDescent="0.25">
      <c r="H30748" s="200"/>
    </row>
    <row r="30749" spans="8:8" x14ac:dyDescent="0.25">
      <c r="H30749" s="200"/>
    </row>
    <row r="30750" spans="8:8" x14ac:dyDescent="0.25">
      <c r="H30750" s="200"/>
    </row>
    <row r="30751" spans="8:8" x14ac:dyDescent="0.25">
      <c r="H30751" s="200"/>
    </row>
    <row r="30752" spans="8:8" x14ac:dyDescent="0.25">
      <c r="H30752" s="200"/>
    </row>
    <row r="30753" spans="8:8" x14ac:dyDescent="0.25">
      <c r="H30753" s="200"/>
    </row>
    <row r="30754" spans="8:8" x14ac:dyDescent="0.25">
      <c r="H30754" s="200"/>
    </row>
    <row r="30755" spans="8:8" x14ac:dyDescent="0.25">
      <c r="H30755" s="200"/>
    </row>
    <row r="30756" spans="8:8" x14ac:dyDescent="0.25">
      <c r="H30756" s="200"/>
    </row>
    <row r="30757" spans="8:8" x14ac:dyDescent="0.25">
      <c r="H30757" s="200"/>
    </row>
    <row r="30758" spans="8:8" x14ac:dyDescent="0.25">
      <c r="H30758" s="200"/>
    </row>
    <row r="30759" spans="8:8" x14ac:dyDescent="0.25">
      <c r="H30759" s="200"/>
    </row>
    <row r="30760" spans="8:8" x14ac:dyDescent="0.25">
      <c r="H30760" s="200"/>
    </row>
    <row r="30761" spans="8:8" x14ac:dyDescent="0.25">
      <c r="H30761" s="200"/>
    </row>
    <row r="30762" spans="8:8" x14ac:dyDescent="0.25">
      <c r="H30762" s="200"/>
    </row>
    <row r="30763" spans="8:8" x14ac:dyDescent="0.25">
      <c r="H30763" s="200"/>
    </row>
    <row r="30764" spans="8:8" x14ac:dyDescent="0.25">
      <c r="H30764" s="200"/>
    </row>
    <row r="30765" spans="8:8" x14ac:dyDescent="0.25">
      <c r="H30765" s="200"/>
    </row>
    <row r="30766" spans="8:8" x14ac:dyDescent="0.25">
      <c r="H30766" s="200"/>
    </row>
    <row r="30767" spans="8:8" x14ac:dyDescent="0.25">
      <c r="H30767" s="200"/>
    </row>
    <row r="30768" spans="8:8" x14ac:dyDescent="0.25">
      <c r="H30768" s="200"/>
    </row>
    <row r="30769" spans="8:8" x14ac:dyDescent="0.25">
      <c r="H30769" s="200"/>
    </row>
    <row r="30770" spans="8:8" x14ac:dyDescent="0.25">
      <c r="H30770" s="200"/>
    </row>
    <row r="30771" spans="8:8" x14ac:dyDescent="0.25">
      <c r="H30771" s="200"/>
    </row>
    <row r="30772" spans="8:8" x14ac:dyDescent="0.25">
      <c r="H30772" s="200"/>
    </row>
    <row r="30773" spans="8:8" x14ac:dyDescent="0.25">
      <c r="H30773" s="200"/>
    </row>
    <row r="30774" spans="8:8" x14ac:dyDescent="0.25">
      <c r="H30774" s="200"/>
    </row>
    <row r="30775" spans="8:8" x14ac:dyDescent="0.25">
      <c r="H30775" s="200"/>
    </row>
    <row r="30776" spans="8:8" x14ac:dyDescent="0.25">
      <c r="H30776" s="200"/>
    </row>
    <row r="30777" spans="8:8" x14ac:dyDescent="0.25">
      <c r="H30777" s="200"/>
    </row>
    <row r="30778" spans="8:8" x14ac:dyDescent="0.25">
      <c r="H30778" s="200"/>
    </row>
    <row r="30779" spans="8:8" x14ac:dyDescent="0.25">
      <c r="H30779" s="200"/>
    </row>
    <row r="30780" spans="8:8" x14ac:dyDescent="0.25">
      <c r="H30780" s="200"/>
    </row>
    <row r="30781" spans="8:8" x14ac:dyDescent="0.25">
      <c r="H30781" s="200"/>
    </row>
    <row r="30782" spans="8:8" x14ac:dyDescent="0.25">
      <c r="H30782" s="200"/>
    </row>
    <row r="30783" spans="8:8" x14ac:dyDescent="0.25">
      <c r="H30783" s="200"/>
    </row>
    <row r="30784" spans="8:8" x14ac:dyDescent="0.25">
      <c r="H30784" s="200"/>
    </row>
    <row r="30785" spans="8:8" x14ac:dyDescent="0.25">
      <c r="H30785" s="200"/>
    </row>
    <row r="30786" spans="8:8" x14ac:dyDescent="0.25">
      <c r="H30786" s="200"/>
    </row>
    <row r="30787" spans="8:8" x14ac:dyDescent="0.25">
      <c r="H30787" s="200"/>
    </row>
    <row r="30788" spans="8:8" x14ac:dyDescent="0.25">
      <c r="H30788" s="200"/>
    </row>
    <row r="30789" spans="8:8" x14ac:dyDescent="0.25">
      <c r="H30789" s="200"/>
    </row>
    <row r="30790" spans="8:8" x14ac:dyDescent="0.25">
      <c r="H30790" s="200"/>
    </row>
    <row r="30791" spans="8:8" x14ac:dyDescent="0.25">
      <c r="H30791" s="200"/>
    </row>
    <row r="30792" spans="8:8" x14ac:dyDescent="0.25">
      <c r="H30792" s="200"/>
    </row>
    <row r="30793" spans="8:8" x14ac:dyDescent="0.25">
      <c r="H30793" s="200"/>
    </row>
    <row r="30794" spans="8:8" x14ac:dyDescent="0.25">
      <c r="H30794" s="200"/>
    </row>
    <row r="30795" spans="8:8" x14ac:dyDescent="0.25">
      <c r="H30795" s="200"/>
    </row>
    <row r="30796" spans="8:8" x14ac:dyDescent="0.25">
      <c r="H30796" s="200"/>
    </row>
    <row r="30797" spans="8:8" x14ac:dyDescent="0.25">
      <c r="H30797" s="200"/>
    </row>
    <row r="30798" spans="8:8" x14ac:dyDescent="0.25">
      <c r="H30798" s="200"/>
    </row>
    <row r="30799" spans="8:8" x14ac:dyDescent="0.25">
      <c r="H30799" s="200"/>
    </row>
    <row r="30800" spans="8:8" x14ac:dyDescent="0.25">
      <c r="H30800" s="200"/>
    </row>
    <row r="30801" spans="8:8" x14ac:dyDescent="0.25">
      <c r="H30801" s="200"/>
    </row>
    <row r="30802" spans="8:8" x14ac:dyDescent="0.25">
      <c r="H30802" s="200"/>
    </row>
    <row r="30803" spans="8:8" x14ac:dyDescent="0.25">
      <c r="H30803" s="200"/>
    </row>
    <row r="30804" spans="8:8" x14ac:dyDescent="0.25">
      <c r="H30804" s="200"/>
    </row>
    <row r="30805" spans="8:8" x14ac:dyDescent="0.25">
      <c r="H30805" s="200"/>
    </row>
    <row r="30806" spans="8:8" x14ac:dyDescent="0.25">
      <c r="H30806" s="200"/>
    </row>
    <row r="30807" spans="8:8" x14ac:dyDescent="0.25">
      <c r="H30807" s="200"/>
    </row>
    <row r="30808" spans="8:8" x14ac:dyDescent="0.25">
      <c r="H30808" s="200"/>
    </row>
    <row r="30809" spans="8:8" x14ac:dyDescent="0.25">
      <c r="H30809" s="200"/>
    </row>
    <row r="30810" spans="8:8" x14ac:dyDescent="0.25">
      <c r="H30810" s="200"/>
    </row>
    <row r="30811" spans="8:8" x14ac:dyDescent="0.25">
      <c r="H30811" s="200"/>
    </row>
    <row r="30812" spans="8:8" x14ac:dyDescent="0.25">
      <c r="H30812" s="200"/>
    </row>
    <row r="30813" spans="8:8" x14ac:dyDescent="0.25">
      <c r="H30813" s="200"/>
    </row>
    <row r="30814" spans="8:8" x14ac:dyDescent="0.25">
      <c r="H30814" s="200"/>
    </row>
    <row r="30815" spans="8:8" x14ac:dyDescent="0.25">
      <c r="H30815" s="200"/>
    </row>
    <row r="30816" spans="8:8" x14ac:dyDescent="0.25">
      <c r="H30816" s="200"/>
    </row>
    <row r="30817" spans="8:8" x14ac:dyDescent="0.25">
      <c r="H30817" s="200"/>
    </row>
    <row r="30818" spans="8:8" x14ac:dyDescent="0.25">
      <c r="H30818" s="200"/>
    </row>
    <row r="30819" spans="8:8" x14ac:dyDescent="0.25">
      <c r="H30819" s="200"/>
    </row>
    <row r="30820" spans="8:8" x14ac:dyDescent="0.25">
      <c r="H30820" s="200"/>
    </row>
    <row r="30821" spans="8:8" x14ac:dyDescent="0.25">
      <c r="H30821" s="200"/>
    </row>
    <row r="30822" spans="8:8" x14ac:dyDescent="0.25">
      <c r="H30822" s="200"/>
    </row>
    <row r="30823" spans="8:8" x14ac:dyDescent="0.25">
      <c r="H30823" s="200"/>
    </row>
    <row r="30824" spans="8:8" x14ac:dyDescent="0.25">
      <c r="H30824" s="200"/>
    </row>
    <row r="30825" spans="8:8" x14ac:dyDescent="0.25">
      <c r="H30825" s="200"/>
    </row>
    <row r="30826" spans="8:8" x14ac:dyDescent="0.25">
      <c r="H30826" s="200"/>
    </row>
    <row r="30827" spans="8:8" x14ac:dyDescent="0.25">
      <c r="H30827" s="200"/>
    </row>
    <row r="30828" spans="8:8" x14ac:dyDescent="0.25">
      <c r="H30828" s="200"/>
    </row>
    <row r="30829" spans="8:8" x14ac:dyDescent="0.25">
      <c r="H30829" s="200"/>
    </row>
    <row r="30830" spans="8:8" x14ac:dyDescent="0.25">
      <c r="H30830" s="200"/>
    </row>
    <row r="30831" spans="8:8" x14ac:dyDescent="0.25">
      <c r="H30831" s="200"/>
    </row>
    <row r="30832" spans="8:8" x14ac:dyDescent="0.25">
      <c r="H30832" s="200"/>
    </row>
    <row r="30833" spans="8:8" x14ac:dyDescent="0.25">
      <c r="H30833" s="200"/>
    </row>
    <row r="30834" spans="8:8" x14ac:dyDescent="0.25">
      <c r="H30834" s="200"/>
    </row>
    <row r="30835" spans="8:8" x14ac:dyDescent="0.25">
      <c r="H30835" s="200"/>
    </row>
    <row r="30836" spans="8:8" x14ac:dyDescent="0.25">
      <c r="H30836" s="200"/>
    </row>
    <row r="30837" spans="8:8" x14ac:dyDescent="0.25">
      <c r="H30837" s="200"/>
    </row>
    <row r="30838" spans="8:8" x14ac:dyDescent="0.25">
      <c r="H30838" s="200"/>
    </row>
    <row r="30839" spans="8:8" x14ac:dyDescent="0.25">
      <c r="H30839" s="200"/>
    </row>
    <row r="30840" spans="8:8" x14ac:dyDescent="0.25">
      <c r="H30840" s="200"/>
    </row>
    <row r="30841" spans="8:8" x14ac:dyDescent="0.25">
      <c r="H30841" s="200"/>
    </row>
    <row r="30842" spans="8:8" x14ac:dyDescent="0.25">
      <c r="H30842" s="200"/>
    </row>
    <row r="30843" spans="8:8" x14ac:dyDescent="0.25">
      <c r="H30843" s="200"/>
    </row>
    <row r="30844" spans="8:8" x14ac:dyDescent="0.25">
      <c r="H30844" s="200"/>
    </row>
    <row r="30845" spans="8:8" x14ac:dyDescent="0.25">
      <c r="H30845" s="200"/>
    </row>
    <row r="30846" spans="8:8" x14ac:dyDescent="0.25">
      <c r="H30846" s="200"/>
    </row>
    <row r="30847" spans="8:8" x14ac:dyDescent="0.25">
      <c r="H30847" s="200"/>
    </row>
    <row r="30848" spans="8:8" x14ac:dyDescent="0.25">
      <c r="H30848" s="200"/>
    </row>
    <row r="30849" spans="8:8" x14ac:dyDescent="0.25">
      <c r="H30849" s="200"/>
    </row>
    <row r="30850" spans="8:8" x14ac:dyDescent="0.25">
      <c r="H30850" s="200"/>
    </row>
    <row r="30851" spans="8:8" x14ac:dyDescent="0.25">
      <c r="H30851" s="200"/>
    </row>
    <row r="30852" spans="8:8" x14ac:dyDescent="0.25">
      <c r="H30852" s="200"/>
    </row>
    <row r="30853" spans="8:8" x14ac:dyDescent="0.25">
      <c r="H30853" s="200"/>
    </row>
    <row r="30854" spans="8:8" x14ac:dyDescent="0.25">
      <c r="H30854" s="200"/>
    </row>
    <row r="30855" spans="8:8" x14ac:dyDescent="0.25">
      <c r="H30855" s="200"/>
    </row>
    <row r="30856" spans="8:8" x14ac:dyDescent="0.25">
      <c r="H30856" s="200"/>
    </row>
    <row r="30857" spans="8:8" x14ac:dyDescent="0.25">
      <c r="H30857" s="200"/>
    </row>
    <row r="30858" spans="8:8" x14ac:dyDescent="0.25">
      <c r="H30858" s="200"/>
    </row>
    <row r="30859" spans="8:8" x14ac:dyDescent="0.25">
      <c r="H30859" s="200"/>
    </row>
    <row r="30860" spans="8:8" x14ac:dyDescent="0.25">
      <c r="H30860" s="200"/>
    </row>
    <row r="30861" spans="8:8" x14ac:dyDescent="0.25">
      <c r="H30861" s="200"/>
    </row>
    <row r="30862" spans="8:8" x14ac:dyDescent="0.25">
      <c r="H30862" s="200"/>
    </row>
    <row r="30863" spans="8:8" x14ac:dyDescent="0.25">
      <c r="H30863" s="200"/>
    </row>
    <row r="30864" spans="8:8" x14ac:dyDescent="0.25">
      <c r="H30864" s="200"/>
    </row>
    <row r="30865" spans="8:8" x14ac:dyDescent="0.25">
      <c r="H30865" s="200"/>
    </row>
    <row r="30866" spans="8:8" x14ac:dyDescent="0.25">
      <c r="H30866" s="200"/>
    </row>
    <row r="30867" spans="8:8" x14ac:dyDescent="0.25">
      <c r="H30867" s="200"/>
    </row>
    <row r="30868" spans="8:8" x14ac:dyDescent="0.25">
      <c r="H30868" s="200"/>
    </row>
    <row r="30869" spans="8:8" x14ac:dyDescent="0.25">
      <c r="H30869" s="200"/>
    </row>
    <row r="30870" spans="8:8" x14ac:dyDescent="0.25">
      <c r="H30870" s="200"/>
    </row>
    <row r="30871" spans="8:8" x14ac:dyDescent="0.25">
      <c r="H30871" s="200"/>
    </row>
    <row r="30872" spans="8:8" x14ac:dyDescent="0.25">
      <c r="H30872" s="200"/>
    </row>
    <row r="30873" spans="8:8" x14ac:dyDescent="0.25">
      <c r="H30873" s="200"/>
    </row>
    <row r="30874" spans="8:8" x14ac:dyDescent="0.25">
      <c r="H30874" s="200"/>
    </row>
    <row r="30875" spans="8:8" x14ac:dyDescent="0.25">
      <c r="H30875" s="200"/>
    </row>
    <row r="30876" spans="8:8" x14ac:dyDescent="0.25">
      <c r="H30876" s="200"/>
    </row>
    <row r="30877" spans="8:8" x14ac:dyDescent="0.25">
      <c r="H30877" s="200"/>
    </row>
    <row r="30878" spans="8:8" x14ac:dyDescent="0.25">
      <c r="H30878" s="200"/>
    </row>
    <row r="30879" spans="8:8" x14ac:dyDescent="0.25">
      <c r="H30879" s="200"/>
    </row>
    <row r="30880" spans="8:8" x14ac:dyDescent="0.25">
      <c r="H30880" s="200"/>
    </row>
    <row r="30881" spans="8:8" x14ac:dyDescent="0.25">
      <c r="H30881" s="200"/>
    </row>
    <row r="30882" spans="8:8" x14ac:dyDescent="0.25">
      <c r="H30882" s="200"/>
    </row>
    <row r="30883" spans="8:8" x14ac:dyDescent="0.25">
      <c r="H30883" s="200"/>
    </row>
    <row r="30884" spans="8:8" x14ac:dyDescent="0.25">
      <c r="H30884" s="200"/>
    </row>
    <row r="30885" spans="8:8" x14ac:dyDescent="0.25">
      <c r="H30885" s="200"/>
    </row>
    <row r="30886" spans="8:8" x14ac:dyDescent="0.25">
      <c r="H30886" s="200"/>
    </row>
    <row r="30887" spans="8:8" x14ac:dyDescent="0.25">
      <c r="H30887" s="200"/>
    </row>
    <row r="30888" spans="8:8" x14ac:dyDescent="0.25">
      <c r="H30888" s="200"/>
    </row>
    <row r="30889" spans="8:8" x14ac:dyDescent="0.25">
      <c r="H30889" s="200"/>
    </row>
    <row r="30890" spans="8:8" x14ac:dyDescent="0.25">
      <c r="H30890" s="200"/>
    </row>
    <row r="30891" spans="8:8" x14ac:dyDescent="0.25">
      <c r="H30891" s="200"/>
    </row>
    <row r="30892" spans="8:8" x14ac:dyDescent="0.25">
      <c r="H30892" s="200"/>
    </row>
    <row r="30893" spans="8:8" x14ac:dyDescent="0.25">
      <c r="H30893" s="200"/>
    </row>
    <row r="30894" spans="8:8" x14ac:dyDescent="0.25">
      <c r="H30894" s="200"/>
    </row>
    <row r="30895" spans="8:8" x14ac:dyDescent="0.25">
      <c r="H30895" s="200"/>
    </row>
    <row r="30896" spans="8:8" x14ac:dyDescent="0.25">
      <c r="H30896" s="200"/>
    </row>
    <row r="30897" spans="8:8" x14ac:dyDescent="0.25">
      <c r="H30897" s="200"/>
    </row>
    <row r="30898" spans="8:8" x14ac:dyDescent="0.25">
      <c r="H30898" s="200"/>
    </row>
    <row r="30899" spans="8:8" x14ac:dyDescent="0.25">
      <c r="H30899" s="200"/>
    </row>
    <row r="30900" spans="8:8" x14ac:dyDescent="0.25">
      <c r="H30900" s="200"/>
    </row>
    <row r="30901" spans="8:8" x14ac:dyDescent="0.25">
      <c r="H30901" s="200"/>
    </row>
    <row r="30902" spans="8:8" x14ac:dyDescent="0.25">
      <c r="H30902" s="200"/>
    </row>
    <row r="30903" spans="8:8" x14ac:dyDescent="0.25">
      <c r="H30903" s="200"/>
    </row>
    <row r="30904" spans="8:8" x14ac:dyDescent="0.25">
      <c r="H30904" s="200"/>
    </row>
    <row r="30905" spans="8:8" x14ac:dyDescent="0.25">
      <c r="H30905" s="200"/>
    </row>
    <row r="30906" spans="8:8" x14ac:dyDescent="0.25">
      <c r="H30906" s="200"/>
    </row>
    <row r="30907" spans="8:8" x14ac:dyDescent="0.25">
      <c r="H30907" s="200"/>
    </row>
    <row r="30908" spans="8:8" x14ac:dyDescent="0.25">
      <c r="H30908" s="200"/>
    </row>
    <row r="30909" spans="8:8" x14ac:dyDescent="0.25">
      <c r="H30909" s="200"/>
    </row>
    <row r="30910" spans="8:8" x14ac:dyDescent="0.25">
      <c r="H30910" s="200"/>
    </row>
    <row r="30911" spans="8:8" x14ac:dyDescent="0.25">
      <c r="H30911" s="200"/>
    </row>
    <row r="30912" spans="8:8" x14ac:dyDescent="0.25">
      <c r="H30912" s="200"/>
    </row>
    <row r="30913" spans="8:8" x14ac:dyDescent="0.25">
      <c r="H30913" s="200"/>
    </row>
    <row r="30914" spans="8:8" x14ac:dyDescent="0.25">
      <c r="H30914" s="200"/>
    </row>
    <row r="30915" spans="8:8" x14ac:dyDescent="0.25">
      <c r="H30915" s="200"/>
    </row>
    <row r="30916" spans="8:8" x14ac:dyDescent="0.25">
      <c r="H30916" s="200"/>
    </row>
    <row r="30917" spans="8:8" x14ac:dyDescent="0.25">
      <c r="H30917" s="200"/>
    </row>
    <row r="30918" spans="8:8" x14ac:dyDescent="0.25">
      <c r="H30918" s="200"/>
    </row>
    <row r="30919" spans="8:8" x14ac:dyDescent="0.25">
      <c r="H30919" s="200"/>
    </row>
    <row r="30920" spans="8:8" x14ac:dyDescent="0.25">
      <c r="H30920" s="200"/>
    </row>
    <row r="30921" spans="8:8" x14ac:dyDescent="0.25">
      <c r="H30921" s="200"/>
    </row>
    <row r="30922" spans="8:8" x14ac:dyDescent="0.25">
      <c r="H30922" s="200"/>
    </row>
    <row r="30923" spans="8:8" x14ac:dyDescent="0.25">
      <c r="H30923" s="200"/>
    </row>
    <row r="30924" spans="8:8" x14ac:dyDescent="0.25">
      <c r="H30924" s="200"/>
    </row>
    <row r="30925" spans="8:8" x14ac:dyDescent="0.25">
      <c r="H30925" s="200"/>
    </row>
    <row r="30926" spans="8:8" x14ac:dyDescent="0.25">
      <c r="H30926" s="200"/>
    </row>
    <row r="30927" spans="8:8" x14ac:dyDescent="0.25">
      <c r="H30927" s="200"/>
    </row>
    <row r="30928" spans="8:8" x14ac:dyDescent="0.25">
      <c r="H30928" s="200"/>
    </row>
    <row r="30929" spans="8:8" x14ac:dyDescent="0.25">
      <c r="H30929" s="200"/>
    </row>
    <row r="30930" spans="8:8" x14ac:dyDescent="0.25">
      <c r="H30930" s="200"/>
    </row>
    <row r="30931" spans="8:8" x14ac:dyDescent="0.25">
      <c r="H30931" s="200"/>
    </row>
    <row r="30932" spans="8:8" x14ac:dyDescent="0.25">
      <c r="H30932" s="200"/>
    </row>
    <row r="30933" spans="8:8" x14ac:dyDescent="0.25">
      <c r="H30933" s="200"/>
    </row>
    <row r="30934" spans="8:8" x14ac:dyDescent="0.25">
      <c r="H30934" s="200"/>
    </row>
    <row r="30935" spans="8:8" x14ac:dyDescent="0.25">
      <c r="H30935" s="200"/>
    </row>
    <row r="30936" spans="8:8" x14ac:dyDescent="0.25">
      <c r="H30936" s="200"/>
    </row>
    <row r="30937" spans="8:8" x14ac:dyDescent="0.25">
      <c r="H30937" s="200"/>
    </row>
    <row r="30938" spans="8:8" x14ac:dyDescent="0.25">
      <c r="H30938" s="200"/>
    </row>
    <row r="30939" spans="8:8" x14ac:dyDescent="0.25">
      <c r="H30939" s="200"/>
    </row>
    <row r="30940" spans="8:8" x14ac:dyDescent="0.25">
      <c r="H30940" s="200"/>
    </row>
    <row r="30941" spans="8:8" x14ac:dyDescent="0.25">
      <c r="H30941" s="200"/>
    </row>
    <row r="30942" spans="8:8" x14ac:dyDescent="0.25">
      <c r="H30942" s="200"/>
    </row>
    <row r="30943" spans="8:8" x14ac:dyDescent="0.25">
      <c r="H30943" s="200"/>
    </row>
    <row r="30944" spans="8:8" x14ac:dyDescent="0.25">
      <c r="H30944" s="200"/>
    </row>
    <row r="30945" spans="8:8" x14ac:dyDescent="0.25">
      <c r="H30945" s="200"/>
    </row>
    <row r="30946" spans="8:8" x14ac:dyDescent="0.25">
      <c r="H30946" s="200"/>
    </row>
    <row r="30947" spans="8:8" x14ac:dyDescent="0.25">
      <c r="H30947" s="200"/>
    </row>
    <row r="30948" spans="8:8" x14ac:dyDescent="0.25">
      <c r="H30948" s="200"/>
    </row>
    <row r="30949" spans="8:8" x14ac:dyDescent="0.25">
      <c r="H30949" s="200"/>
    </row>
    <row r="30950" spans="8:8" x14ac:dyDescent="0.25">
      <c r="H30950" s="200"/>
    </row>
    <row r="30951" spans="8:8" x14ac:dyDescent="0.25">
      <c r="H30951" s="200"/>
    </row>
    <row r="30952" spans="8:8" x14ac:dyDescent="0.25">
      <c r="H30952" s="200"/>
    </row>
    <row r="30953" spans="8:8" x14ac:dyDescent="0.25">
      <c r="H30953" s="200"/>
    </row>
    <row r="30954" spans="8:8" x14ac:dyDescent="0.25">
      <c r="H30954" s="200"/>
    </row>
    <row r="30955" spans="8:8" x14ac:dyDescent="0.25">
      <c r="H30955" s="200"/>
    </row>
    <row r="30956" spans="8:8" x14ac:dyDescent="0.25">
      <c r="H30956" s="200"/>
    </row>
    <row r="30957" spans="8:8" x14ac:dyDescent="0.25">
      <c r="H30957" s="200"/>
    </row>
    <row r="30958" spans="8:8" x14ac:dyDescent="0.25">
      <c r="H30958" s="200"/>
    </row>
    <row r="30959" spans="8:8" x14ac:dyDescent="0.25">
      <c r="H30959" s="200"/>
    </row>
    <row r="30960" spans="8:8" x14ac:dyDescent="0.25">
      <c r="H30960" s="200"/>
    </row>
    <row r="30961" spans="8:8" x14ac:dyDescent="0.25">
      <c r="H30961" s="200"/>
    </row>
    <row r="30962" spans="8:8" x14ac:dyDescent="0.25">
      <c r="H30962" s="200"/>
    </row>
    <row r="30963" spans="8:8" x14ac:dyDescent="0.25">
      <c r="H30963" s="200"/>
    </row>
    <row r="30964" spans="8:8" x14ac:dyDescent="0.25">
      <c r="H30964" s="200"/>
    </row>
    <row r="30965" spans="8:8" x14ac:dyDescent="0.25">
      <c r="H30965" s="200"/>
    </row>
    <row r="30966" spans="8:8" x14ac:dyDescent="0.25">
      <c r="H30966" s="200"/>
    </row>
    <row r="30967" spans="8:8" x14ac:dyDescent="0.25">
      <c r="H30967" s="200"/>
    </row>
    <row r="30968" spans="8:8" x14ac:dyDescent="0.25">
      <c r="H30968" s="200"/>
    </row>
    <row r="30969" spans="8:8" x14ac:dyDescent="0.25">
      <c r="H30969" s="200"/>
    </row>
    <row r="30970" spans="8:8" x14ac:dyDescent="0.25">
      <c r="H30970" s="200"/>
    </row>
    <row r="30971" spans="8:8" x14ac:dyDescent="0.25">
      <c r="H30971" s="200"/>
    </row>
    <row r="30972" spans="8:8" x14ac:dyDescent="0.25">
      <c r="H30972" s="200"/>
    </row>
    <row r="30973" spans="8:8" x14ac:dyDescent="0.25">
      <c r="H30973" s="200"/>
    </row>
    <row r="30974" spans="8:8" x14ac:dyDescent="0.25">
      <c r="H30974" s="200"/>
    </row>
    <row r="30975" spans="8:8" x14ac:dyDescent="0.25">
      <c r="H30975" s="200"/>
    </row>
    <row r="30976" spans="8:8" x14ac:dyDescent="0.25">
      <c r="H30976" s="200"/>
    </row>
    <row r="30977" spans="8:8" x14ac:dyDescent="0.25">
      <c r="H30977" s="200"/>
    </row>
    <row r="30978" spans="8:8" x14ac:dyDescent="0.25">
      <c r="H30978" s="200"/>
    </row>
    <row r="30979" spans="8:8" x14ac:dyDescent="0.25">
      <c r="H30979" s="200"/>
    </row>
    <row r="30980" spans="8:8" x14ac:dyDescent="0.25">
      <c r="H30980" s="200"/>
    </row>
    <row r="30981" spans="8:8" x14ac:dyDescent="0.25">
      <c r="H30981" s="200"/>
    </row>
    <row r="30982" spans="8:8" x14ac:dyDescent="0.25">
      <c r="H30982" s="200"/>
    </row>
    <row r="30983" spans="8:8" x14ac:dyDescent="0.25">
      <c r="H30983" s="200"/>
    </row>
    <row r="30984" spans="8:8" x14ac:dyDescent="0.25">
      <c r="H30984" s="200"/>
    </row>
    <row r="30985" spans="8:8" x14ac:dyDescent="0.25">
      <c r="H30985" s="200"/>
    </row>
    <row r="30986" spans="8:8" x14ac:dyDescent="0.25">
      <c r="H30986" s="200"/>
    </row>
    <row r="30987" spans="8:8" x14ac:dyDescent="0.25">
      <c r="H30987" s="200"/>
    </row>
    <row r="30988" spans="8:8" x14ac:dyDescent="0.25">
      <c r="H30988" s="200"/>
    </row>
    <row r="30989" spans="8:8" x14ac:dyDescent="0.25">
      <c r="H30989" s="200"/>
    </row>
    <row r="30990" spans="8:8" x14ac:dyDescent="0.25">
      <c r="H30990" s="200"/>
    </row>
    <row r="30991" spans="8:8" x14ac:dyDescent="0.25">
      <c r="H30991" s="200"/>
    </row>
    <row r="30992" spans="8:8" x14ac:dyDescent="0.25">
      <c r="H30992" s="200"/>
    </row>
    <row r="30993" spans="8:8" x14ac:dyDescent="0.25">
      <c r="H30993" s="200"/>
    </row>
    <row r="30994" spans="8:8" x14ac:dyDescent="0.25">
      <c r="H30994" s="200"/>
    </row>
    <row r="30995" spans="8:8" x14ac:dyDescent="0.25">
      <c r="H30995" s="200"/>
    </row>
    <row r="30996" spans="8:8" x14ac:dyDescent="0.25">
      <c r="H30996" s="200"/>
    </row>
    <row r="30997" spans="8:8" x14ac:dyDescent="0.25">
      <c r="H30997" s="200"/>
    </row>
    <row r="30998" spans="8:8" x14ac:dyDescent="0.25">
      <c r="H30998" s="200"/>
    </row>
    <row r="30999" spans="8:8" x14ac:dyDescent="0.25">
      <c r="H30999" s="200"/>
    </row>
    <row r="31000" spans="8:8" x14ac:dyDescent="0.25">
      <c r="H31000" s="200"/>
    </row>
    <row r="31001" spans="8:8" x14ac:dyDescent="0.25">
      <c r="H31001" s="200"/>
    </row>
    <row r="31002" spans="8:8" x14ac:dyDescent="0.25">
      <c r="H31002" s="200"/>
    </row>
    <row r="31003" spans="8:8" x14ac:dyDescent="0.25">
      <c r="H31003" s="200"/>
    </row>
    <row r="31004" spans="8:8" x14ac:dyDescent="0.25">
      <c r="H31004" s="200"/>
    </row>
    <row r="31005" spans="8:8" x14ac:dyDescent="0.25">
      <c r="H31005" s="200"/>
    </row>
    <row r="31006" spans="8:8" x14ac:dyDescent="0.25">
      <c r="H31006" s="200"/>
    </row>
    <row r="31007" spans="8:8" x14ac:dyDescent="0.25">
      <c r="H31007" s="200"/>
    </row>
    <row r="31008" spans="8:8" x14ac:dyDescent="0.25">
      <c r="H31008" s="200"/>
    </row>
    <row r="31009" spans="8:8" x14ac:dyDescent="0.25">
      <c r="H31009" s="200"/>
    </row>
    <row r="31010" spans="8:8" x14ac:dyDescent="0.25">
      <c r="H31010" s="200"/>
    </row>
    <row r="31011" spans="8:8" x14ac:dyDescent="0.25">
      <c r="H31011" s="200"/>
    </row>
    <row r="31012" spans="8:8" x14ac:dyDescent="0.25">
      <c r="H31012" s="200"/>
    </row>
    <row r="31013" spans="8:8" x14ac:dyDescent="0.25">
      <c r="H31013" s="200"/>
    </row>
    <row r="31014" spans="8:8" x14ac:dyDescent="0.25">
      <c r="H31014" s="200"/>
    </row>
    <row r="31015" spans="8:8" x14ac:dyDescent="0.25">
      <c r="H31015" s="200"/>
    </row>
    <row r="31016" spans="8:8" x14ac:dyDescent="0.25">
      <c r="H31016" s="200"/>
    </row>
    <row r="31017" spans="8:8" x14ac:dyDescent="0.25">
      <c r="H31017" s="200"/>
    </row>
    <row r="31018" spans="8:8" x14ac:dyDescent="0.25">
      <c r="H31018" s="200"/>
    </row>
    <row r="31019" spans="8:8" x14ac:dyDescent="0.25">
      <c r="H31019" s="200"/>
    </row>
    <row r="31020" spans="8:8" x14ac:dyDescent="0.25">
      <c r="H31020" s="200"/>
    </row>
    <row r="31021" spans="8:8" x14ac:dyDescent="0.25">
      <c r="H31021" s="200"/>
    </row>
    <row r="31022" spans="8:8" x14ac:dyDescent="0.25">
      <c r="H31022" s="200"/>
    </row>
    <row r="31023" spans="8:8" x14ac:dyDescent="0.25">
      <c r="H31023" s="200"/>
    </row>
    <row r="31024" spans="8:8" x14ac:dyDescent="0.25">
      <c r="H31024" s="200"/>
    </row>
    <row r="31025" spans="8:8" x14ac:dyDescent="0.25">
      <c r="H31025" s="200"/>
    </row>
    <row r="31026" spans="8:8" x14ac:dyDescent="0.25">
      <c r="H31026" s="200"/>
    </row>
    <row r="31027" spans="8:8" x14ac:dyDescent="0.25">
      <c r="H31027" s="200"/>
    </row>
    <row r="31028" spans="8:8" x14ac:dyDescent="0.25">
      <c r="H31028" s="200"/>
    </row>
    <row r="31029" spans="8:8" x14ac:dyDescent="0.25">
      <c r="H31029" s="200"/>
    </row>
    <row r="31030" spans="8:8" x14ac:dyDescent="0.25">
      <c r="H31030" s="200"/>
    </row>
    <row r="31031" spans="8:8" x14ac:dyDescent="0.25">
      <c r="H31031" s="200"/>
    </row>
    <row r="31032" spans="8:8" x14ac:dyDescent="0.25">
      <c r="H31032" s="200"/>
    </row>
    <row r="31033" spans="8:8" x14ac:dyDescent="0.25">
      <c r="H31033" s="200"/>
    </row>
    <row r="31034" spans="8:8" x14ac:dyDescent="0.25">
      <c r="H31034" s="200"/>
    </row>
    <row r="31035" spans="8:8" x14ac:dyDescent="0.25">
      <c r="H31035" s="200"/>
    </row>
    <row r="31036" spans="8:8" x14ac:dyDescent="0.25">
      <c r="H31036" s="200"/>
    </row>
    <row r="31037" spans="8:8" x14ac:dyDescent="0.25">
      <c r="H31037" s="200"/>
    </row>
    <row r="31038" spans="8:8" x14ac:dyDescent="0.25">
      <c r="H31038" s="200"/>
    </row>
    <row r="31039" spans="8:8" x14ac:dyDescent="0.25">
      <c r="H31039" s="200"/>
    </row>
    <row r="31040" spans="8:8" x14ac:dyDescent="0.25">
      <c r="H31040" s="200"/>
    </row>
    <row r="31041" spans="8:8" x14ac:dyDescent="0.25">
      <c r="H31041" s="200"/>
    </row>
    <row r="31042" spans="8:8" x14ac:dyDescent="0.25">
      <c r="H31042" s="200"/>
    </row>
    <row r="31043" spans="8:8" x14ac:dyDescent="0.25">
      <c r="H31043" s="200"/>
    </row>
    <row r="31044" spans="8:8" x14ac:dyDescent="0.25">
      <c r="H31044" s="200"/>
    </row>
    <row r="31045" spans="8:8" x14ac:dyDescent="0.25">
      <c r="H31045" s="200"/>
    </row>
    <row r="31046" spans="8:8" x14ac:dyDescent="0.25">
      <c r="H31046" s="200"/>
    </row>
    <row r="31047" spans="8:8" x14ac:dyDescent="0.25">
      <c r="H31047" s="200"/>
    </row>
    <row r="31048" spans="8:8" x14ac:dyDescent="0.25">
      <c r="H31048" s="200"/>
    </row>
    <row r="31049" spans="8:8" x14ac:dyDescent="0.25">
      <c r="H31049" s="200"/>
    </row>
    <row r="31050" spans="8:8" x14ac:dyDescent="0.25">
      <c r="H31050" s="200"/>
    </row>
    <row r="31051" spans="8:8" x14ac:dyDescent="0.25">
      <c r="H31051" s="200"/>
    </row>
    <row r="31052" spans="8:8" x14ac:dyDescent="0.25">
      <c r="H31052" s="200"/>
    </row>
    <row r="31053" spans="8:8" x14ac:dyDescent="0.25">
      <c r="H31053" s="200"/>
    </row>
    <row r="31054" spans="8:8" x14ac:dyDescent="0.25">
      <c r="H31054" s="200"/>
    </row>
    <row r="31055" spans="8:8" x14ac:dyDescent="0.25">
      <c r="H31055" s="200"/>
    </row>
    <row r="31056" spans="8:8" x14ac:dyDescent="0.25">
      <c r="H31056" s="200"/>
    </row>
    <row r="31057" spans="8:8" x14ac:dyDescent="0.25">
      <c r="H31057" s="200"/>
    </row>
    <row r="31058" spans="8:8" x14ac:dyDescent="0.25">
      <c r="H31058" s="200"/>
    </row>
    <row r="31059" spans="8:8" x14ac:dyDescent="0.25">
      <c r="H31059" s="200"/>
    </row>
    <row r="31060" spans="8:8" x14ac:dyDescent="0.25">
      <c r="H31060" s="200"/>
    </row>
    <row r="31061" spans="8:8" x14ac:dyDescent="0.25">
      <c r="H31061" s="200"/>
    </row>
    <row r="31062" spans="8:8" x14ac:dyDescent="0.25">
      <c r="H31062" s="200"/>
    </row>
    <row r="31063" spans="8:8" x14ac:dyDescent="0.25">
      <c r="H31063" s="200"/>
    </row>
    <row r="31064" spans="8:8" x14ac:dyDescent="0.25">
      <c r="H31064" s="200"/>
    </row>
    <row r="31065" spans="8:8" x14ac:dyDescent="0.25">
      <c r="H31065" s="200"/>
    </row>
    <row r="31066" spans="8:8" x14ac:dyDescent="0.25">
      <c r="H31066" s="200"/>
    </row>
    <row r="31067" spans="8:8" x14ac:dyDescent="0.25">
      <c r="H31067" s="200"/>
    </row>
    <row r="31068" spans="8:8" x14ac:dyDescent="0.25">
      <c r="H31068" s="200"/>
    </row>
    <row r="31069" spans="8:8" x14ac:dyDescent="0.25">
      <c r="H31069" s="200"/>
    </row>
    <row r="31070" spans="8:8" x14ac:dyDescent="0.25">
      <c r="H31070" s="200"/>
    </row>
    <row r="31071" spans="8:8" x14ac:dyDescent="0.25">
      <c r="H31071" s="200"/>
    </row>
    <row r="31072" spans="8:8" x14ac:dyDescent="0.25">
      <c r="H31072" s="200"/>
    </row>
    <row r="31073" spans="8:8" x14ac:dyDescent="0.25">
      <c r="H31073" s="200"/>
    </row>
    <row r="31074" spans="8:8" x14ac:dyDescent="0.25">
      <c r="H31074" s="200"/>
    </row>
    <row r="31075" spans="8:8" x14ac:dyDescent="0.25">
      <c r="H31075" s="200"/>
    </row>
    <row r="31076" spans="8:8" x14ac:dyDescent="0.25">
      <c r="H31076" s="200"/>
    </row>
    <row r="31077" spans="8:8" x14ac:dyDescent="0.25">
      <c r="H31077" s="200"/>
    </row>
    <row r="31078" spans="8:8" x14ac:dyDescent="0.25">
      <c r="H31078" s="200"/>
    </row>
    <row r="31079" spans="8:8" x14ac:dyDescent="0.25">
      <c r="H31079" s="200"/>
    </row>
    <row r="31080" spans="8:8" x14ac:dyDescent="0.25">
      <c r="H31080" s="200"/>
    </row>
    <row r="31081" spans="8:8" x14ac:dyDescent="0.25">
      <c r="H31081" s="200"/>
    </row>
    <row r="31082" spans="8:8" x14ac:dyDescent="0.25">
      <c r="H31082" s="200"/>
    </row>
    <row r="31083" spans="8:8" x14ac:dyDescent="0.25">
      <c r="H31083" s="200"/>
    </row>
    <row r="31084" spans="8:8" x14ac:dyDescent="0.25">
      <c r="H31084" s="200"/>
    </row>
    <row r="31085" spans="8:8" x14ac:dyDescent="0.25">
      <c r="H31085" s="200"/>
    </row>
    <row r="31086" spans="8:8" x14ac:dyDescent="0.25">
      <c r="H31086" s="200"/>
    </row>
    <row r="31087" spans="8:8" x14ac:dyDescent="0.25">
      <c r="H31087" s="200"/>
    </row>
    <row r="31088" spans="8:8" x14ac:dyDescent="0.25">
      <c r="H31088" s="200"/>
    </row>
    <row r="31089" spans="8:8" x14ac:dyDescent="0.25">
      <c r="H31089" s="200"/>
    </row>
    <row r="31090" spans="8:8" x14ac:dyDescent="0.25">
      <c r="H31090" s="200"/>
    </row>
    <row r="31091" spans="8:8" x14ac:dyDescent="0.25">
      <c r="H31091" s="200"/>
    </row>
    <row r="31092" spans="8:8" x14ac:dyDescent="0.25">
      <c r="H31092" s="200"/>
    </row>
    <row r="31093" spans="8:8" x14ac:dyDescent="0.25">
      <c r="H31093" s="200"/>
    </row>
    <row r="31094" spans="8:8" x14ac:dyDescent="0.25">
      <c r="H31094" s="200"/>
    </row>
    <row r="31095" spans="8:8" x14ac:dyDescent="0.25">
      <c r="H31095" s="200"/>
    </row>
    <row r="31096" spans="8:8" x14ac:dyDescent="0.25">
      <c r="H31096" s="200"/>
    </row>
    <row r="31097" spans="8:8" x14ac:dyDescent="0.25">
      <c r="H31097" s="200"/>
    </row>
    <row r="31098" spans="8:8" x14ac:dyDescent="0.25">
      <c r="H31098" s="200"/>
    </row>
    <row r="31099" spans="8:8" x14ac:dyDescent="0.25">
      <c r="H31099" s="200"/>
    </row>
    <row r="31100" spans="8:8" x14ac:dyDescent="0.25">
      <c r="H31100" s="200"/>
    </row>
    <row r="31101" spans="8:8" x14ac:dyDescent="0.25">
      <c r="H31101" s="200"/>
    </row>
    <row r="31102" spans="8:8" x14ac:dyDescent="0.25">
      <c r="H31102" s="200"/>
    </row>
    <row r="31103" spans="8:8" x14ac:dyDescent="0.25">
      <c r="H31103" s="200"/>
    </row>
    <row r="31104" spans="8:8" x14ac:dyDescent="0.25">
      <c r="H31104" s="200"/>
    </row>
    <row r="31105" spans="8:8" x14ac:dyDescent="0.25">
      <c r="H31105" s="200"/>
    </row>
    <row r="31106" spans="8:8" x14ac:dyDescent="0.25">
      <c r="H31106" s="200"/>
    </row>
    <row r="31107" spans="8:8" x14ac:dyDescent="0.25">
      <c r="H31107" s="200"/>
    </row>
    <row r="31108" spans="8:8" x14ac:dyDescent="0.25">
      <c r="H31108" s="200"/>
    </row>
    <row r="31109" spans="8:8" x14ac:dyDescent="0.25">
      <c r="H31109" s="200"/>
    </row>
    <row r="31110" spans="8:8" x14ac:dyDescent="0.25">
      <c r="H31110" s="200"/>
    </row>
    <row r="31111" spans="8:8" x14ac:dyDescent="0.25">
      <c r="H31111" s="200"/>
    </row>
    <row r="31112" spans="8:8" x14ac:dyDescent="0.25">
      <c r="H31112" s="200"/>
    </row>
    <row r="31113" spans="8:8" x14ac:dyDescent="0.25">
      <c r="H31113" s="200"/>
    </row>
    <row r="31114" spans="8:8" x14ac:dyDescent="0.25">
      <c r="H31114" s="200"/>
    </row>
    <row r="31115" spans="8:8" x14ac:dyDescent="0.25">
      <c r="H31115" s="200"/>
    </row>
    <row r="31116" spans="8:8" x14ac:dyDescent="0.25">
      <c r="H31116" s="200"/>
    </row>
    <row r="31117" spans="8:8" x14ac:dyDescent="0.25">
      <c r="H31117" s="200"/>
    </row>
    <row r="31118" spans="8:8" x14ac:dyDescent="0.25">
      <c r="H31118" s="200"/>
    </row>
    <row r="31119" spans="8:8" x14ac:dyDescent="0.25">
      <c r="H31119" s="200"/>
    </row>
    <row r="31120" spans="8:8" x14ac:dyDescent="0.25">
      <c r="H31120" s="200"/>
    </row>
    <row r="31121" spans="8:8" x14ac:dyDescent="0.25">
      <c r="H31121" s="200"/>
    </row>
    <row r="31122" spans="8:8" x14ac:dyDescent="0.25">
      <c r="H31122" s="200"/>
    </row>
    <row r="31123" spans="8:8" x14ac:dyDescent="0.25">
      <c r="H31123" s="200"/>
    </row>
    <row r="31124" spans="8:8" x14ac:dyDescent="0.25">
      <c r="H31124" s="200"/>
    </row>
    <row r="31125" spans="8:8" x14ac:dyDescent="0.25">
      <c r="H31125" s="200"/>
    </row>
    <row r="31126" spans="8:8" x14ac:dyDescent="0.25">
      <c r="H31126" s="200"/>
    </row>
    <row r="31127" spans="8:8" x14ac:dyDescent="0.25">
      <c r="H31127" s="200"/>
    </row>
    <row r="31128" spans="8:8" x14ac:dyDescent="0.25">
      <c r="H31128" s="200"/>
    </row>
    <row r="31129" spans="8:8" x14ac:dyDescent="0.25">
      <c r="H31129" s="200"/>
    </row>
    <row r="31130" spans="8:8" x14ac:dyDescent="0.25">
      <c r="H31130" s="200"/>
    </row>
    <row r="31131" spans="8:8" x14ac:dyDescent="0.25">
      <c r="H31131" s="200"/>
    </row>
    <row r="31132" spans="8:8" x14ac:dyDescent="0.25">
      <c r="H31132" s="200"/>
    </row>
    <row r="31133" spans="8:8" x14ac:dyDescent="0.25">
      <c r="H31133" s="200"/>
    </row>
    <row r="31134" spans="8:8" x14ac:dyDescent="0.25">
      <c r="H31134" s="200"/>
    </row>
    <row r="31135" spans="8:8" x14ac:dyDescent="0.25">
      <c r="H31135" s="200"/>
    </row>
    <row r="31136" spans="8:8" x14ac:dyDescent="0.25">
      <c r="H31136" s="200"/>
    </row>
    <row r="31137" spans="8:8" x14ac:dyDescent="0.25">
      <c r="H31137" s="200"/>
    </row>
    <row r="31138" spans="8:8" x14ac:dyDescent="0.25">
      <c r="H31138" s="200"/>
    </row>
    <row r="31139" spans="8:8" x14ac:dyDescent="0.25">
      <c r="H31139" s="200"/>
    </row>
    <row r="31140" spans="8:8" x14ac:dyDescent="0.25">
      <c r="H31140" s="200"/>
    </row>
    <row r="31141" spans="8:8" x14ac:dyDescent="0.25">
      <c r="H31141" s="200"/>
    </row>
    <row r="31142" spans="8:8" x14ac:dyDescent="0.25">
      <c r="H31142" s="200"/>
    </row>
    <row r="31143" spans="8:8" x14ac:dyDescent="0.25">
      <c r="H31143" s="200"/>
    </row>
    <row r="31144" spans="8:8" x14ac:dyDescent="0.25">
      <c r="H31144" s="200"/>
    </row>
    <row r="31145" spans="8:8" x14ac:dyDescent="0.25">
      <c r="H31145" s="200"/>
    </row>
    <row r="31146" spans="8:8" x14ac:dyDescent="0.25">
      <c r="H31146" s="200"/>
    </row>
    <row r="31147" spans="8:8" x14ac:dyDescent="0.25">
      <c r="H31147" s="200"/>
    </row>
    <row r="31148" spans="8:8" x14ac:dyDescent="0.25">
      <c r="H31148" s="200"/>
    </row>
    <row r="31149" spans="8:8" x14ac:dyDescent="0.25">
      <c r="H31149" s="200"/>
    </row>
    <row r="31150" spans="8:8" x14ac:dyDescent="0.25">
      <c r="H31150" s="200"/>
    </row>
    <row r="31151" spans="8:8" x14ac:dyDescent="0.25">
      <c r="H31151" s="200"/>
    </row>
    <row r="31152" spans="8:8" x14ac:dyDescent="0.25">
      <c r="H31152" s="200"/>
    </row>
    <row r="31153" spans="8:8" x14ac:dyDescent="0.25">
      <c r="H31153" s="200"/>
    </row>
    <row r="31154" spans="8:8" x14ac:dyDescent="0.25">
      <c r="H31154" s="200"/>
    </row>
    <row r="31155" spans="8:8" x14ac:dyDescent="0.25">
      <c r="H31155" s="200"/>
    </row>
    <row r="31156" spans="8:8" x14ac:dyDescent="0.25">
      <c r="H31156" s="200"/>
    </row>
    <row r="31157" spans="8:8" x14ac:dyDescent="0.25">
      <c r="H31157" s="200"/>
    </row>
    <row r="31158" spans="8:8" x14ac:dyDescent="0.25">
      <c r="H31158" s="200"/>
    </row>
    <row r="31159" spans="8:8" x14ac:dyDescent="0.25">
      <c r="H31159" s="200"/>
    </row>
    <row r="31160" spans="8:8" x14ac:dyDescent="0.25">
      <c r="H31160" s="200"/>
    </row>
    <row r="31161" spans="8:8" x14ac:dyDescent="0.25">
      <c r="H31161" s="200"/>
    </row>
    <row r="31162" spans="8:8" x14ac:dyDescent="0.25">
      <c r="H31162" s="200"/>
    </row>
    <row r="31163" spans="8:8" x14ac:dyDescent="0.25">
      <c r="H31163" s="200"/>
    </row>
    <row r="31164" spans="8:8" x14ac:dyDescent="0.25">
      <c r="H31164" s="200"/>
    </row>
    <row r="31165" spans="8:8" x14ac:dyDescent="0.25">
      <c r="H31165" s="200"/>
    </row>
    <row r="31166" spans="8:8" x14ac:dyDescent="0.25">
      <c r="H31166" s="200"/>
    </row>
    <row r="31167" spans="8:8" x14ac:dyDescent="0.25">
      <c r="H31167" s="200"/>
    </row>
    <row r="31168" spans="8:8" x14ac:dyDescent="0.25">
      <c r="H31168" s="200"/>
    </row>
    <row r="31169" spans="8:8" x14ac:dyDescent="0.25">
      <c r="H31169" s="200"/>
    </row>
    <row r="31170" spans="8:8" x14ac:dyDescent="0.25">
      <c r="H31170" s="200"/>
    </row>
    <row r="31171" spans="8:8" x14ac:dyDescent="0.25">
      <c r="H31171" s="200"/>
    </row>
    <row r="31172" spans="8:8" x14ac:dyDescent="0.25">
      <c r="H31172" s="200"/>
    </row>
    <row r="31173" spans="8:8" x14ac:dyDescent="0.25">
      <c r="H31173" s="200"/>
    </row>
    <row r="31174" spans="8:8" x14ac:dyDescent="0.25">
      <c r="H31174" s="200"/>
    </row>
    <row r="31175" spans="8:8" x14ac:dyDescent="0.25">
      <c r="H31175" s="200"/>
    </row>
    <row r="31176" spans="8:8" x14ac:dyDescent="0.25">
      <c r="H31176" s="200"/>
    </row>
    <row r="31177" spans="8:8" x14ac:dyDescent="0.25">
      <c r="H31177" s="200"/>
    </row>
    <row r="31178" spans="8:8" x14ac:dyDescent="0.25">
      <c r="H31178" s="200"/>
    </row>
    <row r="31179" spans="8:8" x14ac:dyDescent="0.25">
      <c r="H31179" s="200"/>
    </row>
    <row r="31180" spans="8:8" x14ac:dyDescent="0.25">
      <c r="H31180" s="200"/>
    </row>
    <row r="31181" spans="8:8" x14ac:dyDescent="0.25">
      <c r="H31181" s="200"/>
    </row>
    <row r="31182" spans="8:8" x14ac:dyDescent="0.25">
      <c r="H31182" s="200"/>
    </row>
    <row r="31183" spans="8:8" x14ac:dyDescent="0.25">
      <c r="H31183" s="200"/>
    </row>
    <row r="31184" spans="8:8" x14ac:dyDescent="0.25">
      <c r="H31184" s="200"/>
    </row>
    <row r="31185" spans="8:8" x14ac:dyDescent="0.25">
      <c r="H31185" s="200"/>
    </row>
    <row r="31186" spans="8:8" x14ac:dyDescent="0.25">
      <c r="H31186" s="200"/>
    </row>
    <row r="31187" spans="8:8" x14ac:dyDescent="0.25">
      <c r="H31187" s="200"/>
    </row>
    <row r="31188" spans="8:8" x14ac:dyDescent="0.25">
      <c r="H31188" s="200"/>
    </row>
    <row r="31189" spans="8:8" x14ac:dyDescent="0.25">
      <c r="H31189" s="200"/>
    </row>
    <row r="31190" spans="8:8" x14ac:dyDescent="0.25">
      <c r="H31190" s="200"/>
    </row>
    <row r="31191" spans="8:8" x14ac:dyDescent="0.25">
      <c r="H31191" s="200"/>
    </row>
    <row r="31192" spans="8:8" x14ac:dyDescent="0.25">
      <c r="H31192" s="200"/>
    </row>
    <row r="31193" spans="8:8" x14ac:dyDescent="0.25">
      <c r="H31193" s="200"/>
    </row>
    <row r="31194" spans="8:8" x14ac:dyDescent="0.25">
      <c r="H31194" s="200"/>
    </row>
    <row r="31195" spans="8:8" x14ac:dyDescent="0.25">
      <c r="H31195" s="200"/>
    </row>
    <row r="31196" spans="8:8" x14ac:dyDescent="0.25">
      <c r="H31196" s="200"/>
    </row>
    <row r="31197" spans="8:8" x14ac:dyDescent="0.25">
      <c r="H31197" s="200"/>
    </row>
    <row r="31198" spans="8:8" x14ac:dyDescent="0.25">
      <c r="H31198" s="200"/>
    </row>
    <row r="31199" spans="8:8" x14ac:dyDescent="0.25">
      <c r="H31199" s="200"/>
    </row>
    <row r="31200" spans="8:8" x14ac:dyDescent="0.25">
      <c r="H31200" s="200"/>
    </row>
    <row r="31201" spans="8:8" x14ac:dyDescent="0.25">
      <c r="H31201" s="200"/>
    </row>
    <row r="31202" spans="8:8" x14ac:dyDescent="0.25">
      <c r="H31202" s="200"/>
    </row>
    <row r="31203" spans="8:8" x14ac:dyDescent="0.25">
      <c r="H31203" s="200"/>
    </row>
    <row r="31204" spans="8:8" x14ac:dyDescent="0.25">
      <c r="H31204" s="200"/>
    </row>
    <row r="31205" spans="8:8" x14ac:dyDescent="0.25">
      <c r="H31205" s="200"/>
    </row>
    <row r="31206" spans="8:8" x14ac:dyDescent="0.25">
      <c r="H31206" s="200"/>
    </row>
    <row r="31207" spans="8:8" x14ac:dyDescent="0.25">
      <c r="H31207" s="200"/>
    </row>
    <row r="31208" spans="8:8" x14ac:dyDescent="0.25">
      <c r="H31208" s="200"/>
    </row>
    <row r="31209" spans="8:8" x14ac:dyDescent="0.25">
      <c r="H31209" s="200"/>
    </row>
    <row r="31210" spans="8:8" x14ac:dyDescent="0.25">
      <c r="H31210" s="200"/>
    </row>
    <row r="31211" spans="8:8" x14ac:dyDescent="0.25">
      <c r="H31211" s="200"/>
    </row>
    <row r="31212" spans="8:8" x14ac:dyDescent="0.25">
      <c r="H31212" s="200"/>
    </row>
    <row r="31213" spans="8:8" x14ac:dyDescent="0.25">
      <c r="H31213" s="200"/>
    </row>
    <row r="31214" spans="8:8" x14ac:dyDescent="0.25">
      <c r="H31214" s="200"/>
    </row>
    <row r="31215" spans="8:8" x14ac:dyDescent="0.25">
      <c r="H31215" s="200"/>
    </row>
    <row r="31216" spans="8:8" x14ac:dyDescent="0.25">
      <c r="H31216" s="200"/>
    </row>
    <row r="31217" spans="8:8" x14ac:dyDescent="0.25">
      <c r="H31217" s="200"/>
    </row>
    <row r="31218" spans="8:8" x14ac:dyDescent="0.25">
      <c r="H31218" s="200"/>
    </row>
    <row r="31219" spans="8:8" x14ac:dyDescent="0.25">
      <c r="H31219" s="200"/>
    </row>
    <row r="31220" spans="8:8" x14ac:dyDescent="0.25">
      <c r="H31220" s="200"/>
    </row>
    <row r="31221" spans="8:8" x14ac:dyDescent="0.25">
      <c r="H31221" s="200"/>
    </row>
    <row r="31222" spans="8:8" x14ac:dyDescent="0.25">
      <c r="H31222" s="200"/>
    </row>
    <row r="31223" spans="8:8" x14ac:dyDescent="0.25">
      <c r="H31223" s="200"/>
    </row>
    <row r="31224" spans="8:8" x14ac:dyDescent="0.25">
      <c r="H31224" s="200"/>
    </row>
    <row r="31225" spans="8:8" x14ac:dyDescent="0.25">
      <c r="H31225" s="200"/>
    </row>
    <row r="31226" spans="8:8" x14ac:dyDescent="0.25">
      <c r="H31226" s="200"/>
    </row>
    <row r="31227" spans="8:8" x14ac:dyDescent="0.25">
      <c r="H31227" s="200"/>
    </row>
    <row r="31228" spans="8:8" x14ac:dyDescent="0.25">
      <c r="H31228" s="200"/>
    </row>
    <row r="31229" spans="8:8" x14ac:dyDescent="0.25">
      <c r="H31229" s="200"/>
    </row>
    <row r="31230" spans="8:8" x14ac:dyDescent="0.25">
      <c r="H31230" s="200"/>
    </row>
    <row r="31231" spans="8:8" x14ac:dyDescent="0.25">
      <c r="H31231" s="200"/>
    </row>
    <row r="31232" spans="8:8" x14ac:dyDescent="0.25">
      <c r="H31232" s="200"/>
    </row>
    <row r="31233" spans="8:8" x14ac:dyDescent="0.25">
      <c r="H31233" s="200"/>
    </row>
    <row r="31234" spans="8:8" x14ac:dyDescent="0.25">
      <c r="H31234" s="200"/>
    </row>
    <row r="31235" spans="8:8" x14ac:dyDescent="0.25">
      <c r="H31235" s="200"/>
    </row>
    <row r="31236" spans="8:8" x14ac:dyDescent="0.25">
      <c r="H31236" s="200"/>
    </row>
    <row r="31237" spans="8:8" x14ac:dyDescent="0.25">
      <c r="H31237" s="200"/>
    </row>
    <row r="31238" spans="8:8" x14ac:dyDescent="0.25">
      <c r="H31238" s="200"/>
    </row>
    <row r="31239" spans="8:8" x14ac:dyDescent="0.25">
      <c r="H31239" s="200"/>
    </row>
    <row r="31240" spans="8:8" x14ac:dyDescent="0.25">
      <c r="H31240" s="200"/>
    </row>
    <row r="31241" spans="8:8" x14ac:dyDescent="0.25">
      <c r="H31241" s="200"/>
    </row>
    <row r="31242" spans="8:8" x14ac:dyDescent="0.25">
      <c r="H31242" s="200"/>
    </row>
    <row r="31243" spans="8:8" x14ac:dyDescent="0.25">
      <c r="H31243" s="200"/>
    </row>
    <row r="31244" spans="8:8" x14ac:dyDescent="0.25">
      <c r="H31244" s="200"/>
    </row>
    <row r="31245" spans="8:8" x14ac:dyDescent="0.25">
      <c r="H31245" s="200"/>
    </row>
    <row r="31246" spans="8:8" x14ac:dyDescent="0.25">
      <c r="H31246" s="200"/>
    </row>
    <row r="31247" spans="8:8" x14ac:dyDescent="0.25">
      <c r="H31247" s="200"/>
    </row>
    <row r="31248" spans="8:8" x14ac:dyDescent="0.25">
      <c r="H31248" s="200"/>
    </row>
    <row r="31249" spans="8:8" x14ac:dyDescent="0.25">
      <c r="H31249" s="200"/>
    </row>
    <row r="31250" spans="8:8" x14ac:dyDescent="0.25">
      <c r="H31250" s="200"/>
    </row>
    <row r="31251" spans="8:8" x14ac:dyDescent="0.25">
      <c r="H31251" s="200"/>
    </row>
    <row r="31252" spans="8:8" x14ac:dyDescent="0.25">
      <c r="H31252" s="200"/>
    </row>
    <row r="31253" spans="8:8" x14ac:dyDescent="0.25">
      <c r="H31253" s="200"/>
    </row>
    <row r="31254" spans="8:8" x14ac:dyDescent="0.25">
      <c r="H31254" s="200"/>
    </row>
    <row r="31255" spans="8:8" x14ac:dyDescent="0.25">
      <c r="H31255" s="200"/>
    </row>
    <row r="31256" spans="8:8" x14ac:dyDescent="0.25">
      <c r="H31256" s="200"/>
    </row>
    <row r="31257" spans="8:8" x14ac:dyDescent="0.25">
      <c r="H31257" s="200"/>
    </row>
    <row r="31258" spans="8:8" x14ac:dyDescent="0.25">
      <c r="H31258" s="200"/>
    </row>
    <row r="31259" spans="8:8" x14ac:dyDescent="0.25">
      <c r="H31259" s="200"/>
    </row>
    <row r="31260" spans="8:8" x14ac:dyDescent="0.25">
      <c r="H31260" s="200"/>
    </row>
    <row r="31261" spans="8:8" x14ac:dyDescent="0.25">
      <c r="H31261" s="200"/>
    </row>
    <row r="31262" spans="8:8" x14ac:dyDescent="0.25">
      <c r="H31262" s="200"/>
    </row>
    <row r="31263" spans="8:8" x14ac:dyDescent="0.25">
      <c r="H31263" s="200"/>
    </row>
    <row r="31264" spans="8:8" x14ac:dyDescent="0.25">
      <c r="H31264" s="200"/>
    </row>
    <row r="31265" spans="8:8" x14ac:dyDescent="0.25">
      <c r="H31265" s="200"/>
    </row>
    <row r="31266" spans="8:8" x14ac:dyDescent="0.25">
      <c r="H31266" s="200"/>
    </row>
    <row r="31267" spans="8:8" x14ac:dyDescent="0.25">
      <c r="H31267" s="200"/>
    </row>
    <row r="31268" spans="8:8" x14ac:dyDescent="0.25">
      <c r="H31268" s="200"/>
    </row>
    <row r="31269" spans="8:8" x14ac:dyDescent="0.25">
      <c r="H31269" s="200"/>
    </row>
    <row r="31270" spans="8:8" x14ac:dyDescent="0.25">
      <c r="H31270" s="200"/>
    </row>
    <row r="31271" spans="8:8" x14ac:dyDescent="0.25">
      <c r="H31271" s="200"/>
    </row>
    <row r="31272" spans="8:8" x14ac:dyDescent="0.25">
      <c r="H31272" s="200"/>
    </row>
    <row r="31273" spans="8:8" x14ac:dyDescent="0.25">
      <c r="H31273" s="200"/>
    </row>
    <row r="31274" spans="8:8" x14ac:dyDescent="0.25">
      <c r="H31274" s="200"/>
    </row>
    <row r="31275" spans="8:8" x14ac:dyDescent="0.25">
      <c r="H31275" s="200"/>
    </row>
    <row r="31276" spans="8:8" x14ac:dyDescent="0.25">
      <c r="H31276" s="200"/>
    </row>
    <row r="31277" spans="8:8" x14ac:dyDescent="0.25">
      <c r="H31277" s="200"/>
    </row>
    <row r="31278" spans="8:8" x14ac:dyDescent="0.25">
      <c r="H31278" s="200"/>
    </row>
    <row r="31279" spans="8:8" x14ac:dyDescent="0.25">
      <c r="H31279" s="200"/>
    </row>
    <row r="31280" spans="8:8" x14ac:dyDescent="0.25">
      <c r="H31280" s="200"/>
    </row>
    <row r="31281" spans="8:8" x14ac:dyDescent="0.25">
      <c r="H31281" s="200"/>
    </row>
    <row r="31282" spans="8:8" x14ac:dyDescent="0.25">
      <c r="H31282" s="200"/>
    </row>
    <row r="31283" spans="8:8" x14ac:dyDescent="0.25">
      <c r="H31283" s="200"/>
    </row>
    <row r="31284" spans="8:8" x14ac:dyDescent="0.25">
      <c r="H31284" s="200"/>
    </row>
    <row r="31285" spans="8:8" x14ac:dyDescent="0.25">
      <c r="H31285" s="200"/>
    </row>
    <row r="31286" spans="8:8" x14ac:dyDescent="0.25">
      <c r="H31286" s="200"/>
    </row>
    <row r="31287" spans="8:8" x14ac:dyDescent="0.25">
      <c r="H31287" s="200"/>
    </row>
    <row r="31288" spans="8:8" x14ac:dyDescent="0.25">
      <c r="H31288" s="200"/>
    </row>
    <row r="31289" spans="8:8" x14ac:dyDescent="0.25">
      <c r="H31289" s="200"/>
    </row>
    <row r="31290" spans="8:8" x14ac:dyDescent="0.25">
      <c r="H31290" s="200"/>
    </row>
    <row r="31291" spans="8:8" x14ac:dyDescent="0.25">
      <c r="H31291" s="200"/>
    </row>
    <row r="31292" spans="8:8" x14ac:dyDescent="0.25">
      <c r="H31292" s="200"/>
    </row>
    <row r="31293" spans="8:8" x14ac:dyDescent="0.25">
      <c r="H31293" s="200"/>
    </row>
    <row r="31294" spans="8:8" x14ac:dyDescent="0.25">
      <c r="H31294" s="200"/>
    </row>
    <row r="31295" spans="8:8" x14ac:dyDescent="0.25">
      <c r="H31295" s="200"/>
    </row>
    <row r="31296" spans="8:8" x14ac:dyDescent="0.25">
      <c r="H31296" s="200"/>
    </row>
    <row r="31297" spans="8:8" x14ac:dyDescent="0.25">
      <c r="H31297" s="200"/>
    </row>
    <row r="31298" spans="8:8" x14ac:dyDescent="0.25">
      <c r="H31298" s="200"/>
    </row>
    <row r="31299" spans="8:8" x14ac:dyDescent="0.25">
      <c r="H31299" s="200"/>
    </row>
    <row r="31300" spans="8:8" x14ac:dyDescent="0.25">
      <c r="H31300" s="200"/>
    </row>
    <row r="31301" spans="8:8" x14ac:dyDescent="0.25">
      <c r="H31301" s="200"/>
    </row>
    <row r="31302" spans="8:8" x14ac:dyDescent="0.25">
      <c r="H31302" s="200"/>
    </row>
    <row r="31303" spans="8:8" x14ac:dyDescent="0.25">
      <c r="H31303" s="200"/>
    </row>
    <row r="31304" spans="8:8" x14ac:dyDescent="0.25">
      <c r="H31304" s="200"/>
    </row>
    <row r="31305" spans="8:8" x14ac:dyDescent="0.25">
      <c r="H31305" s="200"/>
    </row>
    <row r="31306" spans="8:8" x14ac:dyDescent="0.25">
      <c r="H31306" s="200"/>
    </row>
    <row r="31307" spans="8:8" x14ac:dyDescent="0.25">
      <c r="H31307" s="200"/>
    </row>
    <row r="31308" spans="8:8" x14ac:dyDescent="0.25">
      <c r="H31308" s="200"/>
    </row>
    <row r="31309" spans="8:8" x14ac:dyDescent="0.25">
      <c r="H31309" s="200"/>
    </row>
    <row r="31310" spans="8:8" x14ac:dyDescent="0.25">
      <c r="H31310" s="200"/>
    </row>
    <row r="31311" spans="8:8" x14ac:dyDescent="0.25">
      <c r="H31311" s="200"/>
    </row>
    <row r="31312" spans="8:8" x14ac:dyDescent="0.25">
      <c r="H31312" s="200"/>
    </row>
    <row r="31313" spans="8:8" x14ac:dyDescent="0.25">
      <c r="H31313" s="200"/>
    </row>
    <row r="31314" spans="8:8" x14ac:dyDescent="0.25">
      <c r="H31314" s="200"/>
    </row>
    <row r="31315" spans="8:8" x14ac:dyDescent="0.25">
      <c r="H31315" s="200"/>
    </row>
    <row r="31316" spans="8:8" x14ac:dyDescent="0.25">
      <c r="H31316" s="200"/>
    </row>
    <row r="31317" spans="8:8" x14ac:dyDescent="0.25">
      <c r="H31317" s="200"/>
    </row>
    <row r="31318" spans="8:8" x14ac:dyDescent="0.25">
      <c r="H31318" s="200"/>
    </row>
    <row r="31319" spans="8:8" x14ac:dyDescent="0.25">
      <c r="H31319" s="200"/>
    </row>
    <row r="31320" spans="8:8" x14ac:dyDescent="0.25">
      <c r="H31320" s="200"/>
    </row>
    <row r="31321" spans="8:8" x14ac:dyDescent="0.25">
      <c r="H31321" s="200"/>
    </row>
    <row r="31322" spans="8:8" x14ac:dyDescent="0.25">
      <c r="H31322" s="200"/>
    </row>
    <row r="31323" spans="8:8" x14ac:dyDescent="0.25">
      <c r="H31323" s="200"/>
    </row>
    <row r="31324" spans="8:8" x14ac:dyDescent="0.25">
      <c r="H31324" s="200"/>
    </row>
    <row r="31325" spans="8:8" x14ac:dyDescent="0.25">
      <c r="H31325" s="200"/>
    </row>
    <row r="31326" spans="8:8" x14ac:dyDescent="0.25">
      <c r="H31326" s="200"/>
    </row>
    <row r="31327" spans="8:8" x14ac:dyDescent="0.25">
      <c r="H31327" s="200"/>
    </row>
    <row r="31328" spans="8:8" x14ac:dyDescent="0.25">
      <c r="H31328" s="200"/>
    </row>
    <row r="31329" spans="8:8" x14ac:dyDescent="0.25">
      <c r="H31329" s="200"/>
    </row>
    <row r="31330" spans="8:8" x14ac:dyDescent="0.25">
      <c r="H31330" s="200"/>
    </row>
    <row r="31331" spans="8:8" x14ac:dyDescent="0.25">
      <c r="H31331" s="200"/>
    </row>
    <row r="31332" spans="8:8" x14ac:dyDescent="0.25">
      <c r="H31332" s="200"/>
    </row>
    <row r="31333" spans="8:8" x14ac:dyDescent="0.25">
      <c r="H31333" s="200"/>
    </row>
    <row r="31334" spans="8:8" x14ac:dyDescent="0.25">
      <c r="H31334" s="200"/>
    </row>
    <row r="31335" spans="8:8" x14ac:dyDescent="0.25">
      <c r="H31335" s="200"/>
    </row>
    <row r="31336" spans="8:8" x14ac:dyDescent="0.25">
      <c r="H31336" s="200"/>
    </row>
    <row r="31337" spans="8:8" x14ac:dyDescent="0.25">
      <c r="H31337" s="200"/>
    </row>
    <row r="31338" spans="8:8" x14ac:dyDescent="0.25">
      <c r="H31338" s="200"/>
    </row>
    <row r="31339" spans="8:8" x14ac:dyDescent="0.25">
      <c r="H31339" s="200"/>
    </row>
    <row r="31340" spans="8:8" x14ac:dyDescent="0.25">
      <c r="H31340" s="200"/>
    </row>
    <row r="31341" spans="8:8" x14ac:dyDescent="0.25">
      <c r="H31341" s="200"/>
    </row>
    <row r="31342" spans="8:8" x14ac:dyDescent="0.25">
      <c r="H31342" s="200"/>
    </row>
    <row r="31343" spans="8:8" x14ac:dyDescent="0.25">
      <c r="H31343" s="200"/>
    </row>
    <row r="31344" spans="8:8" x14ac:dyDescent="0.25">
      <c r="H31344" s="200"/>
    </row>
    <row r="31345" spans="8:8" x14ac:dyDescent="0.25">
      <c r="H31345" s="200"/>
    </row>
    <row r="31346" spans="8:8" x14ac:dyDescent="0.25">
      <c r="H31346" s="200"/>
    </row>
    <row r="31347" spans="8:8" x14ac:dyDescent="0.25">
      <c r="H31347" s="200"/>
    </row>
    <row r="31348" spans="8:8" x14ac:dyDescent="0.25">
      <c r="H31348" s="200"/>
    </row>
    <row r="31349" spans="8:8" x14ac:dyDescent="0.25">
      <c r="H31349" s="200"/>
    </row>
    <row r="31350" spans="8:8" x14ac:dyDescent="0.25">
      <c r="H31350" s="200"/>
    </row>
    <row r="31351" spans="8:8" x14ac:dyDescent="0.25">
      <c r="H31351" s="200"/>
    </row>
    <row r="31352" spans="8:8" x14ac:dyDescent="0.25">
      <c r="H31352" s="200"/>
    </row>
    <row r="31353" spans="8:8" x14ac:dyDescent="0.25">
      <c r="H31353" s="200"/>
    </row>
    <row r="31354" spans="8:8" x14ac:dyDescent="0.25">
      <c r="H31354" s="200"/>
    </row>
    <row r="31355" spans="8:8" x14ac:dyDescent="0.25">
      <c r="H31355" s="200"/>
    </row>
    <row r="31356" spans="8:8" x14ac:dyDescent="0.25">
      <c r="H31356" s="200"/>
    </row>
    <row r="31357" spans="8:8" x14ac:dyDescent="0.25">
      <c r="H31357" s="200"/>
    </row>
    <row r="31358" spans="8:8" x14ac:dyDescent="0.25">
      <c r="H31358" s="200"/>
    </row>
    <row r="31359" spans="8:8" x14ac:dyDescent="0.25">
      <c r="H31359" s="200"/>
    </row>
    <row r="31360" spans="8:8" x14ac:dyDescent="0.25">
      <c r="H31360" s="200"/>
    </row>
    <row r="31361" spans="8:8" x14ac:dyDescent="0.25">
      <c r="H31361" s="200"/>
    </row>
    <row r="31362" spans="8:8" x14ac:dyDescent="0.25">
      <c r="H31362" s="200"/>
    </row>
    <row r="31363" spans="8:8" x14ac:dyDescent="0.25">
      <c r="H31363" s="200"/>
    </row>
    <row r="31364" spans="8:8" x14ac:dyDescent="0.25">
      <c r="H31364" s="200"/>
    </row>
    <row r="31365" spans="8:8" x14ac:dyDescent="0.25">
      <c r="H31365" s="200"/>
    </row>
    <row r="31366" spans="8:8" x14ac:dyDescent="0.25">
      <c r="H31366" s="200"/>
    </row>
    <row r="31367" spans="8:8" x14ac:dyDescent="0.25">
      <c r="H31367" s="200"/>
    </row>
    <row r="31368" spans="8:8" x14ac:dyDescent="0.25">
      <c r="H31368" s="200"/>
    </row>
    <row r="31369" spans="8:8" x14ac:dyDescent="0.25">
      <c r="H31369" s="200"/>
    </row>
    <row r="31370" spans="8:8" x14ac:dyDescent="0.25">
      <c r="H31370" s="200"/>
    </row>
    <row r="31371" spans="8:8" x14ac:dyDescent="0.25">
      <c r="H31371" s="200"/>
    </row>
    <row r="31372" spans="8:8" x14ac:dyDescent="0.25">
      <c r="H31372" s="200"/>
    </row>
    <row r="31373" spans="8:8" x14ac:dyDescent="0.25">
      <c r="H31373" s="200"/>
    </row>
    <row r="31374" spans="8:8" x14ac:dyDescent="0.25">
      <c r="H31374" s="200"/>
    </row>
    <row r="31375" spans="8:8" x14ac:dyDescent="0.25">
      <c r="H31375" s="200"/>
    </row>
    <row r="31376" spans="8:8" x14ac:dyDescent="0.25">
      <c r="H31376" s="200"/>
    </row>
    <row r="31377" spans="8:8" x14ac:dyDescent="0.25">
      <c r="H31377" s="200"/>
    </row>
    <row r="31378" spans="8:8" x14ac:dyDescent="0.25">
      <c r="H31378" s="200"/>
    </row>
    <row r="31379" spans="8:8" x14ac:dyDescent="0.25">
      <c r="H31379" s="200"/>
    </row>
    <row r="31380" spans="8:8" x14ac:dyDescent="0.25">
      <c r="H31380" s="200"/>
    </row>
    <row r="31381" spans="8:8" x14ac:dyDescent="0.25">
      <c r="H31381" s="200"/>
    </row>
    <row r="31382" spans="8:8" x14ac:dyDescent="0.25">
      <c r="H31382" s="200"/>
    </row>
    <row r="31383" spans="8:8" x14ac:dyDescent="0.25">
      <c r="H31383" s="200"/>
    </row>
    <row r="31384" spans="8:8" x14ac:dyDescent="0.25">
      <c r="H31384" s="200"/>
    </row>
    <row r="31385" spans="8:8" x14ac:dyDescent="0.25">
      <c r="H31385" s="200"/>
    </row>
    <row r="31386" spans="8:8" x14ac:dyDescent="0.25">
      <c r="H31386" s="200"/>
    </row>
    <row r="31387" spans="8:8" x14ac:dyDescent="0.25">
      <c r="H31387" s="200"/>
    </row>
    <row r="31388" spans="8:8" x14ac:dyDescent="0.25">
      <c r="H31388" s="200"/>
    </row>
    <row r="31389" spans="8:8" x14ac:dyDescent="0.25">
      <c r="H31389" s="200"/>
    </row>
    <row r="31390" spans="8:8" x14ac:dyDescent="0.25">
      <c r="H31390" s="200"/>
    </row>
    <row r="31391" spans="8:8" x14ac:dyDescent="0.25">
      <c r="H31391" s="200"/>
    </row>
    <row r="31392" spans="8:8" x14ac:dyDescent="0.25">
      <c r="H31392" s="200"/>
    </row>
    <row r="31393" spans="8:8" x14ac:dyDescent="0.25">
      <c r="H31393" s="200"/>
    </row>
    <row r="31394" spans="8:8" x14ac:dyDescent="0.25">
      <c r="H31394" s="200"/>
    </row>
    <row r="31395" spans="8:8" x14ac:dyDescent="0.25">
      <c r="H31395" s="200"/>
    </row>
    <row r="31396" spans="8:8" x14ac:dyDescent="0.25">
      <c r="H31396" s="200"/>
    </row>
    <row r="31397" spans="8:8" x14ac:dyDescent="0.25">
      <c r="H31397" s="200"/>
    </row>
    <row r="31398" spans="8:8" x14ac:dyDescent="0.25">
      <c r="H31398" s="200"/>
    </row>
    <row r="31399" spans="8:8" x14ac:dyDescent="0.25">
      <c r="H31399" s="200"/>
    </row>
    <row r="31400" spans="8:8" x14ac:dyDescent="0.25">
      <c r="H31400" s="200"/>
    </row>
    <row r="31401" spans="8:8" x14ac:dyDescent="0.25">
      <c r="H31401" s="200"/>
    </row>
    <row r="31402" spans="8:8" x14ac:dyDescent="0.25">
      <c r="H31402" s="200"/>
    </row>
    <row r="31403" spans="8:8" x14ac:dyDescent="0.25">
      <c r="H31403" s="200"/>
    </row>
    <row r="31404" spans="8:8" x14ac:dyDescent="0.25">
      <c r="H31404" s="200"/>
    </row>
    <row r="31405" spans="8:8" x14ac:dyDescent="0.25">
      <c r="H31405" s="200"/>
    </row>
    <row r="31406" spans="8:8" x14ac:dyDescent="0.25">
      <c r="H31406" s="200"/>
    </row>
    <row r="31407" spans="8:8" x14ac:dyDescent="0.25">
      <c r="H31407" s="200"/>
    </row>
    <row r="31408" spans="8:8" x14ac:dyDescent="0.25">
      <c r="H31408" s="200"/>
    </row>
    <row r="31409" spans="8:8" x14ac:dyDescent="0.25">
      <c r="H31409" s="200"/>
    </row>
    <row r="31410" spans="8:8" x14ac:dyDescent="0.25">
      <c r="H31410" s="200"/>
    </row>
    <row r="31411" spans="8:8" x14ac:dyDescent="0.25">
      <c r="H31411" s="200"/>
    </row>
    <row r="31412" spans="8:8" x14ac:dyDescent="0.25">
      <c r="H31412" s="200"/>
    </row>
    <row r="31413" spans="8:8" x14ac:dyDescent="0.25">
      <c r="H31413" s="200"/>
    </row>
    <row r="31414" spans="8:8" x14ac:dyDescent="0.25">
      <c r="H31414" s="200"/>
    </row>
    <row r="31415" spans="8:8" x14ac:dyDescent="0.25">
      <c r="H31415" s="200"/>
    </row>
    <row r="31416" spans="8:8" x14ac:dyDescent="0.25">
      <c r="H31416" s="200"/>
    </row>
    <row r="31417" spans="8:8" x14ac:dyDescent="0.25">
      <c r="H31417" s="200"/>
    </row>
    <row r="31418" spans="8:8" x14ac:dyDescent="0.25">
      <c r="H31418" s="200"/>
    </row>
    <row r="31419" spans="8:8" x14ac:dyDescent="0.25">
      <c r="H31419" s="200"/>
    </row>
    <row r="31420" spans="8:8" x14ac:dyDescent="0.25">
      <c r="H31420" s="200"/>
    </row>
    <row r="31421" spans="8:8" x14ac:dyDescent="0.25">
      <c r="H31421" s="200"/>
    </row>
    <row r="31422" spans="8:8" x14ac:dyDescent="0.25">
      <c r="H31422" s="200"/>
    </row>
    <row r="31423" spans="8:8" x14ac:dyDescent="0.25">
      <c r="H31423" s="200"/>
    </row>
    <row r="31424" spans="8:8" x14ac:dyDescent="0.25">
      <c r="H31424" s="200"/>
    </row>
    <row r="31425" spans="8:8" x14ac:dyDescent="0.25">
      <c r="H31425" s="200"/>
    </row>
    <row r="31426" spans="8:8" x14ac:dyDescent="0.25">
      <c r="H31426" s="200"/>
    </row>
    <row r="31427" spans="8:8" x14ac:dyDescent="0.25">
      <c r="H31427" s="200"/>
    </row>
    <row r="31428" spans="8:8" x14ac:dyDescent="0.25">
      <c r="H31428" s="200"/>
    </row>
    <row r="31429" spans="8:8" x14ac:dyDescent="0.25">
      <c r="H31429" s="200"/>
    </row>
    <row r="31430" spans="8:8" x14ac:dyDescent="0.25">
      <c r="H31430" s="200"/>
    </row>
    <row r="31431" spans="8:8" x14ac:dyDescent="0.25">
      <c r="H31431" s="200"/>
    </row>
    <row r="31432" spans="8:8" x14ac:dyDescent="0.25">
      <c r="H31432" s="200"/>
    </row>
    <row r="31433" spans="8:8" x14ac:dyDescent="0.25">
      <c r="H31433" s="200"/>
    </row>
    <row r="31434" spans="8:8" x14ac:dyDescent="0.25">
      <c r="H31434" s="200"/>
    </row>
    <row r="31435" spans="8:8" x14ac:dyDescent="0.25">
      <c r="H31435" s="200"/>
    </row>
    <row r="31436" spans="8:8" x14ac:dyDescent="0.25">
      <c r="H31436" s="200"/>
    </row>
    <row r="31437" spans="8:8" x14ac:dyDescent="0.25">
      <c r="H31437" s="200"/>
    </row>
    <row r="31438" spans="8:8" x14ac:dyDescent="0.25">
      <c r="H31438" s="200"/>
    </row>
    <row r="31439" spans="8:8" x14ac:dyDescent="0.25">
      <c r="H31439" s="200"/>
    </row>
    <row r="31440" spans="8:8" x14ac:dyDescent="0.25">
      <c r="H31440" s="200"/>
    </row>
    <row r="31441" spans="8:8" x14ac:dyDescent="0.25">
      <c r="H31441" s="200"/>
    </row>
    <row r="31442" spans="8:8" x14ac:dyDescent="0.25">
      <c r="H31442" s="200"/>
    </row>
    <row r="31443" spans="8:8" x14ac:dyDescent="0.25">
      <c r="H31443" s="200"/>
    </row>
    <row r="31444" spans="8:8" x14ac:dyDescent="0.25">
      <c r="H31444" s="200"/>
    </row>
    <row r="31445" spans="8:8" x14ac:dyDescent="0.25">
      <c r="H31445" s="200"/>
    </row>
    <row r="31446" spans="8:8" x14ac:dyDescent="0.25">
      <c r="H31446" s="200"/>
    </row>
    <row r="31447" spans="8:8" x14ac:dyDescent="0.25">
      <c r="H31447" s="200"/>
    </row>
    <row r="31448" spans="8:8" x14ac:dyDescent="0.25">
      <c r="H31448" s="200"/>
    </row>
    <row r="31449" spans="8:8" x14ac:dyDescent="0.25">
      <c r="H31449" s="200"/>
    </row>
    <row r="31450" spans="8:8" x14ac:dyDescent="0.25">
      <c r="H31450" s="200"/>
    </row>
    <row r="31451" spans="8:8" x14ac:dyDescent="0.25">
      <c r="H31451" s="200"/>
    </row>
    <row r="31452" spans="8:8" x14ac:dyDescent="0.25">
      <c r="H31452" s="200"/>
    </row>
    <row r="31453" spans="8:8" x14ac:dyDescent="0.25">
      <c r="H31453" s="200"/>
    </row>
    <row r="31454" spans="8:8" x14ac:dyDescent="0.25">
      <c r="H31454" s="200"/>
    </row>
    <row r="31455" spans="8:8" x14ac:dyDescent="0.25">
      <c r="H31455" s="200"/>
    </row>
    <row r="31456" spans="8:8" x14ac:dyDescent="0.25">
      <c r="H31456" s="200"/>
    </row>
    <row r="31457" spans="8:8" x14ac:dyDescent="0.25">
      <c r="H31457" s="200"/>
    </row>
    <row r="31458" spans="8:8" x14ac:dyDescent="0.25">
      <c r="H31458" s="200"/>
    </row>
    <row r="31459" spans="8:8" x14ac:dyDescent="0.25">
      <c r="H31459" s="200"/>
    </row>
    <row r="31460" spans="8:8" x14ac:dyDescent="0.25">
      <c r="H31460" s="200"/>
    </row>
    <row r="31461" spans="8:8" x14ac:dyDescent="0.25">
      <c r="H31461" s="200"/>
    </row>
    <row r="31462" spans="8:8" x14ac:dyDescent="0.25">
      <c r="H31462" s="200"/>
    </row>
    <row r="31463" spans="8:8" x14ac:dyDescent="0.25">
      <c r="H31463" s="200"/>
    </row>
    <row r="31464" spans="8:8" x14ac:dyDescent="0.25">
      <c r="H31464" s="200"/>
    </row>
    <row r="31465" spans="8:8" x14ac:dyDescent="0.25">
      <c r="H31465" s="200"/>
    </row>
    <row r="31466" spans="8:8" x14ac:dyDescent="0.25">
      <c r="H31466" s="200"/>
    </row>
    <row r="31467" spans="8:8" x14ac:dyDescent="0.25">
      <c r="H31467" s="200"/>
    </row>
    <row r="31468" spans="8:8" x14ac:dyDescent="0.25">
      <c r="H31468" s="200"/>
    </row>
    <row r="31469" spans="8:8" x14ac:dyDescent="0.25">
      <c r="H31469" s="200"/>
    </row>
    <row r="31470" spans="8:8" x14ac:dyDescent="0.25">
      <c r="H31470" s="200"/>
    </row>
    <row r="31471" spans="8:8" x14ac:dyDescent="0.25">
      <c r="H31471" s="200"/>
    </row>
    <row r="31472" spans="8:8" x14ac:dyDescent="0.25">
      <c r="H31472" s="200"/>
    </row>
    <row r="31473" spans="8:8" x14ac:dyDescent="0.25">
      <c r="H31473" s="200"/>
    </row>
    <row r="31474" spans="8:8" x14ac:dyDescent="0.25">
      <c r="H31474" s="200"/>
    </row>
    <row r="31475" spans="8:8" x14ac:dyDescent="0.25">
      <c r="H31475" s="200"/>
    </row>
    <row r="31476" spans="8:8" x14ac:dyDescent="0.25">
      <c r="H31476" s="200"/>
    </row>
    <row r="31477" spans="8:8" x14ac:dyDescent="0.25">
      <c r="H31477" s="200"/>
    </row>
    <row r="31478" spans="8:8" x14ac:dyDescent="0.25">
      <c r="H31478" s="200"/>
    </row>
    <row r="31479" spans="8:8" x14ac:dyDescent="0.25">
      <c r="H31479" s="200"/>
    </row>
    <row r="31480" spans="8:8" x14ac:dyDescent="0.25">
      <c r="H31480" s="200"/>
    </row>
    <row r="31481" spans="8:8" x14ac:dyDescent="0.25">
      <c r="H31481" s="200"/>
    </row>
    <row r="31482" spans="8:8" x14ac:dyDescent="0.25">
      <c r="H31482" s="200"/>
    </row>
    <row r="31483" spans="8:8" x14ac:dyDescent="0.25">
      <c r="H31483" s="200"/>
    </row>
    <row r="31484" spans="8:8" x14ac:dyDescent="0.25">
      <c r="H31484" s="200"/>
    </row>
    <row r="31485" spans="8:8" x14ac:dyDescent="0.25">
      <c r="H31485" s="200"/>
    </row>
    <row r="31486" spans="8:8" x14ac:dyDescent="0.25">
      <c r="H31486" s="200"/>
    </row>
    <row r="31487" spans="8:8" x14ac:dyDescent="0.25">
      <c r="H31487" s="200"/>
    </row>
    <row r="31488" spans="8:8" x14ac:dyDescent="0.25">
      <c r="H31488" s="200"/>
    </row>
    <row r="31489" spans="8:8" x14ac:dyDescent="0.25">
      <c r="H31489" s="200"/>
    </row>
    <row r="31490" spans="8:8" x14ac:dyDescent="0.25">
      <c r="H31490" s="200"/>
    </row>
    <row r="31491" spans="8:8" x14ac:dyDescent="0.25">
      <c r="H31491" s="200"/>
    </row>
    <row r="31492" spans="8:8" x14ac:dyDescent="0.25">
      <c r="H31492" s="200"/>
    </row>
    <row r="31493" spans="8:8" x14ac:dyDescent="0.25">
      <c r="H31493" s="200"/>
    </row>
    <row r="31494" spans="8:8" x14ac:dyDescent="0.25">
      <c r="H31494" s="200"/>
    </row>
    <row r="31495" spans="8:8" x14ac:dyDescent="0.25">
      <c r="H31495" s="200"/>
    </row>
    <row r="31496" spans="8:8" x14ac:dyDescent="0.25">
      <c r="H31496" s="200"/>
    </row>
    <row r="31497" spans="8:8" x14ac:dyDescent="0.25">
      <c r="H31497" s="200"/>
    </row>
    <row r="31498" spans="8:8" x14ac:dyDescent="0.25">
      <c r="H31498" s="200"/>
    </row>
    <row r="31499" spans="8:8" x14ac:dyDescent="0.25">
      <c r="H31499" s="200"/>
    </row>
    <row r="31500" spans="8:8" x14ac:dyDescent="0.25">
      <c r="H31500" s="200"/>
    </row>
    <row r="31501" spans="8:8" x14ac:dyDescent="0.25">
      <c r="H31501" s="200"/>
    </row>
    <row r="31502" spans="8:8" x14ac:dyDescent="0.25">
      <c r="H31502" s="200"/>
    </row>
    <row r="31503" spans="8:8" x14ac:dyDescent="0.25">
      <c r="H31503" s="200"/>
    </row>
    <row r="31504" spans="8:8" x14ac:dyDescent="0.25">
      <c r="H31504" s="200"/>
    </row>
    <row r="31505" spans="8:8" x14ac:dyDescent="0.25">
      <c r="H31505" s="200"/>
    </row>
    <row r="31506" spans="8:8" x14ac:dyDescent="0.25">
      <c r="H31506" s="200"/>
    </row>
    <row r="31507" spans="8:8" x14ac:dyDescent="0.25">
      <c r="H31507" s="200"/>
    </row>
    <row r="31508" spans="8:8" x14ac:dyDescent="0.25">
      <c r="H31508" s="200"/>
    </row>
    <row r="31509" spans="8:8" x14ac:dyDescent="0.25">
      <c r="H31509" s="200"/>
    </row>
    <row r="31510" spans="8:8" x14ac:dyDescent="0.25">
      <c r="H31510" s="200"/>
    </row>
    <row r="31511" spans="8:8" x14ac:dyDescent="0.25">
      <c r="H31511" s="200"/>
    </row>
    <row r="31512" spans="8:8" x14ac:dyDescent="0.25">
      <c r="H31512" s="200"/>
    </row>
    <row r="31513" spans="8:8" x14ac:dyDescent="0.25">
      <c r="H31513" s="200"/>
    </row>
    <row r="31514" spans="8:8" x14ac:dyDescent="0.25">
      <c r="H31514" s="200"/>
    </row>
    <row r="31515" spans="8:8" x14ac:dyDescent="0.25">
      <c r="H31515" s="200"/>
    </row>
    <row r="31516" spans="8:8" x14ac:dyDescent="0.25">
      <c r="H31516" s="200"/>
    </row>
    <row r="31517" spans="8:8" x14ac:dyDescent="0.25">
      <c r="H31517" s="200"/>
    </row>
    <row r="31518" spans="8:8" x14ac:dyDescent="0.25">
      <c r="H31518" s="200"/>
    </row>
    <row r="31519" spans="8:8" x14ac:dyDescent="0.25">
      <c r="H31519" s="200"/>
    </row>
    <row r="31520" spans="8:8" x14ac:dyDescent="0.25">
      <c r="H31520" s="200"/>
    </row>
    <row r="31521" spans="8:8" x14ac:dyDescent="0.25">
      <c r="H31521" s="200"/>
    </row>
    <row r="31522" spans="8:8" x14ac:dyDescent="0.25">
      <c r="H31522" s="200"/>
    </row>
    <row r="31523" spans="8:8" x14ac:dyDescent="0.25">
      <c r="H31523" s="200"/>
    </row>
    <row r="31524" spans="8:8" x14ac:dyDescent="0.25">
      <c r="H31524" s="200"/>
    </row>
    <row r="31525" spans="8:8" x14ac:dyDescent="0.25">
      <c r="H31525" s="200"/>
    </row>
    <row r="31526" spans="8:8" x14ac:dyDescent="0.25">
      <c r="H31526" s="200"/>
    </row>
    <row r="31527" spans="8:8" x14ac:dyDescent="0.25">
      <c r="H31527" s="200"/>
    </row>
    <row r="31528" spans="8:8" x14ac:dyDescent="0.25">
      <c r="H31528" s="200"/>
    </row>
    <row r="31529" spans="8:8" x14ac:dyDescent="0.25">
      <c r="H31529" s="200"/>
    </row>
    <row r="31530" spans="8:8" x14ac:dyDescent="0.25">
      <c r="H31530" s="200"/>
    </row>
    <row r="31531" spans="8:8" x14ac:dyDescent="0.25">
      <c r="H31531" s="200"/>
    </row>
    <row r="31532" spans="8:8" x14ac:dyDescent="0.25">
      <c r="H31532" s="200"/>
    </row>
    <row r="31533" spans="8:8" x14ac:dyDescent="0.25">
      <c r="H31533" s="200"/>
    </row>
    <row r="31534" spans="8:8" x14ac:dyDescent="0.25">
      <c r="H31534" s="200"/>
    </row>
    <row r="31535" spans="8:8" x14ac:dyDescent="0.25">
      <c r="H31535" s="200"/>
    </row>
    <row r="31536" spans="8:8" x14ac:dyDescent="0.25">
      <c r="H31536" s="200"/>
    </row>
    <row r="31537" spans="8:8" x14ac:dyDescent="0.25">
      <c r="H31537" s="200"/>
    </row>
    <row r="31538" spans="8:8" x14ac:dyDescent="0.25">
      <c r="H31538" s="200"/>
    </row>
    <row r="31539" spans="8:8" x14ac:dyDescent="0.25">
      <c r="H31539" s="200"/>
    </row>
    <row r="31540" spans="8:8" x14ac:dyDescent="0.25">
      <c r="H31540" s="200"/>
    </row>
    <row r="31541" spans="8:8" x14ac:dyDescent="0.25">
      <c r="H31541" s="200"/>
    </row>
    <row r="31542" spans="8:8" x14ac:dyDescent="0.25">
      <c r="H31542" s="200"/>
    </row>
    <row r="31543" spans="8:8" x14ac:dyDescent="0.25">
      <c r="H31543" s="200"/>
    </row>
    <row r="31544" spans="8:8" x14ac:dyDescent="0.25">
      <c r="H31544" s="200"/>
    </row>
    <row r="31545" spans="8:8" x14ac:dyDescent="0.25">
      <c r="H31545" s="200"/>
    </row>
    <row r="31546" spans="8:8" x14ac:dyDescent="0.25">
      <c r="H31546" s="200"/>
    </row>
    <row r="31547" spans="8:8" x14ac:dyDescent="0.25">
      <c r="H31547" s="200"/>
    </row>
    <row r="31548" spans="8:8" x14ac:dyDescent="0.25">
      <c r="H31548" s="200"/>
    </row>
    <row r="31549" spans="8:8" x14ac:dyDescent="0.25">
      <c r="H31549" s="200"/>
    </row>
    <row r="31550" spans="8:8" x14ac:dyDescent="0.25">
      <c r="H31550" s="200"/>
    </row>
    <row r="31551" spans="8:8" x14ac:dyDescent="0.25">
      <c r="H31551" s="200"/>
    </row>
    <row r="31552" spans="8:8" x14ac:dyDescent="0.25">
      <c r="H31552" s="200"/>
    </row>
    <row r="31553" spans="8:8" x14ac:dyDescent="0.25">
      <c r="H31553" s="200"/>
    </row>
    <row r="31554" spans="8:8" x14ac:dyDescent="0.25">
      <c r="H31554" s="200"/>
    </row>
    <row r="31555" spans="8:8" x14ac:dyDescent="0.25">
      <c r="H31555" s="200"/>
    </row>
    <row r="31556" spans="8:8" x14ac:dyDescent="0.25">
      <c r="H31556" s="200"/>
    </row>
    <row r="31557" spans="8:8" x14ac:dyDescent="0.25">
      <c r="H31557" s="200"/>
    </row>
    <row r="31558" spans="8:8" x14ac:dyDescent="0.25">
      <c r="H31558" s="200"/>
    </row>
    <row r="31559" spans="8:8" x14ac:dyDescent="0.25">
      <c r="H31559" s="200"/>
    </row>
    <row r="31560" spans="8:8" x14ac:dyDescent="0.25">
      <c r="H31560" s="200"/>
    </row>
    <row r="31561" spans="8:8" x14ac:dyDescent="0.25">
      <c r="H31561" s="200"/>
    </row>
    <row r="31562" spans="8:8" x14ac:dyDescent="0.25">
      <c r="H31562" s="200"/>
    </row>
    <row r="31563" spans="8:8" x14ac:dyDescent="0.25">
      <c r="H31563" s="200"/>
    </row>
    <row r="31564" spans="8:8" x14ac:dyDescent="0.25">
      <c r="H31564" s="200"/>
    </row>
    <row r="31565" spans="8:8" x14ac:dyDescent="0.25">
      <c r="H31565" s="200"/>
    </row>
    <row r="31566" spans="8:8" x14ac:dyDescent="0.25">
      <c r="H31566" s="200"/>
    </row>
    <row r="31567" spans="8:8" x14ac:dyDescent="0.25">
      <c r="H31567" s="200"/>
    </row>
    <row r="31568" spans="8:8" x14ac:dyDescent="0.25">
      <c r="H31568" s="200"/>
    </row>
    <row r="31569" spans="8:8" x14ac:dyDescent="0.25">
      <c r="H31569" s="200"/>
    </row>
    <row r="31570" spans="8:8" x14ac:dyDescent="0.25">
      <c r="H31570" s="200"/>
    </row>
    <row r="31571" spans="8:8" x14ac:dyDescent="0.25">
      <c r="H31571" s="200"/>
    </row>
    <row r="31572" spans="8:8" x14ac:dyDescent="0.25">
      <c r="H31572" s="200"/>
    </row>
    <row r="31573" spans="8:8" x14ac:dyDescent="0.25">
      <c r="H31573" s="200"/>
    </row>
    <row r="31574" spans="8:8" x14ac:dyDescent="0.25">
      <c r="H31574" s="200"/>
    </row>
    <row r="31575" spans="8:8" x14ac:dyDescent="0.25">
      <c r="H31575" s="200"/>
    </row>
    <row r="31576" spans="8:8" x14ac:dyDescent="0.25">
      <c r="H31576" s="200"/>
    </row>
    <row r="31577" spans="8:8" x14ac:dyDescent="0.25">
      <c r="H31577" s="200"/>
    </row>
    <row r="31578" spans="8:8" x14ac:dyDescent="0.25">
      <c r="H31578" s="200"/>
    </row>
    <row r="31579" spans="8:8" x14ac:dyDescent="0.25">
      <c r="H31579" s="200"/>
    </row>
    <row r="31580" spans="8:8" x14ac:dyDescent="0.25">
      <c r="H31580" s="200"/>
    </row>
    <row r="31581" spans="8:8" x14ac:dyDescent="0.25">
      <c r="H31581" s="200"/>
    </row>
    <row r="31582" spans="8:8" x14ac:dyDescent="0.25">
      <c r="H31582" s="200"/>
    </row>
    <row r="31583" spans="8:8" x14ac:dyDescent="0.25">
      <c r="H31583" s="200"/>
    </row>
    <row r="31584" spans="8:8" x14ac:dyDescent="0.25">
      <c r="H31584" s="200"/>
    </row>
    <row r="31585" spans="8:8" x14ac:dyDescent="0.25">
      <c r="H31585" s="200"/>
    </row>
    <row r="31586" spans="8:8" x14ac:dyDescent="0.25">
      <c r="H31586" s="200"/>
    </row>
    <row r="31587" spans="8:8" x14ac:dyDescent="0.25">
      <c r="H31587" s="200"/>
    </row>
    <row r="31588" spans="8:8" x14ac:dyDescent="0.25">
      <c r="H31588" s="200"/>
    </row>
    <row r="31589" spans="8:8" x14ac:dyDescent="0.25">
      <c r="H31589" s="200"/>
    </row>
    <row r="31590" spans="8:8" x14ac:dyDescent="0.25">
      <c r="H31590" s="200"/>
    </row>
    <row r="31591" spans="8:8" x14ac:dyDescent="0.25">
      <c r="H31591" s="200"/>
    </row>
    <row r="31592" spans="8:8" x14ac:dyDescent="0.25">
      <c r="H31592" s="200"/>
    </row>
    <row r="31593" spans="8:8" x14ac:dyDescent="0.25">
      <c r="H31593" s="200"/>
    </row>
    <row r="31594" spans="8:8" x14ac:dyDescent="0.25">
      <c r="H31594" s="200"/>
    </row>
    <row r="31595" spans="8:8" x14ac:dyDescent="0.25">
      <c r="H31595" s="200"/>
    </row>
    <row r="31596" spans="8:8" x14ac:dyDescent="0.25">
      <c r="H31596" s="200"/>
    </row>
    <row r="31597" spans="8:8" x14ac:dyDescent="0.25">
      <c r="H31597" s="200"/>
    </row>
    <row r="31598" spans="8:8" x14ac:dyDescent="0.25">
      <c r="H31598" s="200"/>
    </row>
    <row r="31599" spans="8:8" x14ac:dyDescent="0.25">
      <c r="H31599" s="200"/>
    </row>
    <row r="31600" spans="8:8" x14ac:dyDescent="0.25">
      <c r="H31600" s="200"/>
    </row>
    <row r="31601" spans="8:8" x14ac:dyDescent="0.25">
      <c r="H31601" s="200"/>
    </row>
    <row r="31602" spans="8:8" x14ac:dyDescent="0.25">
      <c r="H31602" s="200"/>
    </row>
    <row r="31603" spans="8:8" x14ac:dyDescent="0.25">
      <c r="H31603" s="200"/>
    </row>
    <row r="31604" spans="8:8" x14ac:dyDescent="0.25">
      <c r="H31604" s="200"/>
    </row>
    <row r="31605" spans="8:8" x14ac:dyDescent="0.25">
      <c r="H31605" s="200"/>
    </row>
    <row r="31606" spans="8:8" x14ac:dyDescent="0.25">
      <c r="H31606" s="200"/>
    </row>
    <row r="31607" spans="8:8" x14ac:dyDescent="0.25">
      <c r="H31607" s="200"/>
    </row>
    <row r="31608" spans="8:8" x14ac:dyDescent="0.25">
      <c r="H31608" s="200"/>
    </row>
    <row r="31609" spans="8:8" x14ac:dyDescent="0.25">
      <c r="H31609" s="200"/>
    </row>
    <row r="31610" spans="8:8" x14ac:dyDescent="0.25">
      <c r="H31610" s="200"/>
    </row>
    <row r="31611" spans="8:8" x14ac:dyDescent="0.25">
      <c r="H31611" s="200"/>
    </row>
    <row r="31612" spans="8:8" x14ac:dyDescent="0.25">
      <c r="H31612" s="200"/>
    </row>
    <row r="31613" spans="8:8" x14ac:dyDescent="0.25">
      <c r="H31613" s="200"/>
    </row>
    <row r="31614" spans="8:8" x14ac:dyDescent="0.25">
      <c r="H31614" s="200"/>
    </row>
    <row r="31615" spans="8:8" x14ac:dyDescent="0.25">
      <c r="H31615" s="200"/>
    </row>
    <row r="31616" spans="8:8" x14ac:dyDescent="0.25">
      <c r="H31616" s="200"/>
    </row>
    <row r="31617" spans="8:8" x14ac:dyDescent="0.25">
      <c r="H31617" s="200"/>
    </row>
    <row r="31618" spans="8:8" x14ac:dyDescent="0.25">
      <c r="H31618" s="200"/>
    </row>
    <row r="31619" spans="8:8" x14ac:dyDescent="0.25">
      <c r="H31619" s="200"/>
    </row>
    <row r="31620" spans="8:8" x14ac:dyDescent="0.25">
      <c r="H31620" s="200"/>
    </row>
    <row r="31621" spans="8:8" x14ac:dyDescent="0.25">
      <c r="H31621" s="200"/>
    </row>
    <row r="31622" spans="8:8" x14ac:dyDescent="0.25">
      <c r="H31622" s="200"/>
    </row>
    <row r="31623" spans="8:8" x14ac:dyDescent="0.25">
      <c r="H31623" s="200"/>
    </row>
    <row r="31624" spans="8:8" x14ac:dyDescent="0.25">
      <c r="H31624" s="200"/>
    </row>
    <row r="31625" spans="8:8" x14ac:dyDescent="0.25">
      <c r="H31625" s="200"/>
    </row>
    <row r="31626" spans="8:8" x14ac:dyDescent="0.25">
      <c r="H31626" s="200"/>
    </row>
    <row r="31627" spans="8:8" x14ac:dyDescent="0.25">
      <c r="H31627" s="200"/>
    </row>
    <row r="31628" spans="8:8" x14ac:dyDescent="0.25">
      <c r="H31628" s="200"/>
    </row>
    <row r="31629" spans="8:8" x14ac:dyDescent="0.25">
      <c r="H31629" s="200"/>
    </row>
    <row r="31630" spans="8:8" x14ac:dyDescent="0.25">
      <c r="H31630" s="200"/>
    </row>
    <row r="31631" spans="8:8" x14ac:dyDescent="0.25">
      <c r="H31631" s="200"/>
    </row>
    <row r="31632" spans="8:8" x14ac:dyDescent="0.25">
      <c r="H31632" s="200"/>
    </row>
    <row r="31633" spans="8:8" x14ac:dyDescent="0.25">
      <c r="H31633" s="200"/>
    </row>
    <row r="31634" spans="8:8" x14ac:dyDescent="0.25">
      <c r="H31634" s="200"/>
    </row>
    <row r="31635" spans="8:8" x14ac:dyDescent="0.25">
      <c r="H31635" s="200"/>
    </row>
    <row r="31636" spans="8:8" x14ac:dyDescent="0.25">
      <c r="H31636" s="200"/>
    </row>
    <row r="31637" spans="8:8" x14ac:dyDescent="0.25">
      <c r="H31637" s="200"/>
    </row>
    <row r="31638" spans="8:8" x14ac:dyDescent="0.25">
      <c r="H31638" s="200"/>
    </row>
    <row r="31639" spans="8:8" x14ac:dyDescent="0.25">
      <c r="H31639" s="200"/>
    </row>
    <row r="31640" spans="8:8" x14ac:dyDescent="0.25">
      <c r="H31640" s="200"/>
    </row>
    <row r="31641" spans="8:8" x14ac:dyDescent="0.25">
      <c r="H31641" s="200"/>
    </row>
    <row r="31642" spans="8:8" x14ac:dyDescent="0.25">
      <c r="H31642" s="200"/>
    </row>
    <row r="31643" spans="8:8" x14ac:dyDescent="0.25">
      <c r="H31643" s="200"/>
    </row>
    <row r="31644" spans="8:8" x14ac:dyDescent="0.25">
      <c r="H31644" s="200"/>
    </row>
    <row r="31645" spans="8:8" x14ac:dyDescent="0.25">
      <c r="H31645" s="200"/>
    </row>
    <row r="31646" spans="8:8" x14ac:dyDescent="0.25">
      <c r="H31646" s="200"/>
    </row>
    <row r="31647" spans="8:8" x14ac:dyDescent="0.25">
      <c r="H31647" s="200"/>
    </row>
    <row r="31648" spans="8:8" x14ac:dyDescent="0.25">
      <c r="H31648" s="200"/>
    </row>
    <row r="31649" spans="8:8" x14ac:dyDescent="0.25">
      <c r="H31649" s="200"/>
    </row>
    <row r="31650" spans="8:8" x14ac:dyDescent="0.25">
      <c r="H31650" s="200"/>
    </row>
    <row r="31651" spans="8:8" x14ac:dyDescent="0.25">
      <c r="H31651" s="200"/>
    </row>
    <row r="31652" spans="8:8" x14ac:dyDescent="0.25">
      <c r="H31652" s="200"/>
    </row>
    <row r="31653" spans="8:8" x14ac:dyDescent="0.25">
      <c r="H31653" s="200"/>
    </row>
    <row r="31654" spans="8:8" x14ac:dyDescent="0.25">
      <c r="H31654" s="200"/>
    </row>
    <row r="31655" spans="8:8" x14ac:dyDescent="0.25">
      <c r="H31655" s="200"/>
    </row>
    <row r="31656" spans="8:8" x14ac:dyDescent="0.25">
      <c r="H31656" s="200"/>
    </row>
    <row r="31657" spans="8:8" x14ac:dyDescent="0.25">
      <c r="H31657" s="200"/>
    </row>
    <row r="31658" spans="8:8" x14ac:dyDescent="0.25">
      <c r="H31658" s="200"/>
    </row>
    <row r="31659" spans="8:8" x14ac:dyDescent="0.25">
      <c r="H31659" s="200"/>
    </row>
    <row r="31660" spans="8:8" x14ac:dyDescent="0.25">
      <c r="H31660" s="200"/>
    </row>
    <row r="31661" spans="8:8" x14ac:dyDescent="0.25">
      <c r="H31661" s="200"/>
    </row>
    <row r="31662" spans="8:8" x14ac:dyDescent="0.25">
      <c r="H31662" s="200"/>
    </row>
    <row r="31663" spans="8:8" x14ac:dyDescent="0.25">
      <c r="H31663" s="200"/>
    </row>
    <row r="31664" spans="8:8" x14ac:dyDescent="0.25">
      <c r="H31664" s="200"/>
    </row>
    <row r="31665" spans="8:8" x14ac:dyDescent="0.25">
      <c r="H31665" s="200"/>
    </row>
    <row r="31666" spans="8:8" x14ac:dyDescent="0.25">
      <c r="H31666" s="200"/>
    </row>
    <row r="31667" spans="8:8" x14ac:dyDescent="0.25">
      <c r="H31667" s="200"/>
    </row>
    <row r="31668" spans="8:8" x14ac:dyDescent="0.25">
      <c r="H31668" s="200"/>
    </row>
    <row r="31669" spans="8:8" x14ac:dyDescent="0.25">
      <c r="H31669" s="200"/>
    </row>
    <row r="31670" spans="8:8" x14ac:dyDescent="0.25">
      <c r="H31670" s="200"/>
    </row>
    <row r="31671" spans="8:8" x14ac:dyDescent="0.25">
      <c r="H31671" s="200"/>
    </row>
    <row r="31672" spans="8:8" x14ac:dyDescent="0.25">
      <c r="H31672" s="200"/>
    </row>
    <row r="31673" spans="8:8" x14ac:dyDescent="0.25">
      <c r="H31673" s="200"/>
    </row>
    <row r="31674" spans="8:8" x14ac:dyDescent="0.25">
      <c r="H31674" s="200"/>
    </row>
    <row r="31675" spans="8:8" x14ac:dyDescent="0.25">
      <c r="H31675" s="200"/>
    </row>
    <row r="31676" spans="8:8" x14ac:dyDescent="0.25">
      <c r="H31676" s="200"/>
    </row>
    <row r="31677" spans="8:8" x14ac:dyDescent="0.25">
      <c r="H31677" s="200"/>
    </row>
    <row r="31678" spans="8:8" x14ac:dyDescent="0.25">
      <c r="H31678" s="200"/>
    </row>
    <row r="31679" spans="8:8" x14ac:dyDescent="0.25">
      <c r="H31679" s="200"/>
    </row>
    <row r="31680" spans="8:8" x14ac:dyDescent="0.25">
      <c r="H31680" s="200"/>
    </row>
    <row r="31681" spans="8:8" x14ac:dyDescent="0.25">
      <c r="H31681" s="200"/>
    </row>
    <row r="31682" spans="8:8" x14ac:dyDescent="0.25">
      <c r="H31682" s="200"/>
    </row>
    <row r="31683" spans="8:8" x14ac:dyDescent="0.25">
      <c r="H31683" s="200"/>
    </row>
    <row r="31684" spans="8:8" x14ac:dyDescent="0.25">
      <c r="H31684" s="200"/>
    </row>
    <row r="31685" spans="8:8" x14ac:dyDescent="0.25">
      <c r="H31685" s="200"/>
    </row>
    <row r="31686" spans="8:8" x14ac:dyDescent="0.25">
      <c r="H31686" s="200"/>
    </row>
    <row r="31687" spans="8:8" x14ac:dyDescent="0.25">
      <c r="H31687" s="200"/>
    </row>
    <row r="31688" spans="8:8" x14ac:dyDescent="0.25">
      <c r="H31688" s="200"/>
    </row>
    <row r="31689" spans="8:8" x14ac:dyDescent="0.25">
      <c r="H31689" s="200"/>
    </row>
    <row r="31690" spans="8:8" x14ac:dyDescent="0.25">
      <c r="H31690" s="200"/>
    </row>
    <row r="31691" spans="8:8" x14ac:dyDescent="0.25">
      <c r="H31691" s="200"/>
    </row>
    <row r="31692" spans="8:8" x14ac:dyDescent="0.25">
      <c r="H31692" s="200"/>
    </row>
    <row r="31693" spans="8:8" x14ac:dyDescent="0.25">
      <c r="H31693" s="200"/>
    </row>
    <row r="31694" spans="8:8" x14ac:dyDescent="0.25">
      <c r="H31694" s="200"/>
    </row>
    <row r="31695" spans="8:8" x14ac:dyDescent="0.25">
      <c r="H31695" s="200"/>
    </row>
    <row r="31696" spans="8:8" x14ac:dyDescent="0.25">
      <c r="H31696" s="200"/>
    </row>
    <row r="31697" spans="8:8" x14ac:dyDescent="0.25">
      <c r="H31697" s="200"/>
    </row>
    <row r="31698" spans="8:8" x14ac:dyDescent="0.25">
      <c r="H31698" s="200"/>
    </row>
    <row r="31699" spans="8:8" x14ac:dyDescent="0.25">
      <c r="H31699" s="200"/>
    </row>
    <row r="31700" spans="8:8" x14ac:dyDescent="0.25">
      <c r="H31700" s="200"/>
    </row>
    <row r="31701" spans="8:8" x14ac:dyDescent="0.25">
      <c r="H31701" s="200"/>
    </row>
    <row r="31702" spans="8:8" x14ac:dyDescent="0.25">
      <c r="H31702" s="200"/>
    </row>
    <row r="31703" spans="8:8" x14ac:dyDescent="0.25">
      <c r="H31703" s="200"/>
    </row>
    <row r="31704" spans="8:8" x14ac:dyDescent="0.25">
      <c r="H31704" s="200"/>
    </row>
    <row r="31705" spans="8:8" x14ac:dyDescent="0.25">
      <c r="H31705" s="200"/>
    </row>
    <row r="31706" spans="8:8" x14ac:dyDescent="0.25">
      <c r="H31706" s="200"/>
    </row>
    <row r="31707" spans="8:8" x14ac:dyDescent="0.25">
      <c r="H31707" s="200"/>
    </row>
    <row r="31708" spans="8:8" x14ac:dyDescent="0.25">
      <c r="H31708" s="200"/>
    </row>
    <row r="31709" spans="8:8" x14ac:dyDescent="0.25">
      <c r="H31709" s="200"/>
    </row>
    <row r="31710" spans="8:8" x14ac:dyDescent="0.25">
      <c r="H31710" s="200"/>
    </row>
    <row r="31711" spans="8:8" x14ac:dyDescent="0.25">
      <c r="H31711" s="200"/>
    </row>
    <row r="31712" spans="8:8" x14ac:dyDescent="0.25">
      <c r="H31712" s="200"/>
    </row>
    <row r="31713" spans="8:8" x14ac:dyDescent="0.25">
      <c r="H31713" s="200"/>
    </row>
    <row r="31714" spans="8:8" x14ac:dyDescent="0.25">
      <c r="H31714" s="200"/>
    </row>
    <row r="31715" spans="8:8" x14ac:dyDescent="0.25">
      <c r="H31715" s="200"/>
    </row>
    <row r="31716" spans="8:8" x14ac:dyDescent="0.25">
      <c r="H31716" s="200"/>
    </row>
    <row r="31717" spans="8:8" x14ac:dyDescent="0.25">
      <c r="H31717" s="200"/>
    </row>
    <row r="31718" spans="8:8" x14ac:dyDescent="0.25">
      <c r="H31718" s="200"/>
    </row>
    <row r="31719" spans="8:8" x14ac:dyDescent="0.25">
      <c r="H31719" s="200"/>
    </row>
    <row r="31720" spans="8:8" x14ac:dyDescent="0.25">
      <c r="H31720" s="200"/>
    </row>
    <row r="31721" spans="8:8" x14ac:dyDescent="0.25">
      <c r="H31721" s="200"/>
    </row>
    <row r="31722" spans="8:8" x14ac:dyDescent="0.25">
      <c r="H31722" s="200"/>
    </row>
    <row r="31723" spans="8:8" x14ac:dyDescent="0.25">
      <c r="H31723" s="200"/>
    </row>
    <row r="31724" spans="8:8" x14ac:dyDescent="0.25">
      <c r="H31724" s="200"/>
    </row>
    <row r="31725" spans="8:8" x14ac:dyDescent="0.25">
      <c r="H31725" s="200"/>
    </row>
    <row r="31726" spans="8:8" x14ac:dyDescent="0.25">
      <c r="H31726" s="200"/>
    </row>
    <row r="31727" spans="8:8" x14ac:dyDescent="0.25">
      <c r="H31727" s="200"/>
    </row>
    <row r="31728" spans="8:8" x14ac:dyDescent="0.25">
      <c r="H31728" s="200"/>
    </row>
    <row r="31729" spans="8:8" x14ac:dyDescent="0.25">
      <c r="H31729" s="200"/>
    </row>
    <row r="31730" spans="8:8" x14ac:dyDescent="0.25">
      <c r="H31730" s="200"/>
    </row>
    <row r="31731" spans="8:8" x14ac:dyDescent="0.25">
      <c r="H31731" s="200"/>
    </row>
    <row r="31732" spans="8:8" x14ac:dyDescent="0.25">
      <c r="H31732" s="200"/>
    </row>
    <row r="31733" spans="8:8" x14ac:dyDescent="0.25">
      <c r="H31733" s="200"/>
    </row>
    <row r="31734" spans="8:8" x14ac:dyDescent="0.25">
      <c r="H31734" s="200"/>
    </row>
    <row r="31735" spans="8:8" x14ac:dyDescent="0.25">
      <c r="H31735" s="200"/>
    </row>
    <row r="31736" spans="8:8" x14ac:dyDescent="0.25">
      <c r="H31736" s="200"/>
    </row>
    <row r="31737" spans="8:8" x14ac:dyDescent="0.25">
      <c r="H31737" s="200"/>
    </row>
    <row r="31738" spans="8:8" x14ac:dyDescent="0.25">
      <c r="H31738" s="200"/>
    </row>
    <row r="31739" spans="8:8" x14ac:dyDescent="0.25">
      <c r="H31739" s="200"/>
    </row>
    <row r="31740" spans="8:8" x14ac:dyDescent="0.25">
      <c r="H31740" s="200"/>
    </row>
    <row r="31741" spans="8:8" x14ac:dyDescent="0.25">
      <c r="H31741" s="200"/>
    </row>
    <row r="31742" spans="8:8" x14ac:dyDescent="0.25">
      <c r="H31742" s="200"/>
    </row>
    <row r="31743" spans="8:8" x14ac:dyDescent="0.25">
      <c r="H31743" s="200"/>
    </row>
    <row r="31744" spans="8:8" x14ac:dyDescent="0.25">
      <c r="H31744" s="200"/>
    </row>
    <row r="31745" spans="8:8" x14ac:dyDescent="0.25">
      <c r="H31745" s="200"/>
    </row>
    <row r="31746" spans="8:8" x14ac:dyDescent="0.25">
      <c r="H31746" s="200"/>
    </row>
    <row r="31747" spans="8:8" x14ac:dyDescent="0.25">
      <c r="H31747" s="200"/>
    </row>
    <row r="31748" spans="8:8" x14ac:dyDescent="0.25">
      <c r="H31748" s="200"/>
    </row>
    <row r="31749" spans="8:8" x14ac:dyDescent="0.25">
      <c r="H31749" s="200"/>
    </row>
    <row r="31750" spans="8:8" x14ac:dyDescent="0.25">
      <c r="H31750" s="200"/>
    </row>
    <row r="31751" spans="8:8" x14ac:dyDescent="0.25">
      <c r="H31751" s="200"/>
    </row>
    <row r="31752" spans="8:8" x14ac:dyDescent="0.25">
      <c r="H31752" s="200"/>
    </row>
    <row r="31753" spans="8:8" x14ac:dyDescent="0.25">
      <c r="H31753" s="200"/>
    </row>
    <row r="31754" spans="8:8" x14ac:dyDescent="0.25">
      <c r="H31754" s="200"/>
    </row>
    <row r="31755" spans="8:8" x14ac:dyDescent="0.25">
      <c r="H31755" s="200"/>
    </row>
    <row r="31756" spans="8:8" x14ac:dyDescent="0.25">
      <c r="H31756" s="200"/>
    </row>
    <row r="31757" spans="8:8" x14ac:dyDescent="0.25">
      <c r="H31757" s="200"/>
    </row>
    <row r="31758" spans="8:8" x14ac:dyDescent="0.25">
      <c r="H31758" s="200"/>
    </row>
    <row r="31759" spans="8:8" x14ac:dyDescent="0.25">
      <c r="H31759" s="200"/>
    </row>
    <row r="31760" spans="8:8" x14ac:dyDescent="0.25">
      <c r="H31760" s="200"/>
    </row>
    <row r="31761" spans="8:8" x14ac:dyDescent="0.25">
      <c r="H31761" s="200"/>
    </row>
    <row r="31762" spans="8:8" x14ac:dyDescent="0.25">
      <c r="H31762" s="200"/>
    </row>
    <row r="31763" spans="8:8" x14ac:dyDescent="0.25">
      <c r="H31763" s="200"/>
    </row>
    <row r="31764" spans="8:8" x14ac:dyDescent="0.25">
      <c r="H31764" s="200"/>
    </row>
    <row r="31765" spans="8:8" x14ac:dyDescent="0.25">
      <c r="H31765" s="200"/>
    </row>
    <row r="31766" spans="8:8" x14ac:dyDescent="0.25">
      <c r="H31766" s="200"/>
    </row>
    <row r="31767" spans="8:8" x14ac:dyDescent="0.25">
      <c r="H31767" s="200"/>
    </row>
    <row r="31768" spans="8:8" x14ac:dyDescent="0.25">
      <c r="H31768" s="200"/>
    </row>
    <row r="31769" spans="8:8" x14ac:dyDescent="0.25">
      <c r="H31769" s="200"/>
    </row>
    <row r="31770" spans="8:8" x14ac:dyDescent="0.25">
      <c r="H31770" s="200"/>
    </row>
    <row r="31771" spans="8:8" x14ac:dyDescent="0.25">
      <c r="H31771" s="200"/>
    </row>
    <row r="31772" spans="8:8" x14ac:dyDescent="0.25">
      <c r="H31772" s="200"/>
    </row>
    <row r="31773" spans="8:8" x14ac:dyDescent="0.25">
      <c r="H31773" s="200"/>
    </row>
    <row r="31774" spans="8:8" x14ac:dyDescent="0.25">
      <c r="H31774" s="200"/>
    </row>
    <row r="31775" spans="8:8" x14ac:dyDescent="0.25">
      <c r="H31775" s="200"/>
    </row>
    <row r="31776" spans="8:8" x14ac:dyDescent="0.25">
      <c r="H31776" s="200"/>
    </row>
    <row r="31777" spans="8:8" x14ac:dyDescent="0.25">
      <c r="H31777" s="200"/>
    </row>
    <row r="31778" spans="8:8" x14ac:dyDescent="0.25">
      <c r="H31778" s="200"/>
    </row>
    <row r="31779" spans="8:8" x14ac:dyDescent="0.25">
      <c r="H31779" s="200"/>
    </row>
    <row r="31780" spans="8:8" x14ac:dyDescent="0.25">
      <c r="H31780" s="200"/>
    </row>
    <row r="31781" spans="8:8" x14ac:dyDescent="0.25">
      <c r="H31781" s="200"/>
    </row>
    <row r="31782" spans="8:8" x14ac:dyDescent="0.25">
      <c r="H31782" s="200"/>
    </row>
    <row r="31783" spans="8:8" x14ac:dyDescent="0.25">
      <c r="H31783" s="200"/>
    </row>
    <row r="31784" spans="8:8" x14ac:dyDescent="0.25">
      <c r="H31784" s="200"/>
    </row>
    <row r="31785" spans="8:8" x14ac:dyDescent="0.25">
      <c r="H31785" s="200"/>
    </row>
    <row r="31786" spans="8:8" x14ac:dyDescent="0.25">
      <c r="H31786" s="200"/>
    </row>
    <row r="31787" spans="8:8" x14ac:dyDescent="0.25">
      <c r="H31787" s="200"/>
    </row>
    <row r="31788" spans="8:8" x14ac:dyDescent="0.25">
      <c r="H31788" s="200"/>
    </row>
    <row r="31789" spans="8:8" x14ac:dyDescent="0.25">
      <c r="H31789" s="200"/>
    </row>
    <row r="31790" spans="8:8" x14ac:dyDescent="0.25">
      <c r="H31790" s="200"/>
    </row>
    <row r="31791" spans="8:8" x14ac:dyDescent="0.25">
      <c r="H31791" s="200"/>
    </row>
    <row r="31792" spans="8:8" x14ac:dyDescent="0.25">
      <c r="H31792" s="200"/>
    </row>
    <row r="31793" spans="8:8" x14ac:dyDescent="0.25">
      <c r="H31793" s="200"/>
    </row>
    <row r="31794" spans="8:8" x14ac:dyDescent="0.25">
      <c r="H31794" s="200"/>
    </row>
    <row r="31795" spans="8:8" x14ac:dyDescent="0.25">
      <c r="H31795" s="200"/>
    </row>
    <row r="31796" spans="8:8" x14ac:dyDescent="0.25">
      <c r="H31796" s="200"/>
    </row>
    <row r="31797" spans="8:8" x14ac:dyDescent="0.25">
      <c r="H31797" s="200"/>
    </row>
    <row r="31798" spans="8:8" x14ac:dyDescent="0.25">
      <c r="H31798" s="200"/>
    </row>
    <row r="31799" spans="8:8" x14ac:dyDescent="0.25">
      <c r="H31799" s="200"/>
    </row>
    <row r="31800" spans="8:8" x14ac:dyDescent="0.25">
      <c r="H31800" s="200"/>
    </row>
    <row r="31801" spans="8:8" x14ac:dyDescent="0.25">
      <c r="H31801" s="200"/>
    </row>
    <row r="31802" spans="8:8" x14ac:dyDescent="0.25">
      <c r="H31802" s="200"/>
    </row>
    <row r="31803" spans="8:8" x14ac:dyDescent="0.25">
      <c r="H31803" s="200"/>
    </row>
    <row r="31804" spans="8:8" x14ac:dyDescent="0.25">
      <c r="H31804" s="200"/>
    </row>
    <row r="31805" spans="8:8" x14ac:dyDescent="0.25">
      <c r="H31805" s="200"/>
    </row>
    <row r="31806" spans="8:8" x14ac:dyDescent="0.25">
      <c r="H31806" s="200"/>
    </row>
    <row r="31807" spans="8:8" x14ac:dyDescent="0.25">
      <c r="H31807" s="200"/>
    </row>
    <row r="31808" spans="8:8" x14ac:dyDescent="0.25">
      <c r="H31808" s="200"/>
    </row>
    <row r="31809" spans="8:8" x14ac:dyDescent="0.25">
      <c r="H31809" s="200"/>
    </row>
    <row r="31810" spans="8:8" x14ac:dyDescent="0.25">
      <c r="H31810" s="200"/>
    </row>
    <row r="31811" spans="8:8" x14ac:dyDescent="0.25">
      <c r="H31811" s="200"/>
    </row>
    <row r="31812" spans="8:8" x14ac:dyDescent="0.25">
      <c r="H31812" s="200"/>
    </row>
    <row r="31813" spans="8:8" x14ac:dyDescent="0.25">
      <c r="H31813" s="200"/>
    </row>
    <row r="31814" spans="8:8" x14ac:dyDescent="0.25">
      <c r="H31814" s="200"/>
    </row>
    <row r="31815" spans="8:8" x14ac:dyDescent="0.25">
      <c r="H31815" s="200"/>
    </row>
    <row r="31816" spans="8:8" x14ac:dyDescent="0.25">
      <c r="H31816" s="200"/>
    </row>
    <row r="31817" spans="8:8" x14ac:dyDescent="0.25">
      <c r="H31817" s="200"/>
    </row>
    <row r="31818" spans="8:8" x14ac:dyDescent="0.25">
      <c r="H31818" s="200"/>
    </row>
    <row r="31819" spans="8:8" x14ac:dyDescent="0.25">
      <c r="H31819" s="200"/>
    </row>
    <row r="31820" spans="8:8" x14ac:dyDescent="0.25">
      <c r="H31820" s="200"/>
    </row>
    <row r="31821" spans="8:8" x14ac:dyDescent="0.25">
      <c r="H31821" s="200"/>
    </row>
    <row r="31822" spans="8:8" x14ac:dyDescent="0.25">
      <c r="H31822" s="200"/>
    </row>
    <row r="31823" spans="8:8" x14ac:dyDescent="0.25">
      <c r="H31823" s="200"/>
    </row>
    <row r="31824" spans="8:8" x14ac:dyDescent="0.25">
      <c r="H31824" s="200"/>
    </row>
    <row r="31825" spans="8:8" x14ac:dyDescent="0.25">
      <c r="H31825" s="200"/>
    </row>
    <row r="31826" spans="8:8" x14ac:dyDescent="0.25">
      <c r="H31826" s="200"/>
    </row>
    <row r="31827" spans="8:8" x14ac:dyDescent="0.25">
      <c r="H31827" s="200"/>
    </row>
    <row r="31828" spans="8:8" x14ac:dyDescent="0.25">
      <c r="H31828" s="200"/>
    </row>
    <row r="31829" spans="8:8" x14ac:dyDescent="0.25">
      <c r="H31829" s="200"/>
    </row>
    <row r="31830" spans="8:8" x14ac:dyDescent="0.25">
      <c r="H31830" s="200"/>
    </row>
    <row r="31831" spans="8:8" x14ac:dyDescent="0.25">
      <c r="H31831" s="200"/>
    </row>
    <row r="31832" spans="8:8" x14ac:dyDescent="0.25">
      <c r="H31832" s="200"/>
    </row>
    <row r="31833" spans="8:8" x14ac:dyDescent="0.25">
      <c r="H31833" s="200"/>
    </row>
    <row r="31834" spans="8:8" x14ac:dyDescent="0.25">
      <c r="H31834" s="200"/>
    </row>
    <row r="31835" spans="8:8" x14ac:dyDescent="0.25">
      <c r="H31835" s="200"/>
    </row>
    <row r="31836" spans="8:8" x14ac:dyDescent="0.25">
      <c r="H31836" s="200"/>
    </row>
    <row r="31837" spans="8:8" x14ac:dyDescent="0.25">
      <c r="H31837" s="200"/>
    </row>
    <row r="31838" spans="8:8" x14ac:dyDescent="0.25">
      <c r="H31838" s="200"/>
    </row>
    <row r="31839" spans="8:8" x14ac:dyDescent="0.25">
      <c r="H31839" s="200"/>
    </row>
    <row r="31840" spans="8:8" x14ac:dyDescent="0.25">
      <c r="H31840" s="200"/>
    </row>
    <row r="31841" spans="8:8" x14ac:dyDescent="0.25">
      <c r="H31841" s="200"/>
    </row>
    <row r="31842" spans="8:8" x14ac:dyDescent="0.25">
      <c r="H31842" s="200"/>
    </row>
    <row r="31843" spans="8:8" x14ac:dyDescent="0.25">
      <c r="H31843" s="200"/>
    </row>
    <row r="31844" spans="8:8" x14ac:dyDescent="0.25">
      <c r="H31844" s="200"/>
    </row>
    <row r="31845" spans="8:8" x14ac:dyDescent="0.25">
      <c r="H31845" s="200"/>
    </row>
    <row r="31846" spans="8:8" x14ac:dyDescent="0.25">
      <c r="H31846" s="200"/>
    </row>
    <row r="31847" spans="8:8" x14ac:dyDescent="0.25">
      <c r="H31847" s="200"/>
    </row>
    <row r="31848" spans="8:8" x14ac:dyDescent="0.25">
      <c r="H31848" s="200"/>
    </row>
    <row r="31849" spans="8:8" x14ac:dyDescent="0.25">
      <c r="H31849" s="200"/>
    </row>
    <row r="31850" spans="8:8" x14ac:dyDescent="0.25">
      <c r="H31850" s="200"/>
    </row>
    <row r="31851" spans="8:8" x14ac:dyDescent="0.25">
      <c r="H31851" s="200"/>
    </row>
    <row r="31852" spans="8:8" x14ac:dyDescent="0.25">
      <c r="H31852" s="200"/>
    </row>
    <row r="31853" spans="8:8" x14ac:dyDescent="0.25">
      <c r="H31853" s="200"/>
    </row>
    <row r="31854" spans="8:8" x14ac:dyDescent="0.25">
      <c r="H31854" s="200"/>
    </row>
    <row r="31855" spans="8:8" x14ac:dyDescent="0.25">
      <c r="H31855" s="200"/>
    </row>
    <row r="31856" spans="8:8" x14ac:dyDescent="0.25">
      <c r="H31856" s="200"/>
    </row>
    <row r="31857" spans="8:8" x14ac:dyDescent="0.25">
      <c r="H31857" s="200"/>
    </row>
    <row r="31858" spans="8:8" x14ac:dyDescent="0.25">
      <c r="H31858" s="200"/>
    </row>
    <row r="31859" spans="8:8" x14ac:dyDescent="0.25">
      <c r="H31859" s="200"/>
    </row>
    <row r="31860" spans="8:8" x14ac:dyDescent="0.25">
      <c r="H31860" s="200"/>
    </row>
    <row r="31861" spans="8:8" x14ac:dyDescent="0.25">
      <c r="H31861" s="200"/>
    </row>
    <row r="31862" spans="8:8" x14ac:dyDescent="0.25">
      <c r="H31862" s="200"/>
    </row>
    <row r="31863" spans="8:8" x14ac:dyDescent="0.25">
      <c r="H31863" s="200"/>
    </row>
    <row r="31864" spans="8:8" x14ac:dyDescent="0.25">
      <c r="H31864" s="200"/>
    </row>
    <row r="31865" spans="8:8" x14ac:dyDescent="0.25">
      <c r="H31865" s="200"/>
    </row>
    <row r="31866" spans="8:8" x14ac:dyDescent="0.25">
      <c r="H31866" s="200"/>
    </row>
    <row r="31867" spans="8:8" x14ac:dyDescent="0.25">
      <c r="H31867" s="200"/>
    </row>
    <row r="31868" spans="8:8" x14ac:dyDescent="0.25">
      <c r="H31868" s="200"/>
    </row>
    <row r="31869" spans="8:8" x14ac:dyDescent="0.25">
      <c r="H31869" s="200"/>
    </row>
    <row r="31870" spans="8:8" x14ac:dyDescent="0.25">
      <c r="H31870" s="200"/>
    </row>
    <row r="31871" spans="8:8" x14ac:dyDescent="0.25">
      <c r="H31871" s="200"/>
    </row>
    <row r="31872" spans="8:8" x14ac:dyDescent="0.25">
      <c r="H31872" s="200"/>
    </row>
    <row r="31873" spans="8:8" x14ac:dyDescent="0.25">
      <c r="H31873" s="200"/>
    </row>
    <row r="31874" spans="8:8" x14ac:dyDescent="0.25">
      <c r="H31874" s="200"/>
    </row>
    <row r="31875" spans="8:8" x14ac:dyDescent="0.25">
      <c r="H31875" s="200"/>
    </row>
    <row r="31876" spans="8:8" x14ac:dyDescent="0.25">
      <c r="H31876" s="200"/>
    </row>
    <row r="31877" spans="8:8" x14ac:dyDescent="0.25">
      <c r="H31877" s="200"/>
    </row>
    <row r="31878" spans="8:8" x14ac:dyDescent="0.25">
      <c r="H31878" s="200"/>
    </row>
    <row r="31879" spans="8:8" x14ac:dyDescent="0.25">
      <c r="H31879" s="200"/>
    </row>
    <row r="31880" spans="8:8" x14ac:dyDescent="0.25">
      <c r="H31880" s="200"/>
    </row>
    <row r="31881" spans="8:8" x14ac:dyDescent="0.25">
      <c r="H31881" s="200"/>
    </row>
    <row r="31882" spans="8:8" x14ac:dyDescent="0.25">
      <c r="H31882" s="200"/>
    </row>
    <row r="31883" spans="8:8" x14ac:dyDescent="0.25">
      <c r="H31883" s="200"/>
    </row>
    <row r="31884" spans="8:8" x14ac:dyDescent="0.25">
      <c r="H31884" s="200"/>
    </row>
    <row r="31885" spans="8:8" x14ac:dyDescent="0.25">
      <c r="H31885" s="200"/>
    </row>
    <row r="31886" spans="8:8" x14ac:dyDescent="0.25">
      <c r="H31886" s="200"/>
    </row>
    <row r="31887" spans="8:8" x14ac:dyDescent="0.25">
      <c r="H31887" s="200"/>
    </row>
    <row r="31888" spans="8:8" x14ac:dyDescent="0.25">
      <c r="H31888" s="200"/>
    </row>
    <row r="31889" spans="8:8" x14ac:dyDescent="0.25">
      <c r="H31889" s="200"/>
    </row>
    <row r="31890" spans="8:8" x14ac:dyDescent="0.25">
      <c r="H31890" s="200"/>
    </row>
    <row r="31891" spans="8:8" x14ac:dyDescent="0.25">
      <c r="H31891" s="200"/>
    </row>
    <row r="31892" spans="8:8" x14ac:dyDescent="0.25">
      <c r="H31892" s="200"/>
    </row>
    <row r="31893" spans="8:8" x14ac:dyDescent="0.25">
      <c r="H31893" s="200"/>
    </row>
    <row r="31894" spans="8:8" x14ac:dyDescent="0.25">
      <c r="H31894" s="200"/>
    </row>
    <row r="31895" spans="8:8" x14ac:dyDescent="0.25">
      <c r="H31895" s="200"/>
    </row>
    <row r="31896" spans="8:8" x14ac:dyDescent="0.25">
      <c r="H31896" s="200"/>
    </row>
    <row r="31897" spans="8:8" x14ac:dyDescent="0.25">
      <c r="H31897" s="200"/>
    </row>
    <row r="31898" spans="8:8" x14ac:dyDescent="0.25">
      <c r="H31898" s="200"/>
    </row>
    <row r="31899" spans="8:8" x14ac:dyDescent="0.25">
      <c r="H31899" s="200"/>
    </row>
    <row r="31900" spans="8:8" x14ac:dyDescent="0.25">
      <c r="H31900" s="200"/>
    </row>
    <row r="31901" spans="8:8" x14ac:dyDescent="0.25">
      <c r="H31901" s="200"/>
    </row>
    <row r="31902" spans="8:8" x14ac:dyDescent="0.25">
      <c r="H31902" s="200"/>
    </row>
    <row r="31903" spans="8:8" x14ac:dyDescent="0.25">
      <c r="H31903" s="200"/>
    </row>
    <row r="31904" spans="8:8" x14ac:dyDescent="0.25">
      <c r="H31904" s="200"/>
    </row>
    <row r="31905" spans="8:8" x14ac:dyDescent="0.25">
      <c r="H31905" s="200"/>
    </row>
    <row r="31906" spans="8:8" x14ac:dyDescent="0.25">
      <c r="H31906" s="200"/>
    </row>
    <row r="31907" spans="8:8" x14ac:dyDescent="0.25">
      <c r="H31907" s="200"/>
    </row>
    <row r="31908" spans="8:8" x14ac:dyDescent="0.25">
      <c r="H31908" s="200"/>
    </row>
    <row r="31909" spans="8:8" x14ac:dyDescent="0.25">
      <c r="H31909" s="200"/>
    </row>
    <row r="31910" spans="8:8" x14ac:dyDescent="0.25">
      <c r="H31910" s="200"/>
    </row>
    <row r="31911" spans="8:8" x14ac:dyDescent="0.25">
      <c r="H31911" s="200"/>
    </row>
    <row r="31912" spans="8:8" x14ac:dyDescent="0.25">
      <c r="H31912" s="200"/>
    </row>
    <row r="31913" spans="8:8" x14ac:dyDescent="0.25">
      <c r="H31913" s="200"/>
    </row>
    <row r="31914" spans="8:8" x14ac:dyDescent="0.25">
      <c r="H31914" s="200"/>
    </row>
    <row r="31915" spans="8:8" x14ac:dyDescent="0.25">
      <c r="H31915" s="200"/>
    </row>
    <row r="31916" spans="8:8" x14ac:dyDescent="0.25">
      <c r="H31916" s="200"/>
    </row>
    <row r="31917" spans="8:8" x14ac:dyDescent="0.25">
      <c r="H31917" s="200"/>
    </row>
    <row r="31918" spans="8:8" x14ac:dyDescent="0.25">
      <c r="H31918" s="200"/>
    </row>
    <row r="31919" spans="8:8" x14ac:dyDescent="0.25">
      <c r="H31919" s="200"/>
    </row>
    <row r="31920" spans="8:8" x14ac:dyDescent="0.25">
      <c r="H31920" s="200"/>
    </row>
    <row r="31921" spans="8:8" x14ac:dyDescent="0.25">
      <c r="H31921" s="200"/>
    </row>
    <row r="31922" spans="8:8" x14ac:dyDescent="0.25">
      <c r="H31922" s="200"/>
    </row>
    <row r="31923" spans="8:8" x14ac:dyDescent="0.25">
      <c r="H31923" s="200"/>
    </row>
    <row r="31924" spans="8:8" x14ac:dyDescent="0.25">
      <c r="H31924" s="200"/>
    </row>
    <row r="31925" spans="8:8" x14ac:dyDescent="0.25">
      <c r="H31925" s="200"/>
    </row>
    <row r="31926" spans="8:8" x14ac:dyDescent="0.25">
      <c r="H31926" s="200"/>
    </row>
    <row r="31927" spans="8:8" x14ac:dyDescent="0.25">
      <c r="H31927" s="200"/>
    </row>
    <row r="31928" spans="8:8" x14ac:dyDescent="0.25">
      <c r="H31928" s="200"/>
    </row>
    <row r="31929" spans="8:8" x14ac:dyDescent="0.25">
      <c r="H31929" s="200"/>
    </row>
    <row r="31930" spans="8:8" x14ac:dyDescent="0.25">
      <c r="H31930" s="200"/>
    </row>
    <row r="31931" spans="8:8" x14ac:dyDescent="0.25">
      <c r="H31931" s="200"/>
    </row>
    <row r="31932" spans="8:8" x14ac:dyDescent="0.25">
      <c r="H31932" s="200"/>
    </row>
    <row r="31933" spans="8:8" x14ac:dyDescent="0.25">
      <c r="H31933" s="200"/>
    </row>
    <row r="31934" spans="8:8" x14ac:dyDescent="0.25">
      <c r="H31934" s="200"/>
    </row>
    <row r="31935" spans="8:8" x14ac:dyDescent="0.25">
      <c r="H31935" s="200"/>
    </row>
    <row r="31936" spans="8:8" x14ac:dyDescent="0.25">
      <c r="H31936" s="200"/>
    </row>
    <row r="31937" spans="8:8" x14ac:dyDescent="0.25">
      <c r="H31937" s="200"/>
    </row>
    <row r="31938" spans="8:8" x14ac:dyDescent="0.25">
      <c r="H31938" s="200"/>
    </row>
    <row r="31939" spans="8:8" x14ac:dyDescent="0.25">
      <c r="H31939" s="200"/>
    </row>
    <row r="31940" spans="8:8" x14ac:dyDescent="0.25">
      <c r="H31940" s="200"/>
    </row>
    <row r="31941" spans="8:8" x14ac:dyDescent="0.25">
      <c r="H31941" s="200"/>
    </row>
    <row r="31942" spans="8:8" x14ac:dyDescent="0.25">
      <c r="H31942" s="200"/>
    </row>
    <row r="31943" spans="8:8" x14ac:dyDescent="0.25">
      <c r="H31943" s="200"/>
    </row>
    <row r="31944" spans="8:8" x14ac:dyDescent="0.25">
      <c r="H31944" s="200"/>
    </row>
    <row r="31945" spans="8:8" x14ac:dyDescent="0.25">
      <c r="H31945" s="200"/>
    </row>
    <row r="31946" spans="8:8" x14ac:dyDescent="0.25">
      <c r="H31946" s="200"/>
    </row>
    <row r="31947" spans="8:8" x14ac:dyDescent="0.25">
      <c r="H31947" s="200"/>
    </row>
    <row r="31948" spans="8:8" x14ac:dyDescent="0.25">
      <c r="H31948" s="200"/>
    </row>
    <row r="31949" spans="8:8" x14ac:dyDescent="0.25">
      <c r="H31949" s="200"/>
    </row>
    <row r="31950" spans="8:8" x14ac:dyDescent="0.25">
      <c r="H31950" s="200"/>
    </row>
    <row r="31951" spans="8:8" x14ac:dyDescent="0.25">
      <c r="H31951" s="200"/>
    </row>
    <row r="31952" spans="8:8" x14ac:dyDescent="0.25">
      <c r="H31952" s="200"/>
    </row>
    <row r="31953" spans="8:8" x14ac:dyDescent="0.25">
      <c r="H31953" s="200"/>
    </row>
    <row r="31954" spans="8:8" x14ac:dyDescent="0.25">
      <c r="H31954" s="200"/>
    </row>
    <row r="31955" spans="8:8" x14ac:dyDescent="0.25">
      <c r="H31955" s="200"/>
    </row>
    <row r="31956" spans="8:8" x14ac:dyDescent="0.25">
      <c r="H31956" s="200"/>
    </row>
    <row r="31957" spans="8:8" x14ac:dyDescent="0.25">
      <c r="H31957" s="200"/>
    </row>
    <row r="31958" spans="8:8" x14ac:dyDescent="0.25">
      <c r="H31958" s="200"/>
    </row>
    <row r="31959" spans="8:8" x14ac:dyDescent="0.25">
      <c r="H31959" s="200"/>
    </row>
    <row r="31960" spans="8:8" x14ac:dyDescent="0.25">
      <c r="H31960" s="200"/>
    </row>
    <row r="31961" spans="8:8" x14ac:dyDescent="0.25">
      <c r="H31961" s="200"/>
    </row>
    <row r="31962" spans="8:8" x14ac:dyDescent="0.25">
      <c r="H31962" s="200"/>
    </row>
    <row r="31963" spans="8:8" x14ac:dyDescent="0.25">
      <c r="H31963" s="200"/>
    </row>
    <row r="31964" spans="8:8" x14ac:dyDescent="0.25">
      <c r="H31964" s="200"/>
    </row>
    <row r="31965" spans="8:8" x14ac:dyDescent="0.25">
      <c r="H31965" s="200"/>
    </row>
    <row r="31966" spans="8:8" x14ac:dyDescent="0.25">
      <c r="H31966" s="200"/>
    </row>
    <row r="31967" spans="8:8" x14ac:dyDescent="0.25">
      <c r="H31967" s="200"/>
    </row>
    <row r="31968" spans="8:8" x14ac:dyDescent="0.25">
      <c r="H31968" s="200"/>
    </row>
    <row r="31969" spans="8:8" x14ac:dyDescent="0.25">
      <c r="H31969" s="200"/>
    </row>
    <row r="31970" spans="8:8" x14ac:dyDescent="0.25">
      <c r="H31970" s="200"/>
    </row>
    <row r="31971" spans="8:8" x14ac:dyDescent="0.25">
      <c r="H31971" s="200"/>
    </row>
    <row r="31972" spans="8:8" x14ac:dyDescent="0.25">
      <c r="H31972" s="200"/>
    </row>
    <row r="31973" spans="8:8" x14ac:dyDescent="0.25">
      <c r="H31973" s="200"/>
    </row>
    <row r="31974" spans="8:8" x14ac:dyDescent="0.25">
      <c r="H31974" s="200"/>
    </row>
    <row r="31975" spans="8:8" x14ac:dyDescent="0.25">
      <c r="H31975" s="200"/>
    </row>
    <row r="31976" spans="8:8" x14ac:dyDescent="0.25">
      <c r="H31976" s="200"/>
    </row>
    <row r="31977" spans="8:8" x14ac:dyDescent="0.25">
      <c r="H31977" s="200"/>
    </row>
    <row r="31978" spans="8:8" x14ac:dyDescent="0.25">
      <c r="H31978" s="200"/>
    </row>
    <row r="31979" spans="8:8" x14ac:dyDescent="0.25">
      <c r="H31979" s="200"/>
    </row>
    <row r="31980" spans="8:8" x14ac:dyDescent="0.25">
      <c r="H31980" s="200"/>
    </row>
    <row r="31981" spans="8:8" x14ac:dyDescent="0.25">
      <c r="H31981" s="200"/>
    </row>
    <row r="31982" spans="8:8" x14ac:dyDescent="0.25">
      <c r="H31982" s="200"/>
    </row>
    <row r="31983" spans="8:8" x14ac:dyDescent="0.25">
      <c r="H31983" s="200"/>
    </row>
    <row r="31984" spans="8:8" x14ac:dyDescent="0.25">
      <c r="H31984" s="200"/>
    </row>
    <row r="31985" spans="8:8" x14ac:dyDescent="0.25">
      <c r="H31985" s="200"/>
    </row>
    <row r="31986" spans="8:8" x14ac:dyDescent="0.25">
      <c r="H31986" s="200"/>
    </row>
    <row r="31987" spans="8:8" x14ac:dyDescent="0.25">
      <c r="H31987" s="200"/>
    </row>
    <row r="31988" spans="8:8" x14ac:dyDescent="0.25">
      <c r="H31988" s="200"/>
    </row>
    <row r="31989" spans="8:8" x14ac:dyDescent="0.25">
      <c r="H31989" s="200"/>
    </row>
    <row r="31990" spans="8:8" x14ac:dyDescent="0.25">
      <c r="H31990" s="200"/>
    </row>
    <row r="31991" spans="8:8" x14ac:dyDescent="0.25">
      <c r="H31991" s="200"/>
    </row>
    <row r="31992" spans="8:8" x14ac:dyDescent="0.25">
      <c r="H31992" s="200"/>
    </row>
    <row r="31993" spans="8:8" x14ac:dyDescent="0.25">
      <c r="H31993" s="200"/>
    </row>
    <row r="31994" spans="8:8" x14ac:dyDescent="0.25">
      <c r="H31994" s="200"/>
    </row>
    <row r="31995" spans="8:8" x14ac:dyDescent="0.25">
      <c r="H31995" s="200"/>
    </row>
    <row r="31996" spans="8:8" x14ac:dyDescent="0.25">
      <c r="H31996" s="200"/>
    </row>
    <row r="31997" spans="8:8" x14ac:dyDescent="0.25">
      <c r="H31997" s="200"/>
    </row>
    <row r="31998" spans="8:8" x14ac:dyDescent="0.25">
      <c r="H31998" s="200"/>
    </row>
    <row r="31999" spans="8:8" x14ac:dyDescent="0.25">
      <c r="H31999" s="200"/>
    </row>
    <row r="32000" spans="8:8" x14ac:dyDescent="0.25">
      <c r="H32000" s="200"/>
    </row>
    <row r="32001" spans="8:8" x14ac:dyDescent="0.25">
      <c r="H32001" s="200"/>
    </row>
    <row r="32002" spans="8:8" x14ac:dyDescent="0.25">
      <c r="H32002" s="200"/>
    </row>
    <row r="32003" spans="8:8" x14ac:dyDescent="0.25">
      <c r="H32003" s="200"/>
    </row>
    <row r="32004" spans="8:8" x14ac:dyDescent="0.25">
      <c r="H32004" s="200"/>
    </row>
    <row r="32005" spans="8:8" x14ac:dyDescent="0.25">
      <c r="H32005" s="200"/>
    </row>
    <row r="32006" spans="8:8" x14ac:dyDescent="0.25">
      <c r="H32006" s="200"/>
    </row>
    <row r="32007" spans="8:8" x14ac:dyDescent="0.25">
      <c r="H32007" s="200"/>
    </row>
    <row r="32008" spans="8:8" x14ac:dyDescent="0.25">
      <c r="H32008" s="200"/>
    </row>
    <row r="32009" spans="8:8" x14ac:dyDescent="0.25">
      <c r="H32009" s="200"/>
    </row>
    <row r="32010" spans="8:8" x14ac:dyDescent="0.25">
      <c r="H32010" s="200"/>
    </row>
    <row r="32011" spans="8:8" x14ac:dyDescent="0.25">
      <c r="H32011" s="200"/>
    </row>
    <row r="32012" spans="8:8" x14ac:dyDescent="0.25">
      <c r="H32012" s="200"/>
    </row>
    <row r="32013" spans="8:8" x14ac:dyDescent="0.25">
      <c r="H32013" s="200"/>
    </row>
    <row r="32014" spans="8:8" x14ac:dyDescent="0.25">
      <c r="H32014" s="200"/>
    </row>
    <row r="32015" spans="8:8" x14ac:dyDescent="0.25">
      <c r="H32015" s="200"/>
    </row>
    <row r="32016" spans="8:8" x14ac:dyDescent="0.25">
      <c r="H32016" s="200"/>
    </row>
    <row r="32017" spans="8:8" x14ac:dyDescent="0.25">
      <c r="H32017" s="200"/>
    </row>
    <row r="32018" spans="8:8" x14ac:dyDescent="0.25">
      <c r="H32018" s="200"/>
    </row>
    <row r="32019" spans="8:8" x14ac:dyDescent="0.25">
      <c r="H32019" s="200"/>
    </row>
    <row r="32020" spans="8:8" x14ac:dyDescent="0.25">
      <c r="H32020" s="200"/>
    </row>
    <row r="32021" spans="8:8" x14ac:dyDescent="0.25">
      <c r="H32021" s="200"/>
    </row>
    <row r="32022" spans="8:8" x14ac:dyDescent="0.25">
      <c r="H32022" s="200"/>
    </row>
    <row r="32023" spans="8:8" x14ac:dyDescent="0.25">
      <c r="H32023" s="200"/>
    </row>
    <row r="32024" spans="8:8" x14ac:dyDescent="0.25">
      <c r="H32024" s="200"/>
    </row>
    <row r="32025" spans="8:8" x14ac:dyDescent="0.25">
      <c r="H32025" s="200"/>
    </row>
    <row r="32026" spans="8:8" x14ac:dyDescent="0.25">
      <c r="H32026" s="200"/>
    </row>
    <row r="32027" spans="8:8" x14ac:dyDescent="0.25">
      <c r="H32027" s="200"/>
    </row>
    <row r="32028" spans="8:8" x14ac:dyDescent="0.25">
      <c r="H32028" s="200"/>
    </row>
    <row r="32029" spans="8:8" x14ac:dyDescent="0.25">
      <c r="H32029" s="200"/>
    </row>
    <row r="32030" spans="8:8" x14ac:dyDescent="0.25">
      <c r="H32030" s="200"/>
    </row>
    <row r="32031" spans="8:8" x14ac:dyDescent="0.25">
      <c r="H32031" s="200"/>
    </row>
    <row r="32032" spans="8:8" x14ac:dyDescent="0.25">
      <c r="H32032" s="200"/>
    </row>
    <row r="32033" spans="8:8" x14ac:dyDescent="0.25">
      <c r="H32033" s="200"/>
    </row>
    <row r="32034" spans="8:8" x14ac:dyDescent="0.25">
      <c r="H32034" s="200"/>
    </row>
    <row r="32035" spans="8:8" x14ac:dyDescent="0.25">
      <c r="H32035" s="200"/>
    </row>
    <row r="32036" spans="8:8" x14ac:dyDescent="0.25">
      <c r="H32036" s="200"/>
    </row>
    <row r="32037" spans="8:8" x14ac:dyDescent="0.25">
      <c r="H32037" s="200"/>
    </row>
    <row r="32038" spans="8:8" x14ac:dyDescent="0.25">
      <c r="H32038" s="200"/>
    </row>
    <row r="32039" spans="8:8" x14ac:dyDescent="0.25">
      <c r="H32039" s="200"/>
    </row>
    <row r="32040" spans="8:8" x14ac:dyDescent="0.25">
      <c r="H32040" s="200"/>
    </row>
    <row r="32041" spans="8:8" x14ac:dyDescent="0.25">
      <c r="H32041" s="200"/>
    </row>
    <row r="32042" spans="8:8" x14ac:dyDescent="0.25">
      <c r="H32042" s="200"/>
    </row>
    <row r="32043" spans="8:8" x14ac:dyDescent="0.25">
      <c r="H32043" s="200"/>
    </row>
    <row r="32044" spans="8:8" x14ac:dyDescent="0.25">
      <c r="H32044" s="200"/>
    </row>
    <row r="32045" spans="8:8" x14ac:dyDescent="0.25">
      <c r="H32045" s="200"/>
    </row>
    <row r="32046" spans="8:8" x14ac:dyDescent="0.25">
      <c r="H32046" s="200"/>
    </row>
    <row r="32047" spans="8:8" x14ac:dyDescent="0.25">
      <c r="H32047" s="200"/>
    </row>
    <row r="32048" spans="8:8" x14ac:dyDescent="0.25">
      <c r="H32048" s="200"/>
    </row>
    <row r="32049" spans="8:8" x14ac:dyDescent="0.25">
      <c r="H32049" s="200"/>
    </row>
    <row r="32050" spans="8:8" x14ac:dyDescent="0.25">
      <c r="H32050" s="200"/>
    </row>
    <row r="32051" spans="8:8" x14ac:dyDescent="0.25">
      <c r="H32051" s="200"/>
    </row>
    <row r="32052" spans="8:8" x14ac:dyDescent="0.25">
      <c r="H32052" s="200"/>
    </row>
    <row r="32053" spans="8:8" x14ac:dyDescent="0.25">
      <c r="H32053" s="200"/>
    </row>
    <row r="32054" spans="8:8" x14ac:dyDescent="0.25">
      <c r="H32054" s="200"/>
    </row>
    <row r="32055" spans="8:8" x14ac:dyDescent="0.25">
      <c r="H32055" s="200"/>
    </row>
    <row r="32056" spans="8:8" x14ac:dyDescent="0.25">
      <c r="H32056" s="200"/>
    </row>
    <row r="32057" spans="8:8" x14ac:dyDescent="0.25">
      <c r="H32057" s="200"/>
    </row>
    <row r="32058" spans="8:8" x14ac:dyDescent="0.25">
      <c r="H32058" s="200"/>
    </row>
    <row r="32059" spans="8:8" x14ac:dyDescent="0.25">
      <c r="H32059" s="200"/>
    </row>
    <row r="32060" spans="8:8" x14ac:dyDescent="0.25">
      <c r="H32060" s="200"/>
    </row>
    <row r="32061" spans="8:8" x14ac:dyDescent="0.25">
      <c r="H32061" s="200"/>
    </row>
    <row r="32062" spans="8:8" x14ac:dyDescent="0.25">
      <c r="H32062" s="200"/>
    </row>
    <row r="32063" spans="8:8" x14ac:dyDescent="0.25">
      <c r="H32063" s="200"/>
    </row>
    <row r="32064" spans="8:8" x14ac:dyDescent="0.25">
      <c r="H32064" s="200"/>
    </row>
    <row r="32065" spans="8:8" x14ac:dyDescent="0.25">
      <c r="H32065" s="200"/>
    </row>
    <row r="32066" spans="8:8" x14ac:dyDescent="0.25">
      <c r="H32066" s="200"/>
    </row>
    <row r="32067" spans="8:8" x14ac:dyDescent="0.25">
      <c r="H32067" s="200"/>
    </row>
    <row r="32068" spans="8:8" x14ac:dyDescent="0.25">
      <c r="H32068" s="200"/>
    </row>
    <row r="32069" spans="8:8" x14ac:dyDescent="0.25">
      <c r="H32069" s="200"/>
    </row>
    <row r="32070" spans="8:8" x14ac:dyDescent="0.25">
      <c r="H32070" s="200"/>
    </row>
    <row r="32071" spans="8:8" x14ac:dyDescent="0.25">
      <c r="H32071" s="200"/>
    </row>
    <row r="32072" spans="8:8" x14ac:dyDescent="0.25">
      <c r="H32072" s="200"/>
    </row>
    <row r="32073" spans="8:8" x14ac:dyDescent="0.25">
      <c r="H32073" s="200"/>
    </row>
    <row r="32074" spans="8:8" x14ac:dyDescent="0.25">
      <c r="H32074" s="200"/>
    </row>
    <row r="32075" spans="8:8" x14ac:dyDescent="0.25">
      <c r="H32075" s="200"/>
    </row>
    <row r="32076" spans="8:8" x14ac:dyDescent="0.25">
      <c r="H32076" s="200"/>
    </row>
    <row r="32077" spans="8:8" x14ac:dyDescent="0.25">
      <c r="H32077" s="200"/>
    </row>
    <row r="32078" spans="8:8" x14ac:dyDescent="0.25">
      <c r="H32078" s="200"/>
    </row>
    <row r="32079" spans="8:8" x14ac:dyDescent="0.25">
      <c r="H32079" s="200"/>
    </row>
    <row r="32080" spans="8:8" x14ac:dyDescent="0.25">
      <c r="H32080" s="200"/>
    </row>
    <row r="32081" spans="8:8" x14ac:dyDescent="0.25">
      <c r="H32081" s="200"/>
    </row>
    <row r="32082" spans="8:8" x14ac:dyDescent="0.25">
      <c r="H32082" s="200"/>
    </row>
    <row r="32083" spans="8:8" x14ac:dyDescent="0.25">
      <c r="H32083" s="200"/>
    </row>
    <row r="32084" spans="8:8" x14ac:dyDescent="0.25">
      <c r="H32084" s="200"/>
    </row>
    <row r="32085" spans="8:8" x14ac:dyDescent="0.25">
      <c r="H32085" s="200"/>
    </row>
    <row r="32086" spans="8:8" x14ac:dyDescent="0.25">
      <c r="H32086" s="200"/>
    </row>
    <row r="32087" spans="8:8" x14ac:dyDescent="0.25">
      <c r="H32087" s="200"/>
    </row>
    <row r="32088" spans="8:8" x14ac:dyDescent="0.25">
      <c r="H32088" s="200"/>
    </row>
    <row r="32089" spans="8:8" x14ac:dyDescent="0.25">
      <c r="H32089" s="200"/>
    </row>
    <row r="32090" spans="8:8" x14ac:dyDescent="0.25">
      <c r="H32090" s="200"/>
    </row>
    <row r="32091" spans="8:8" x14ac:dyDescent="0.25">
      <c r="H32091" s="200"/>
    </row>
    <row r="32092" spans="8:8" x14ac:dyDescent="0.25">
      <c r="H32092" s="200"/>
    </row>
    <row r="32093" spans="8:8" x14ac:dyDescent="0.25">
      <c r="H32093" s="200"/>
    </row>
    <row r="32094" spans="8:8" x14ac:dyDescent="0.25">
      <c r="H32094" s="200"/>
    </row>
    <row r="32095" spans="8:8" x14ac:dyDescent="0.25">
      <c r="H32095" s="200"/>
    </row>
    <row r="32096" spans="8:8" x14ac:dyDescent="0.25">
      <c r="H32096" s="200"/>
    </row>
    <row r="32097" spans="8:8" x14ac:dyDescent="0.25">
      <c r="H32097" s="200"/>
    </row>
    <row r="32098" spans="8:8" x14ac:dyDescent="0.25">
      <c r="H32098" s="200"/>
    </row>
    <row r="32099" spans="8:8" x14ac:dyDescent="0.25">
      <c r="H32099" s="200"/>
    </row>
    <row r="32100" spans="8:8" x14ac:dyDescent="0.25">
      <c r="H32100" s="200"/>
    </row>
    <row r="32101" spans="8:8" x14ac:dyDescent="0.25">
      <c r="H32101" s="200"/>
    </row>
    <row r="32102" spans="8:8" x14ac:dyDescent="0.25">
      <c r="H32102" s="200"/>
    </row>
    <row r="32103" spans="8:8" x14ac:dyDescent="0.25">
      <c r="H32103" s="200"/>
    </row>
    <row r="32104" spans="8:8" x14ac:dyDescent="0.25">
      <c r="H32104" s="200"/>
    </row>
    <row r="32105" spans="8:8" x14ac:dyDescent="0.25">
      <c r="H32105" s="200"/>
    </row>
    <row r="32106" spans="8:8" x14ac:dyDescent="0.25">
      <c r="H32106" s="200"/>
    </row>
    <row r="32107" spans="8:8" x14ac:dyDescent="0.25">
      <c r="H32107" s="200"/>
    </row>
    <row r="32108" spans="8:8" x14ac:dyDescent="0.25">
      <c r="H32108" s="200"/>
    </row>
    <row r="32109" spans="8:8" x14ac:dyDescent="0.25">
      <c r="H32109" s="200"/>
    </row>
    <row r="32110" spans="8:8" x14ac:dyDescent="0.25">
      <c r="H32110" s="200"/>
    </row>
    <row r="32111" spans="8:8" x14ac:dyDescent="0.25">
      <c r="H32111" s="200"/>
    </row>
    <row r="32112" spans="8:8" x14ac:dyDescent="0.25">
      <c r="H32112" s="200"/>
    </row>
    <row r="32113" spans="8:8" x14ac:dyDescent="0.25">
      <c r="H32113" s="200"/>
    </row>
    <row r="32114" spans="8:8" x14ac:dyDescent="0.25">
      <c r="H32114" s="200"/>
    </row>
    <row r="32115" spans="8:8" x14ac:dyDescent="0.25">
      <c r="H32115" s="200"/>
    </row>
    <row r="32116" spans="8:8" x14ac:dyDescent="0.25">
      <c r="H32116" s="200"/>
    </row>
    <row r="32117" spans="8:8" x14ac:dyDescent="0.25">
      <c r="H32117" s="200"/>
    </row>
    <row r="32118" spans="8:8" x14ac:dyDescent="0.25">
      <c r="H32118" s="200"/>
    </row>
    <row r="32119" spans="8:8" x14ac:dyDescent="0.25">
      <c r="H32119" s="200"/>
    </row>
    <row r="32120" spans="8:8" x14ac:dyDescent="0.25">
      <c r="H32120" s="200"/>
    </row>
    <row r="32121" spans="8:8" x14ac:dyDescent="0.25">
      <c r="H32121" s="200"/>
    </row>
    <row r="32122" spans="8:8" x14ac:dyDescent="0.25">
      <c r="H32122" s="200"/>
    </row>
    <row r="32123" spans="8:8" x14ac:dyDescent="0.25">
      <c r="H32123" s="200"/>
    </row>
    <row r="32124" spans="8:8" x14ac:dyDescent="0.25">
      <c r="H32124" s="200"/>
    </row>
    <row r="32125" spans="8:8" x14ac:dyDescent="0.25">
      <c r="H32125" s="200"/>
    </row>
    <row r="32126" spans="8:8" x14ac:dyDescent="0.25">
      <c r="H32126" s="200"/>
    </row>
    <row r="32127" spans="8:8" x14ac:dyDescent="0.25">
      <c r="H32127" s="200"/>
    </row>
    <row r="32128" spans="8:8" x14ac:dyDescent="0.25">
      <c r="H32128" s="200"/>
    </row>
    <row r="32129" spans="8:8" x14ac:dyDescent="0.25">
      <c r="H32129" s="200"/>
    </row>
    <row r="32130" spans="8:8" x14ac:dyDescent="0.25">
      <c r="H32130" s="200"/>
    </row>
    <row r="32131" spans="8:8" x14ac:dyDescent="0.25">
      <c r="H32131" s="200"/>
    </row>
    <row r="32132" spans="8:8" x14ac:dyDescent="0.25">
      <c r="H32132" s="200"/>
    </row>
    <row r="32133" spans="8:8" x14ac:dyDescent="0.25">
      <c r="H32133" s="200"/>
    </row>
    <row r="32134" spans="8:8" x14ac:dyDescent="0.25">
      <c r="H32134" s="200"/>
    </row>
    <row r="32135" spans="8:8" x14ac:dyDescent="0.25">
      <c r="H32135" s="200"/>
    </row>
    <row r="32136" spans="8:8" x14ac:dyDescent="0.25">
      <c r="H32136" s="200"/>
    </row>
    <row r="32137" spans="8:8" x14ac:dyDescent="0.25">
      <c r="H32137" s="200"/>
    </row>
    <row r="32138" spans="8:8" x14ac:dyDescent="0.25">
      <c r="H32138" s="200"/>
    </row>
    <row r="32139" spans="8:8" x14ac:dyDescent="0.25">
      <c r="H32139" s="200"/>
    </row>
    <row r="32140" spans="8:8" x14ac:dyDescent="0.25">
      <c r="H32140" s="200"/>
    </row>
    <row r="32141" spans="8:8" x14ac:dyDescent="0.25">
      <c r="H32141" s="200"/>
    </row>
    <row r="32142" spans="8:8" x14ac:dyDescent="0.25">
      <c r="H32142" s="200"/>
    </row>
    <row r="32143" spans="8:8" x14ac:dyDescent="0.25">
      <c r="H32143" s="200"/>
    </row>
    <row r="32144" spans="8:8" x14ac:dyDescent="0.25">
      <c r="H32144" s="200"/>
    </row>
    <row r="32145" spans="8:8" x14ac:dyDescent="0.25">
      <c r="H32145" s="200"/>
    </row>
    <row r="32146" spans="8:8" x14ac:dyDescent="0.25">
      <c r="H32146" s="200"/>
    </row>
    <row r="32147" spans="8:8" x14ac:dyDescent="0.25">
      <c r="H32147" s="200"/>
    </row>
    <row r="32148" spans="8:8" x14ac:dyDescent="0.25">
      <c r="H32148" s="200"/>
    </row>
    <row r="32149" spans="8:8" x14ac:dyDescent="0.25">
      <c r="H32149" s="200"/>
    </row>
    <row r="32150" spans="8:8" x14ac:dyDescent="0.25">
      <c r="H32150" s="200"/>
    </row>
    <row r="32151" spans="8:8" x14ac:dyDescent="0.25">
      <c r="H32151" s="200"/>
    </row>
    <row r="32152" spans="8:8" x14ac:dyDescent="0.25">
      <c r="H32152" s="200"/>
    </row>
    <row r="32153" spans="8:8" x14ac:dyDescent="0.25">
      <c r="H32153" s="200"/>
    </row>
    <row r="32154" spans="8:8" x14ac:dyDescent="0.25">
      <c r="H32154" s="200"/>
    </row>
    <row r="32155" spans="8:8" x14ac:dyDescent="0.25">
      <c r="H32155" s="200"/>
    </row>
    <row r="32156" spans="8:8" x14ac:dyDescent="0.25">
      <c r="H32156" s="200"/>
    </row>
    <row r="32157" spans="8:8" x14ac:dyDescent="0.25">
      <c r="H32157" s="200"/>
    </row>
    <row r="32158" spans="8:8" x14ac:dyDescent="0.25">
      <c r="H32158" s="200"/>
    </row>
    <row r="32159" spans="8:8" x14ac:dyDescent="0.25">
      <c r="H32159" s="200"/>
    </row>
    <row r="32160" spans="8:8" x14ac:dyDescent="0.25">
      <c r="H32160" s="200"/>
    </row>
    <row r="32161" spans="8:8" x14ac:dyDescent="0.25">
      <c r="H32161" s="200"/>
    </row>
    <row r="32162" spans="8:8" x14ac:dyDescent="0.25">
      <c r="H32162" s="200"/>
    </row>
    <row r="32163" spans="8:8" x14ac:dyDescent="0.25">
      <c r="H32163" s="200"/>
    </row>
    <row r="32164" spans="8:8" x14ac:dyDescent="0.25">
      <c r="H32164" s="200"/>
    </row>
    <row r="32165" spans="8:8" x14ac:dyDescent="0.25">
      <c r="H32165" s="200"/>
    </row>
    <row r="32166" spans="8:8" x14ac:dyDescent="0.25">
      <c r="H32166" s="200"/>
    </row>
    <row r="32167" spans="8:8" x14ac:dyDescent="0.25">
      <c r="H32167" s="200"/>
    </row>
    <row r="32168" spans="8:8" x14ac:dyDescent="0.25">
      <c r="H32168" s="200"/>
    </row>
    <row r="32169" spans="8:8" x14ac:dyDescent="0.25">
      <c r="H32169" s="200"/>
    </row>
    <row r="32170" spans="8:8" x14ac:dyDescent="0.25">
      <c r="H32170" s="200"/>
    </row>
    <row r="32171" spans="8:8" x14ac:dyDescent="0.25">
      <c r="H32171" s="200"/>
    </row>
    <row r="32172" spans="8:8" x14ac:dyDescent="0.25">
      <c r="H32172" s="200"/>
    </row>
    <row r="32173" spans="8:8" x14ac:dyDescent="0.25">
      <c r="H32173" s="200"/>
    </row>
    <row r="32174" spans="8:8" x14ac:dyDescent="0.25">
      <c r="H32174" s="200"/>
    </row>
    <row r="32175" spans="8:8" x14ac:dyDescent="0.25">
      <c r="H32175" s="200"/>
    </row>
    <row r="32176" spans="8:8" x14ac:dyDescent="0.25">
      <c r="H32176" s="200"/>
    </row>
    <row r="32177" spans="8:8" x14ac:dyDescent="0.25">
      <c r="H32177" s="200"/>
    </row>
    <row r="32178" spans="8:8" x14ac:dyDescent="0.25">
      <c r="H32178" s="200"/>
    </row>
    <row r="32179" spans="8:8" x14ac:dyDescent="0.25">
      <c r="H32179" s="200"/>
    </row>
    <row r="32180" spans="8:8" x14ac:dyDescent="0.25">
      <c r="H32180" s="200"/>
    </row>
    <row r="32181" spans="8:8" x14ac:dyDescent="0.25">
      <c r="H32181" s="200"/>
    </row>
    <row r="32182" spans="8:8" x14ac:dyDescent="0.25">
      <c r="H32182" s="200"/>
    </row>
    <row r="32183" spans="8:8" x14ac:dyDescent="0.25">
      <c r="H32183" s="200"/>
    </row>
    <row r="32184" spans="8:8" x14ac:dyDescent="0.25">
      <c r="H32184" s="200"/>
    </row>
    <row r="32185" spans="8:8" x14ac:dyDescent="0.25">
      <c r="H32185" s="200"/>
    </row>
    <row r="32186" spans="8:8" x14ac:dyDescent="0.25">
      <c r="H32186" s="200"/>
    </row>
    <row r="32187" spans="8:8" x14ac:dyDescent="0.25">
      <c r="H32187" s="200"/>
    </row>
    <row r="32188" spans="8:8" x14ac:dyDescent="0.25">
      <c r="H32188" s="200"/>
    </row>
    <row r="32189" spans="8:8" x14ac:dyDescent="0.25">
      <c r="H32189" s="200"/>
    </row>
    <row r="32190" spans="8:8" x14ac:dyDescent="0.25">
      <c r="H32190" s="200"/>
    </row>
    <row r="32191" spans="8:8" x14ac:dyDescent="0.25">
      <c r="H32191" s="200"/>
    </row>
    <row r="32192" spans="8:8" x14ac:dyDescent="0.25">
      <c r="H32192" s="200"/>
    </row>
    <row r="32193" spans="8:8" x14ac:dyDescent="0.25">
      <c r="H32193" s="200"/>
    </row>
    <row r="32194" spans="8:8" x14ac:dyDescent="0.25">
      <c r="H32194" s="200"/>
    </row>
    <row r="32195" spans="8:8" x14ac:dyDescent="0.25">
      <c r="H32195" s="200"/>
    </row>
    <row r="32196" spans="8:8" x14ac:dyDescent="0.25">
      <c r="H32196" s="200"/>
    </row>
    <row r="32197" spans="8:8" x14ac:dyDescent="0.25">
      <c r="H32197" s="200"/>
    </row>
    <row r="32198" spans="8:8" x14ac:dyDescent="0.25">
      <c r="H32198" s="200"/>
    </row>
    <row r="32199" spans="8:8" x14ac:dyDescent="0.25">
      <c r="H32199" s="200"/>
    </row>
    <row r="32200" spans="8:8" x14ac:dyDescent="0.25">
      <c r="H32200" s="200"/>
    </row>
    <row r="32201" spans="8:8" x14ac:dyDescent="0.25">
      <c r="H32201" s="200"/>
    </row>
    <row r="32202" spans="8:8" x14ac:dyDescent="0.25">
      <c r="H32202" s="200"/>
    </row>
    <row r="32203" spans="8:8" x14ac:dyDescent="0.25">
      <c r="H32203" s="200"/>
    </row>
    <row r="32204" spans="8:8" x14ac:dyDescent="0.25">
      <c r="H32204" s="200"/>
    </row>
    <row r="32205" spans="8:8" x14ac:dyDescent="0.25">
      <c r="H32205" s="200"/>
    </row>
    <row r="32206" spans="8:8" x14ac:dyDescent="0.25">
      <c r="H32206" s="200"/>
    </row>
    <row r="32207" spans="8:8" x14ac:dyDescent="0.25">
      <c r="H32207" s="200"/>
    </row>
    <row r="32208" spans="8:8" x14ac:dyDescent="0.25">
      <c r="H32208" s="200"/>
    </row>
    <row r="32209" spans="8:8" x14ac:dyDescent="0.25">
      <c r="H32209" s="200"/>
    </row>
    <row r="32210" spans="8:8" x14ac:dyDescent="0.25">
      <c r="H32210" s="200"/>
    </row>
    <row r="32211" spans="8:8" x14ac:dyDescent="0.25">
      <c r="H32211" s="200"/>
    </row>
    <row r="32212" spans="8:8" x14ac:dyDescent="0.25">
      <c r="H32212" s="200"/>
    </row>
    <row r="32213" spans="8:8" x14ac:dyDescent="0.25">
      <c r="H32213" s="200"/>
    </row>
    <row r="32214" spans="8:8" x14ac:dyDescent="0.25">
      <c r="H32214" s="200"/>
    </row>
    <row r="32215" spans="8:8" x14ac:dyDescent="0.25">
      <c r="H32215" s="200"/>
    </row>
    <row r="32216" spans="8:8" x14ac:dyDescent="0.25">
      <c r="H32216" s="200"/>
    </row>
    <row r="32217" spans="8:8" x14ac:dyDescent="0.25">
      <c r="H32217" s="200"/>
    </row>
    <row r="32218" spans="8:8" x14ac:dyDescent="0.25">
      <c r="H32218" s="200"/>
    </row>
    <row r="32219" spans="8:8" x14ac:dyDescent="0.25">
      <c r="H32219" s="200"/>
    </row>
    <row r="32220" spans="8:8" x14ac:dyDescent="0.25">
      <c r="H32220" s="200"/>
    </row>
    <row r="32221" spans="8:8" x14ac:dyDescent="0.25">
      <c r="H32221" s="200"/>
    </row>
    <row r="32222" spans="8:8" x14ac:dyDescent="0.25">
      <c r="H32222" s="200"/>
    </row>
    <row r="32223" spans="8:8" x14ac:dyDescent="0.25">
      <c r="H32223" s="200"/>
    </row>
    <row r="32224" spans="8:8" x14ac:dyDescent="0.25">
      <c r="H32224" s="200"/>
    </row>
    <row r="32225" spans="8:8" x14ac:dyDescent="0.25">
      <c r="H32225" s="200"/>
    </row>
    <row r="32226" spans="8:8" x14ac:dyDescent="0.25">
      <c r="H32226" s="200"/>
    </row>
    <row r="32227" spans="8:8" x14ac:dyDescent="0.25">
      <c r="H32227" s="200"/>
    </row>
    <row r="32228" spans="8:8" x14ac:dyDescent="0.25">
      <c r="H32228" s="200"/>
    </row>
    <row r="32229" spans="8:8" x14ac:dyDescent="0.25">
      <c r="H32229" s="200"/>
    </row>
    <row r="32230" spans="8:8" x14ac:dyDescent="0.25">
      <c r="H32230" s="200"/>
    </row>
    <row r="32231" spans="8:8" x14ac:dyDescent="0.25">
      <c r="H32231" s="200"/>
    </row>
    <row r="32232" spans="8:8" x14ac:dyDescent="0.25">
      <c r="H32232" s="200"/>
    </row>
    <row r="32233" spans="8:8" x14ac:dyDescent="0.25">
      <c r="H32233" s="200"/>
    </row>
    <row r="32234" spans="8:8" x14ac:dyDescent="0.25">
      <c r="H32234" s="200"/>
    </row>
    <row r="32235" spans="8:8" x14ac:dyDescent="0.25">
      <c r="H32235" s="200"/>
    </row>
    <row r="32236" spans="8:8" x14ac:dyDescent="0.25">
      <c r="H32236" s="200"/>
    </row>
    <row r="32237" spans="8:8" x14ac:dyDescent="0.25">
      <c r="H32237" s="200"/>
    </row>
    <row r="32238" spans="8:8" x14ac:dyDescent="0.25">
      <c r="H32238" s="200"/>
    </row>
    <row r="32239" spans="8:8" x14ac:dyDescent="0.25">
      <c r="H32239" s="200"/>
    </row>
    <row r="32240" spans="8:8" x14ac:dyDescent="0.25">
      <c r="H32240" s="200"/>
    </row>
    <row r="32241" spans="8:8" x14ac:dyDescent="0.25">
      <c r="H32241" s="200"/>
    </row>
    <row r="32242" spans="8:8" x14ac:dyDescent="0.25">
      <c r="H32242" s="200"/>
    </row>
    <row r="32243" spans="8:8" x14ac:dyDescent="0.25">
      <c r="H32243" s="200"/>
    </row>
    <row r="32244" spans="8:8" x14ac:dyDescent="0.25">
      <c r="H32244" s="200"/>
    </row>
    <row r="32245" spans="8:8" x14ac:dyDescent="0.25">
      <c r="H32245" s="200"/>
    </row>
    <row r="32246" spans="8:8" x14ac:dyDescent="0.25">
      <c r="H32246" s="200"/>
    </row>
    <row r="32247" spans="8:8" x14ac:dyDescent="0.25">
      <c r="H32247" s="200"/>
    </row>
    <row r="32248" spans="8:8" x14ac:dyDescent="0.25">
      <c r="H32248" s="200"/>
    </row>
    <row r="32249" spans="8:8" x14ac:dyDescent="0.25">
      <c r="H32249" s="200"/>
    </row>
    <row r="32250" spans="8:8" x14ac:dyDescent="0.25">
      <c r="H32250" s="200"/>
    </row>
    <row r="32251" spans="8:8" x14ac:dyDescent="0.25">
      <c r="H32251" s="200"/>
    </row>
    <row r="32252" spans="8:8" x14ac:dyDescent="0.25">
      <c r="H32252" s="200"/>
    </row>
    <row r="32253" spans="8:8" x14ac:dyDescent="0.25">
      <c r="H32253" s="200"/>
    </row>
    <row r="32254" spans="8:8" x14ac:dyDescent="0.25">
      <c r="H32254" s="200"/>
    </row>
    <row r="32255" spans="8:8" x14ac:dyDescent="0.25">
      <c r="H32255" s="200"/>
    </row>
    <row r="32256" spans="8:8" x14ac:dyDescent="0.25">
      <c r="H32256" s="200"/>
    </row>
    <row r="32257" spans="8:8" x14ac:dyDescent="0.25">
      <c r="H32257" s="200"/>
    </row>
    <row r="32258" spans="8:8" x14ac:dyDescent="0.25">
      <c r="H32258" s="200"/>
    </row>
    <row r="32259" spans="8:8" x14ac:dyDescent="0.25">
      <c r="H32259" s="200"/>
    </row>
    <row r="32260" spans="8:8" x14ac:dyDescent="0.25">
      <c r="H32260" s="200"/>
    </row>
    <row r="32261" spans="8:8" x14ac:dyDescent="0.25">
      <c r="H32261" s="200"/>
    </row>
    <row r="32262" spans="8:8" x14ac:dyDescent="0.25">
      <c r="H32262" s="200"/>
    </row>
    <row r="32263" spans="8:8" x14ac:dyDescent="0.25">
      <c r="H32263" s="200"/>
    </row>
    <row r="32264" spans="8:8" x14ac:dyDescent="0.25">
      <c r="H32264" s="200"/>
    </row>
    <row r="32265" spans="8:8" x14ac:dyDescent="0.25">
      <c r="H32265" s="200"/>
    </row>
    <row r="32266" spans="8:8" x14ac:dyDescent="0.25">
      <c r="H32266" s="200"/>
    </row>
    <row r="32267" spans="8:8" x14ac:dyDescent="0.25">
      <c r="H32267" s="200"/>
    </row>
    <row r="32268" spans="8:8" x14ac:dyDescent="0.25">
      <c r="H32268" s="200"/>
    </row>
    <row r="32269" spans="8:8" x14ac:dyDescent="0.25">
      <c r="H32269" s="200"/>
    </row>
    <row r="32270" spans="8:8" x14ac:dyDescent="0.25">
      <c r="H32270" s="200"/>
    </row>
    <row r="32271" spans="8:8" x14ac:dyDescent="0.25">
      <c r="H32271" s="200"/>
    </row>
    <row r="32272" spans="8:8" x14ac:dyDescent="0.25">
      <c r="H32272" s="200"/>
    </row>
    <row r="32273" spans="8:8" x14ac:dyDescent="0.25">
      <c r="H32273" s="200"/>
    </row>
    <row r="32274" spans="8:8" x14ac:dyDescent="0.25">
      <c r="H32274" s="200"/>
    </row>
    <row r="32275" spans="8:8" x14ac:dyDescent="0.25">
      <c r="H32275" s="200"/>
    </row>
    <row r="32276" spans="8:8" x14ac:dyDescent="0.25">
      <c r="H32276" s="200"/>
    </row>
    <row r="32277" spans="8:8" x14ac:dyDescent="0.25">
      <c r="H32277" s="200"/>
    </row>
    <row r="32278" spans="8:8" x14ac:dyDescent="0.25">
      <c r="H32278" s="200"/>
    </row>
    <row r="32279" spans="8:8" x14ac:dyDescent="0.25">
      <c r="H32279" s="200"/>
    </row>
    <row r="32280" spans="8:8" x14ac:dyDescent="0.25">
      <c r="H32280" s="200"/>
    </row>
    <row r="32281" spans="8:8" x14ac:dyDescent="0.25">
      <c r="H32281" s="200"/>
    </row>
    <row r="32282" spans="8:8" x14ac:dyDescent="0.25">
      <c r="H32282" s="200"/>
    </row>
    <row r="32283" spans="8:8" x14ac:dyDescent="0.25">
      <c r="H32283" s="200"/>
    </row>
    <row r="32284" spans="8:8" x14ac:dyDescent="0.25">
      <c r="H32284" s="200"/>
    </row>
    <row r="32285" spans="8:8" x14ac:dyDescent="0.25">
      <c r="H32285" s="200"/>
    </row>
    <row r="32286" spans="8:8" x14ac:dyDescent="0.25">
      <c r="H32286" s="200"/>
    </row>
    <row r="32287" spans="8:8" x14ac:dyDescent="0.25">
      <c r="H32287" s="200"/>
    </row>
    <row r="32288" spans="8:8" x14ac:dyDescent="0.25">
      <c r="H32288" s="200"/>
    </row>
    <row r="32289" spans="8:8" x14ac:dyDescent="0.25">
      <c r="H32289" s="200"/>
    </row>
    <row r="32290" spans="8:8" x14ac:dyDescent="0.25">
      <c r="H32290" s="200"/>
    </row>
    <row r="32291" spans="8:8" x14ac:dyDescent="0.25">
      <c r="H32291" s="200"/>
    </row>
    <row r="32292" spans="8:8" x14ac:dyDescent="0.25">
      <c r="H32292" s="200"/>
    </row>
    <row r="32293" spans="8:8" x14ac:dyDescent="0.25">
      <c r="H32293" s="200"/>
    </row>
    <row r="32294" spans="8:8" x14ac:dyDescent="0.25">
      <c r="H32294" s="200"/>
    </row>
    <row r="32295" spans="8:8" x14ac:dyDescent="0.25">
      <c r="H32295" s="200"/>
    </row>
    <row r="32296" spans="8:8" x14ac:dyDescent="0.25">
      <c r="H32296" s="200"/>
    </row>
    <row r="32297" spans="8:8" x14ac:dyDescent="0.25">
      <c r="H32297" s="200"/>
    </row>
    <row r="32298" spans="8:8" x14ac:dyDescent="0.25">
      <c r="H32298" s="200"/>
    </row>
    <row r="32299" spans="8:8" x14ac:dyDescent="0.25">
      <c r="H32299" s="200"/>
    </row>
    <row r="32300" spans="8:8" x14ac:dyDescent="0.25">
      <c r="H32300" s="200"/>
    </row>
    <row r="32301" spans="8:8" x14ac:dyDescent="0.25">
      <c r="H32301" s="200"/>
    </row>
    <row r="32302" spans="8:8" x14ac:dyDescent="0.25">
      <c r="H32302" s="200"/>
    </row>
    <row r="32303" spans="8:8" x14ac:dyDescent="0.25">
      <c r="H32303" s="200"/>
    </row>
    <row r="32304" spans="8:8" x14ac:dyDescent="0.25">
      <c r="H32304" s="200"/>
    </row>
    <row r="32305" spans="8:8" x14ac:dyDescent="0.25">
      <c r="H32305" s="200"/>
    </row>
    <row r="32306" spans="8:8" x14ac:dyDescent="0.25">
      <c r="H32306" s="200"/>
    </row>
    <row r="32307" spans="8:8" x14ac:dyDescent="0.25">
      <c r="H32307" s="200"/>
    </row>
    <row r="32308" spans="8:8" x14ac:dyDescent="0.25">
      <c r="H32308" s="200"/>
    </row>
    <row r="32309" spans="8:8" x14ac:dyDescent="0.25">
      <c r="H32309" s="200"/>
    </row>
    <row r="32310" spans="8:8" x14ac:dyDescent="0.25">
      <c r="H32310" s="200"/>
    </row>
    <row r="32311" spans="8:8" x14ac:dyDescent="0.25">
      <c r="H32311" s="200"/>
    </row>
    <row r="32312" spans="8:8" x14ac:dyDescent="0.25">
      <c r="H32312" s="200"/>
    </row>
    <row r="32313" spans="8:8" x14ac:dyDescent="0.25">
      <c r="H32313" s="200"/>
    </row>
    <row r="32314" spans="8:8" x14ac:dyDescent="0.25">
      <c r="H32314" s="200"/>
    </row>
    <row r="32315" spans="8:8" x14ac:dyDescent="0.25">
      <c r="H32315" s="200"/>
    </row>
    <row r="32316" spans="8:8" x14ac:dyDescent="0.25">
      <c r="H32316" s="200"/>
    </row>
    <row r="32317" spans="8:8" x14ac:dyDescent="0.25">
      <c r="H32317" s="200"/>
    </row>
    <row r="32318" spans="8:8" x14ac:dyDescent="0.25">
      <c r="H32318" s="200"/>
    </row>
    <row r="32319" spans="8:8" x14ac:dyDescent="0.25">
      <c r="H32319" s="200"/>
    </row>
    <row r="32320" spans="8:8" x14ac:dyDescent="0.25">
      <c r="H32320" s="200"/>
    </row>
    <row r="32321" spans="8:8" x14ac:dyDescent="0.25">
      <c r="H32321" s="200"/>
    </row>
    <row r="32322" spans="8:8" x14ac:dyDescent="0.25">
      <c r="H32322" s="200"/>
    </row>
    <row r="32323" spans="8:8" x14ac:dyDescent="0.25">
      <c r="H32323" s="200"/>
    </row>
    <row r="32324" spans="8:8" x14ac:dyDescent="0.25">
      <c r="H32324" s="200"/>
    </row>
    <row r="32325" spans="8:8" x14ac:dyDescent="0.25">
      <c r="H32325" s="200"/>
    </row>
    <row r="32326" spans="8:8" x14ac:dyDescent="0.25">
      <c r="H32326" s="200"/>
    </row>
    <row r="32327" spans="8:8" x14ac:dyDescent="0.25">
      <c r="H32327" s="200"/>
    </row>
    <row r="32328" spans="8:8" x14ac:dyDescent="0.25">
      <c r="H32328" s="200"/>
    </row>
    <row r="32329" spans="8:8" x14ac:dyDescent="0.25">
      <c r="H32329" s="200"/>
    </row>
    <row r="32330" spans="8:8" x14ac:dyDescent="0.25">
      <c r="H32330" s="200"/>
    </row>
    <row r="32331" spans="8:8" x14ac:dyDescent="0.25">
      <c r="H32331" s="200"/>
    </row>
    <row r="32332" spans="8:8" x14ac:dyDescent="0.25">
      <c r="H32332" s="200"/>
    </row>
    <row r="32333" spans="8:8" x14ac:dyDescent="0.25">
      <c r="H32333" s="200"/>
    </row>
    <row r="32334" spans="8:8" x14ac:dyDescent="0.25">
      <c r="H32334" s="200"/>
    </row>
    <row r="32335" spans="8:8" x14ac:dyDescent="0.25">
      <c r="H32335" s="200"/>
    </row>
    <row r="32336" spans="8:8" x14ac:dyDescent="0.25">
      <c r="H32336" s="200"/>
    </row>
    <row r="32337" spans="8:8" x14ac:dyDescent="0.25">
      <c r="H32337" s="200"/>
    </row>
    <row r="32338" spans="8:8" x14ac:dyDescent="0.25">
      <c r="H32338" s="200"/>
    </row>
    <row r="32339" spans="8:8" x14ac:dyDescent="0.25">
      <c r="H32339" s="200"/>
    </row>
    <row r="32340" spans="8:8" x14ac:dyDescent="0.25">
      <c r="H32340" s="200"/>
    </row>
    <row r="32341" spans="8:8" x14ac:dyDescent="0.25">
      <c r="H32341" s="200"/>
    </row>
    <row r="32342" spans="8:8" x14ac:dyDescent="0.25">
      <c r="H32342" s="200"/>
    </row>
    <row r="32343" spans="8:8" x14ac:dyDescent="0.25">
      <c r="H32343" s="200"/>
    </row>
    <row r="32344" spans="8:8" x14ac:dyDescent="0.25">
      <c r="H32344" s="200"/>
    </row>
    <row r="32345" spans="8:8" x14ac:dyDescent="0.25">
      <c r="H32345" s="200"/>
    </row>
    <row r="32346" spans="8:8" x14ac:dyDescent="0.25">
      <c r="H32346" s="200"/>
    </row>
    <row r="32347" spans="8:8" x14ac:dyDescent="0.25">
      <c r="H32347" s="200"/>
    </row>
    <row r="32348" spans="8:8" x14ac:dyDescent="0.25">
      <c r="H32348" s="200"/>
    </row>
    <row r="32349" spans="8:8" x14ac:dyDescent="0.25">
      <c r="H32349" s="200"/>
    </row>
    <row r="32350" spans="8:8" x14ac:dyDescent="0.25">
      <c r="H32350" s="200"/>
    </row>
    <row r="32351" spans="8:8" x14ac:dyDescent="0.25">
      <c r="H32351" s="200"/>
    </row>
    <row r="32352" spans="8:8" x14ac:dyDescent="0.25">
      <c r="H32352" s="200"/>
    </row>
    <row r="32353" spans="8:8" x14ac:dyDescent="0.25">
      <c r="H32353" s="200"/>
    </row>
    <row r="32354" spans="8:8" x14ac:dyDescent="0.25">
      <c r="H32354" s="200"/>
    </row>
    <row r="32355" spans="8:8" x14ac:dyDescent="0.25">
      <c r="H32355" s="200"/>
    </row>
    <row r="32356" spans="8:8" x14ac:dyDescent="0.25">
      <c r="H32356" s="200"/>
    </row>
    <row r="32357" spans="8:8" x14ac:dyDescent="0.25">
      <c r="H32357" s="200"/>
    </row>
    <row r="32358" spans="8:8" x14ac:dyDescent="0.25">
      <c r="H32358" s="200"/>
    </row>
    <row r="32359" spans="8:8" x14ac:dyDescent="0.25">
      <c r="H32359" s="200"/>
    </row>
    <row r="32360" spans="8:8" x14ac:dyDescent="0.25">
      <c r="H32360" s="200"/>
    </row>
    <row r="32361" spans="8:8" x14ac:dyDescent="0.25">
      <c r="H32361" s="200"/>
    </row>
    <row r="32362" spans="8:8" x14ac:dyDescent="0.25">
      <c r="H32362" s="200"/>
    </row>
    <row r="32363" spans="8:8" x14ac:dyDescent="0.25">
      <c r="H32363" s="200"/>
    </row>
    <row r="32364" spans="8:8" x14ac:dyDescent="0.25">
      <c r="H32364" s="200"/>
    </row>
    <row r="32365" spans="8:8" x14ac:dyDescent="0.25">
      <c r="H32365" s="200"/>
    </row>
    <row r="32366" spans="8:8" x14ac:dyDescent="0.25">
      <c r="H32366" s="200"/>
    </row>
    <row r="32367" spans="8:8" x14ac:dyDescent="0.25">
      <c r="H32367" s="200"/>
    </row>
    <row r="32368" spans="8:8" x14ac:dyDescent="0.25">
      <c r="H32368" s="200"/>
    </row>
    <row r="32369" spans="8:8" x14ac:dyDescent="0.25">
      <c r="H32369" s="200"/>
    </row>
    <row r="32370" spans="8:8" x14ac:dyDescent="0.25">
      <c r="H32370" s="200"/>
    </row>
    <row r="32371" spans="8:8" x14ac:dyDescent="0.25">
      <c r="H32371" s="200"/>
    </row>
    <row r="32372" spans="8:8" x14ac:dyDescent="0.25">
      <c r="H32372" s="200"/>
    </row>
    <row r="32373" spans="8:8" x14ac:dyDescent="0.25">
      <c r="H32373" s="200"/>
    </row>
    <row r="32374" spans="8:8" x14ac:dyDescent="0.25">
      <c r="H32374" s="200"/>
    </row>
    <row r="32375" spans="8:8" x14ac:dyDescent="0.25">
      <c r="H32375" s="200"/>
    </row>
    <row r="32376" spans="8:8" x14ac:dyDescent="0.25">
      <c r="H32376" s="200"/>
    </row>
    <row r="32377" spans="8:8" x14ac:dyDescent="0.25">
      <c r="H32377" s="200"/>
    </row>
    <row r="32378" spans="8:8" x14ac:dyDescent="0.25">
      <c r="H32378" s="200"/>
    </row>
    <row r="32379" spans="8:8" x14ac:dyDescent="0.25">
      <c r="H32379" s="200"/>
    </row>
    <row r="32380" spans="8:8" x14ac:dyDescent="0.25">
      <c r="H32380" s="200"/>
    </row>
    <row r="32381" spans="8:8" x14ac:dyDescent="0.25">
      <c r="H32381" s="200"/>
    </row>
    <row r="32382" spans="8:8" x14ac:dyDescent="0.25">
      <c r="H32382" s="200"/>
    </row>
    <row r="32383" spans="8:8" x14ac:dyDescent="0.25">
      <c r="H32383" s="200"/>
    </row>
    <row r="32384" spans="8:8" x14ac:dyDescent="0.25">
      <c r="H32384" s="200"/>
    </row>
    <row r="32385" spans="8:8" x14ac:dyDescent="0.25">
      <c r="H32385" s="200"/>
    </row>
    <row r="32386" spans="8:8" x14ac:dyDescent="0.25">
      <c r="H32386" s="200"/>
    </row>
    <row r="32387" spans="8:8" x14ac:dyDescent="0.25">
      <c r="H32387" s="200"/>
    </row>
    <row r="32388" spans="8:8" x14ac:dyDescent="0.25">
      <c r="H32388" s="200"/>
    </row>
    <row r="32389" spans="8:8" x14ac:dyDescent="0.25">
      <c r="H32389" s="200"/>
    </row>
    <row r="32390" spans="8:8" x14ac:dyDescent="0.25">
      <c r="H32390" s="200"/>
    </row>
    <row r="32391" spans="8:8" x14ac:dyDescent="0.25">
      <c r="H32391" s="200"/>
    </row>
    <row r="32392" spans="8:8" x14ac:dyDescent="0.25">
      <c r="H32392" s="200"/>
    </row>
    <row r="32393" spans="8:8" x14ac:dyDescent="0.25">
      <c r="H32393" s="200"/>
    </row>
    <row r="32394" spans="8:8" x14ac:dyDescent="0.25">
      <c r="H32394" s="200"/>
    </row>
    <row r="32395" spans="8:8" x14ac:dyDescent="0.25">
      <c r="H32395" s="200"/>
    </row>
    <row r="32396" spans="8:8" x14ac:dyDescent="0.25">
      <c r="H32396" s="200"/>
    </row>
    <row r="32397" spans="8:8" x14ac:dyDescent="0.25">
      <c r="H32397" s="200"/>
    </row>
    <row r="32398" spans="8:8" x14ac:dyDescent="0.25">
      <c r="H32398" s="200"/>
    </row>
    <row r="32399" spans="8:8" x14ac:dyDescent="0.25">
      <c r="H32399" s="200"/>
    </row>
    <row r="32400" spans="8:8" x14ac:dyDescent="0.25">
      <c r="H32400" s="200"/>
    </row>
    <row r="32401" spans="8:8" x14ac:dyDescent="0.25">
      <c r="H32401" s="200"/>
    </row>
    <row r="32402" spans="8:8" x14ac:dyDescent="0.25">
      <c r="H32402" s="200"/>
    </row>
    <row r="32403" spans="8:8" x14ac:dyDescent="0.25">
      <c r="H32403" s="200"/>
    </row>
    <row r="32404" spans="8:8" x14ac:dyDescent="0.25">
      <c r="H32404" s="200"/>
    </row>
    <row r="32405" spans="8:8" x14ac:dyDescent="0.25">
      <c r="H32405" s="200"/>
    </row>
    <row r="32406" spans="8:8" x14ac:dyDescent="0.25">
      <c r="H32406" s="200"/>
    </row>
    <row r="32407" spans="8:8" x14ac:dyDescent="0.25">
      <c r="H32407" s="200"/>
    </row>
    <row r="32408" spans="8:8" x14ac:dyDescent="0.25">
      <c r="H32408" s="200"/>
    </row>
    <row r="32409" spans="8:8" x14ac:dyDescent="0.25">
      <c r="H32409" s="200"/>
    </row>
    <row r="32410" spans="8:8" x14ac:dyDescent="0.25">
      <c r="H32410" s="200"/>
    </row>
    <row r="32411" spans="8:8" x14ac:dyDescent="0.25">
      <c r="H32411" s="200"/>
    </row>
    <row r="32412" spans="8:8" x14ac:dyDescent="0.25">
      <c r="H32412" s="200"/>
    </row>
    <row r="32413" spans="8:8" x14ac:dyDescent="0.25">
      <c r="H32413" s="200"/>
    </row>
    <row r="32414" spans="8:8" x14ac:dyDescent="0.25">
      <c r="H32414" s="200"/>
    </row>
    <row r="32415" spans="8:8" x14ac:dyDescent="0.25">
      <c r="H32415" s="200"/>
    </row>
    <row r="32416" spans="8:8" x14ac:dyDescent="0.25">
      <c r="H32416" s="200"/>
    </row>
    <row r="32417" spans="8:8" x14ac:dyDescent="0.25">
      <c r="H32417" s="200"/>
    </row>
    <row r="32418" spans="8:8" x14ac:dyDescent="0.25">
      <c r="H32418" s="200"/>
    </row>
    <row r="32419" spans="8:8" x14ac:dyDescent="0.25">
      <c r="H32419" s="200"/>
    </row>
    <row r="32420" spans="8:8" x14ac:dyDescent="0.25">
      <c r="H32420" s="200"/>
    </row>
    <row r="32421" spans="8:8" x14ac:dyDescent="0.25">
      <c r="H32421" s="200"/>
    </row>
    <row r="32422" spans="8:8" x14ac:dyDescent="0.25">
      <c r="H32422" s="200"/>
    </row>
    <row r="32423" spans="8:8" x14ac:dyDescent="0.25">
      <c r="H32423" s="200"/>
    </row>
    <row r="32424" spans="8:8" x14ac:dyDescent="0.25">
      <c r="H32424" s="200"/>
    </row>
    <row r="32425" spans="8:8" x14ac:dyDescent="0.25">
      <c r="H32425" s="200"/>
    </row>
    <row r="32426" spans="8:8" x14ac:dyDescent="0.25">
      <c r="H32426" s="200"/>
    </row>
    <row r="32427" spans="8:8" x14ac:dyDescent="0.25">
      <c r="H32427" s="200"/>
    </row>
    <row r="32428" spans="8:8" x14ac:dyDescent="0.25">
      <c r="H32428" s="200"/>
    </row>
    <row r="32429" spans="8:8" x14ac:dyDescent="0.25">
      <c r="H32429" s="200"/>
    </row>
    <row r="32430" spans="8:8" x14ac:dyDescent="0.25">
      <c r="H32430" s="200"/>
    </row>
    <row r="32431" spans="8:8" x14ac:dyDescent="0.25">
      <c r="H32431" s="200"/>
    </row>
    <row r="32432" spans="8:8" x14ac:dyDescent="0.25">
      <c r="H32432" s="200"/>
    </row>
    <row r="32433" spans="8:8" x14ac:dyDescent="0.25">
      <c r="H32433" s="200"/>
    </row>
    <row r="32434" spans="8:8" x14ac:dyDescent="0.25">
      <c r="H32434" s="200"/>
    </row>
    <row r="32435" spans="8:8" x14ac:dyDescent="0.25">
      <c r="H32435" s="200"/>
    </row>
    <row r="32436" spans="8:8" x14ac:dyDescent="0.25">
      <c r="H32436" s="200"/>
    </row>
    <row r="32437" spans="8:8" x14ac:dyDescent="0.25">
      <c r="H32437" s="200"/>
    </row>
    <row r="32438" spans="8:8" x14ac:dyDescent="0.25">
      <c r="H32438" s="200"/>
    </row>
    <row r="32439" spans="8:8" x14ac:dyDescent="0.25">
      <c r="H32439" s="200"/>
    </row>
    <row r="32440" spans="8:8" x14ac:dyDescent="0.25">
      <c r="H32440" s="200"/>
    </row>
    <row r="32441" spans="8:8" x14ac:dyDescent="0.25">
      <c r="H32441" s="200"/>
    </row>
    <row r="32442" spans="8:8" x14ac:dyDescent="0.25">
      <c r="H32442" s="200"/>
    </row>
    <row r="32443" spans="8:8" x14ac:dyDescent="0.25">
      <c r="H32443" s="200"/>
    </row>
    <row r="32444" spans="8:8" x14ac:dyDescent="0.25">
      <c r="H32444" s="200"/>
    </row>
    <row r="32445" spans="8:8" x14ac:dyDescent="0.25">
      <c r="H32445" s="200"/>
    </row>
    <row r="32446" spans="8:8" x14ac:dyDescent="0.25">
      <c r="H32446" s="200"/>
    </row>
    <row r="32447" spans="8:8" x14ac:dyDescent="0.25">
      <c r="H32447" s="200"/>
    </row>
    <row r="32448" spans="8:8" x14ac:dyDescent="0.25">
      <c r="H32448" s="200"/>
    </row>
    <row r="32449" spans="8:8" x14ac:dyDescent="0.25">
      <c r="H32449" s="200"/>
    </row>
    <row r="32450" spans="8:8" x14ac:dyDescent="0.25">
      <c r="H32450" s="200"/>
    </row>
    <row r="32451" spans="8:8" x14ac:dyDescent="0.25">
      <c r="H32451" s="200"/>
    </row>
    <row r="32452" spans="8:8" x14ac:dyDescent="0.25">
      <c r="H32452" s="200"/>
    </row>
    <row r="32453" spans="8:8" x14ac:dyDescent="0.25">
      <c r="H32453" s="200"/>
    </row>
    <row r="32454" spans="8:8" x14ac:dyDescent="0.25">
      <c r="H32454" s="200"/>
    </row>
    <row r="32455" spans="8:8" x14ac:dyDescent="0.25">
      <c r="H32455" s="200"/>
    </row>
    <row r="32456" spans="8:8" x14ac:dyDescent="0.25">
      <c r="H32456" s="200"/>
    </row>
    <row r="32457" spans="8:8" x14ac:dyDescent="0.25">
      <c r="H32457" s="200"/>
    </row>
    <row r="32458" spans="8:8" x14ac:dyDescent="0.25">
      <c r="H32458" s="200"/>
    </row>
    <row r="32459" spans="8:8" x14ac:dyDescent="0.25">
      <c r="H32459" s="200"/>
    </row>
    <row r="32460" spans="8:8" x14ac:dyDescent="0.25">
      <c r="H32460" s="200"/>
    </row>
    <row r="32461" spans="8:8" x14ac:dyDescent="0.25">
      <c r="H32461" s="200"/>
    </row>
    <row r="32462" spans="8:8" x14ac:dyDescent="0.25">
      <c r="H32462" s="200"/>
    </row>
    <row r="32463" spans="8:8" x14ac:dyDescent="0.25">
      <c r="H32463" s="200"/>
    </row>
    <row r="32464" spans="8:8" x14ac:dyDescent="0.25">
      <c r="H32464" s="200"/>
    </row>
    <row r="32465" spans="8:8" x14ac:dyDescent="0.25">
      <c r="H32465" s="200"/>
    </row>
    <row r="32466" spans="8:8" x14ac:dyDescent="0.25">
      <c r="H32466" s="200"/>
    </row>
    <row r="32467" spans="8:8" x14ac:dyDescent="0.25">
      <c r="H32467" s="200"/>
    </row>
    <row r="32468" spans="8:8" x14ac:dyDescent="0.25">
      <c r="H32468" s="200"/>
    </row>
    <row r="32469" spans="8:8" x14ac:dyDescent="0.25">
      <c r="H32469" s="200"/>
    </row>
    <row r="32470" spans="8:8" x14ac:dyDescent="0.25">
      <c r="H32470" s="200"/>
    </row>
    <row r="32471" spans="8:8" x14ac:dyDescent="0.25">
      <c r="H32471" s="200"/>
    </row>
    <row r="32472" spans="8:8" x14ac:dyDescent="0.25">
      <c r="H32472" s="200"/>
    </row>
    <row r="32473" spans="8:8" x14ac:dyDescent="0.25">
      <c r="H32473" s="200"/>
    </row>
    <row r="32474" spans="8:8" x14ac:dyDescent="0.25">
      <c r="H32474" s="200"/>
    </row>
    <row r="32475" spans="8:8" x14ac:dyDescent="0.25">
      <c r="H32475" s="200"/>
    </row>
    <row r="32476" spans="8:8" x14ac:dyDescent="0.25">
      <c r="H32476" s="200"/>
    </row>
    <row r="32477" spans="8:8" x14ac:dyDescent="0.25">
      <c r="H32477" s="200"/>
    </row>
    <row r="32478" spans="8:8" x14ac:dyDescent="0.25">
      <c r="H32478" s="200"/>
    </row>
    <row r="32479" spans="8:8" x14ac:dyDescent="0.25">
      <c r="H32479" s="200"/>
    </row>
    <row r="32480" spans="8:8" x14ac:dyDescent="0.25">
      <c r="H32480" s="200"/>
    </row>
    <row r="32481" spans="8:8" x14ac:dyDescent="0.25">
      <c r="H32481" s="200"/>
    </row>
    <row r="32482" spans="8:8" x14ac:dyDescent="0.25">
      <c r="H32482" s="200"/>
    </row>
    <row r="32483" spans="8:8" x14ac:dyDescent="0.25">
      <c r="H32483" s="200"/>
    </row>
    <row r="32484" spans="8:8" x14ac:dyDescent="0.25">
      <c r="H32484" s="200"/>
    </row>
    <row r="32485" spans="8:8" x14ac:dyDescent="0.25">
      <c r="H32485" s="200"/>
    </row>
    <row r="32486" spans="8:8" x14ac:dyDescent="0.25">
      <c r="H32486" s="200"/>
    </row>
    <row r="32487" spans="8:8" x14ac:dyDescent="0.25">
      <c r="H32487" s="200"/>
    </row>
    <row r="32488" spans="8:8" x14ac:dyDescent="0.25">
      <c r="H32488" s="200"/>
    </row>
    <row r="32489" spans="8:8" x14ac:dyDescent="0.25">
      <c r="H32489" s="200"/>
    </row>
    <row r="32490" spans="8:8" x14ac:dyDescent="0.25">
      <c r="H32490" s="200"/>
    </row>
    <row r="32491" spans="8:8" x14ac:dyDescent="0.25">
      <c r="H32491" s="200"/>
    </row>
    <row r="32492" spans="8:8" x14ac:dyDescent="0.25">
      <c r="H32492" s="200"/>
    </row>
    <row r="32493" spans="8:8" x14ac:dyDescent="0.25">
      <c r="H32493" s="200"/>
    </row>
    <row r="32494" spans="8:8" x14ac:dyDescent="0.25">
      <c r="H32494" s="200"/>
    </row>
    <row r="32495" spans="8:8" x14ac:dyDescent="0.25">
      <c r="H32495" s="200"/>
    </row>
    <row r="32496" spans="8:8" x14ac:dyDescent="0.25">
      <c r="H32496" s="200"/>
    </row>
    <row r="32497" spans="8:8" x14ac:dyDescent="0.25">
      <c r="H32497" s="200"/>
    </row>
    <row r="32498" spans="8:8" x14ac:dyDescent="0.25">
      <c r="H32498" s="200"/>
    </row>
    <row r="32499" spans="8:8" x14ac:dyDescent="0.25">
      <c r="H32499" s="200"/>
    </row>
    <row r="32500" spans="8:8" x14ac:dyDescent="0.25">
      <c r="H32500" s="200"/>
    </row>
    <row r="32501" spans="8:8" x14ac:dyDescent="0.25">
      <c r="H32501" s="200"/>
    </row>
    <row r="32502" spans="8:8" x14ac:dyDescent="0.25">
      <c r="H32502" s="200"/>
    </row>
    <row r="32503" spans="8:8" x14ac:dyDescent="0.25">
      <c r="H32503" s="200"/>
    </row>
    <row r="32504" spans="8:8" x14ac:dyDescent="0.25">
      <c r="H32504" s="200"/>
    </row>
    <row r="32505" spans="8:8" x14ac:dyDescent="0.25">
      <c r="H32505" s="200"/>
    </row>
    <row r="32506" spans="8:8" x14ac:dyDescent="0.25">
      <c r="H32506" s="200"/>
    </row>
    <row r="32507" spans="8:8" x14ac:dyDescent="0.25">
      <c r="H32507" s="200"/>
    </row>
    <row r="32508" spans="8:8" x14ac:dyDescent="0.25">
      <c r="H32508" s="200"/>
    </row>
    <row r="32509" spans="8:8" x14ac:dyDescent="0.25">
      <c r="H32509" s="200"/>
    </row>
    <row r="32510" spans="8:8" x14ac:dyDescent="0.25">
      <c r="H32510" s="200"/>
    </row>
    <row r="32511" spans="8:8" x14ac:dyDescent="0.25">
      <c r="H32511" s="200"/>
    </row>
    <row r="32512" spans="8:8" x14ac:dyDescent="0.25">
      <c r="H32512" s="200"/>
    </row>
    <row r="32513" spans="8:8" x14ac:dyDescent="0.25">
      <c r="H32513" s="200"/>
    </row>
    <row r="32514" spans="8:8" x14ac:dyDescent="0.25">
      <c r="H32514" s="200"/>
    </row>
    <row r="32515" spans="8:8" x14ac:dyDescent="0.25">
      <c r="H32515" s="200"/>
    </row>
    <row r="32516" spans="8:8" x14ac:dyDescent="0.25">
      <c r="H32516" s="200"/>
    </row>
    <row r="32517" spans="8:8" x14ac:dyDescent="0.25">
      <c r="H32517" s="200"/>
    </row>
    <row r="32518" spans="8:8" x14ac:dyDescent="0.25">
      <c r="H32518" s="200"/>
    </row>
    <row r="32519" spans="8:8" x14ac:dyDescent="0.25">
      <c r="H32519" s="200"/>
    </row>
    <row r="32520" spans="8:8" x14ac:dyDescent="0.25">
      <c r="H32520" s="200"/>
    </row>
    <row r="32521" spans="8:8" x14ac:dyDescent="0.25">
      <c r="H32521" s="200"/>
    </row>
    <row r="32522" spans="8:8" x14ac:dyDescent="0.25">
      <c r="H32522" s="200"/>
    </row>
    <row r="32523" spans="8:8" x14ac:dyDescent="0.25">
      <c r="H32523" s="200"/>
    </row>
    <row r="32524" spans="8:8" x14ac:dyDescent="0.25">
      <c r="H32524" s="200"/>
    </row>
    <row r="32525" spans="8:8" x14ac:dyDescent="0.25">
      <c r="H32525" s="200"/>
    </row>
    <row r="32526" spans="8:8" x14ac:dyDescent="0.25">
      <c r="H32526" s="200"/>
    </row>
    <row r="32527" spans="8:8" x14ac:dyDescent="0.25">
      <c r="H32527" s="200"/>
    </row>
    <row r="32528" spans="8:8" x14ac:dyDescent="0.25">
      <c r="H32528" s="200"/>
    </row>
    <row r="32529" spans="8:8" x14ac:dyDescent="0.25">
      <c r="H32529" s="200"/>
    </row>
    <row r="32530" spans="8:8" x14ac:dyDescent="0.25">
      <c r="H32530" s="200"/>
    </row>
    <row r="32531" spans="8:8" x14ac:dyDescent="0.25">
      <c r="H32531" s="200"/>
    </row>
    <row r="32532" spans="8:8" x14ac:dyDescent="0.25">
      <c r="H32532" s="200"/>
    </row>
    <row r="32533" spans="8:8" x14ac:dyDescent="0.25">
      <c r="H32533" s="200"/>
    </row>
    <row r="32534" spans="8:8" x14ac:dyDescent="0.25">
      <c r="H32534" s="200"/>
    </row>
    <row r="32535" spans="8:8" x14ac:dyDescent="0.25">
      <c r="H32535" s="200"/>
    </row>
    <row r="32536" spans="8:8" x14ac:dyDescent="0.25">
      <c r="H32536" s="200"/>
    </row>
    <row r="32537" spans="8:8" x14ac:dyDescent="0.25">
      <c r="H32537" s="200"/>
    </row>
    <row r="32538" spans="8:8" x14ac:dyDescent="0.25">
      <c r="H32538" s="200"/>
    </row>
    <row r="32539" spans="8:8" x14ac:dyDescent="0.25">
      <c r="H32539" s="200"/>
    </row>
    <row r="32540" spans="8:8" x14ac:dyDescent="0.25">
      <c r="H32540" s="200"/>
    </row>
    <row r="32541" spans="8:8" x14ac:dyDescent="0.25">
      <c r="H32541" s="200"/>
    </row>
    <row r="32542" spans="8:8" x14ac:dyDescent="0.25">
      <c r="H32542" s="200"/>
    </row>
    <row r="32543" spans="8:8" x14ac:dyDescent="0.25">
      <c r="H32543" s="200"/>
    </row>
    <row r="32544" spans="8:8" x14ac:dyDescent="0.25">
      <c r="H32544" s="200"/>
    </row>
    <row r="32545" spans="8:8" x14ac:dyDescent="0.25">
      <c r="H32545" s="200"/>
    </row>
    <row r="32546" spans="8:8" x14ac:dyDescent="0.25">
      <c r="H32546" s="200"/>
    </row>
    <row r="32547" spans="8:8" x14ac:dyDescent="0.25">
      <c r="H32547" s="200"/>
    </row>
    <row r="32548" spans="8:8" x14ac:dyDescent="0.25">
      <c r="H32548" s="200"/>
    </row>
    <row r="32549" spans="8:8" x14ac:dyDescent="0.25">
      <c r="H32549" s="200"/>
    </row>
    <row r="32550" spans="8:8" x14ac:dyDescent="0.25">
      <c r="H32550" s="200"/>
    </row>
    <row r="32551" spans="8:8" x14ac:dyDescent="0.25">
      <c r="H32551" s="200"/>
    </row>
    <row r="32552" spans="8:8" x14ac:dyDescent="0.25">
      <c r="H32552" s="200"/>
    </row>
    <row r="32553" spans="8:8" x14ac:dyDescent="0.25">
      <c r="H32553" s="200"/>
    </row>
    <row r="32554" spans="8:8" x14ac:dyDescent="0.25">
      <c r="H32554" s="200"/>
    </row>
    <row r="32555" spans="8:8" x14ac:dyDescent="0.25">
      <c r="H32555" s="200"/>
    </row>
    <row r="32556" spans="8:8" x14ac:dyDescent="0.25">
      <c r="H32556" s="200"/>
    </row>
    <row r="32557" spans="8:8" x14ac:dyDescent="0.25">
      <c r="H32557" s="200"/>
    </row>
    <row r="32558" spans="8:8" x14ac:dyDescent="0.25">
      <c r="H32558" s="200"/>
    </row>
    <row r="32559" spans="8:8" x14ac:dyDescent="0.25">
      <c r="H32559" s="200"/>
    </row>
    <row r="32560" spans="8:8" x14ac:dyDescent="0.25">
      <c r="H32560" s="200"/>
    </row>
    <row r="32561" spans="8:8" x14ac:dyDescent="0.25">
      <c r="H32561" s="200"/>
    </row>
    <row r="32562" spans="8:8" x14ac:dyDescent="0.25">
      <c r="H32562" s="200"/>
    </row>
    <row r="32563" spans="8:8" x14ac:dyDescent="0.25">
      <c r="H32563" s="200"/>
    </row>
    <row r="32564" spans="8:8" x14ac:dyDescent="0.25">
      <c r="H32564" s="200"/>
    </row>
    <row r="32565" spans="8:8" x14ac:dyDescent="0.25">
      <c r="H32565" s="200"/>
    </row>
    <row r="32566" spans="8:8" x14ac:dyDescent="0.25">
      <c r="H32566" s="200"/>
    </row>
    <row r="32567" spans="8:8" x14ac:dyDescent="0.25">
      <c r="H32567" s="200"/>
    </row>
    <row r="32568" spans="8:8" x14ac:dyDescent="0.25">
      <c r="H32568" s="200"/>
    </row>
    <row r="32569" spans="8:8" x14ac:dyDescent="0.25">
      <c r="H32569" s="200"/>
    </row>
    <row r="32570" spans="8:8" x14ac:dyDescent="0.25">
      <c r="H32570" s="200"/>
    </row>
    <row r="32571" spans="8:8" x14ac:dyDescent="0.25">
      <c r="H32571" s="200"/>
    </row>
    <row r="32572" spans="8:8" x14ac:dyDescent="0.25">
      <c r="H32572" s="200"/>
    </row>
    <row r="32573" spans="8:8" x14ac:dyDescent="0.25">
      <c r="H32573" s="200"/>
    </row>
    <row r="32574" spans="8:8" x14ac:dyDescent="0.25">
      <c r="H32574" s="200"/>
    </row>
    <row r="32575" spans="8:8" x14ac:dyDescent="0.25">
      <c r="H32575" s="200"/>
    </row>
    <row r="32576" spans="8:8" x14ac:dyDescent="0.25">
      <c r="H32576" s="200"/>
    </row>
    <row r="32577" spans="8:8" x14ac:dyDescent="0.25">
      <c r="H32577" s="200"/>
    </row>
    <row r="32578" spans="8:8" x14ac:dyDescent="0.25">
      <c r="H32578" s="200"/>
    </row>
    <row r="32579" spans="8:8" x14ac:dyDescent="0.25">
      <c r="H32579" s="200"/>
    </row>
    <row r="32580" spans="8:8" x14ac:dyDescent="0.25">
      <c r="H32580" s="200"/>
    </row>
    <row r="32581" spans="8:8" x14ac:dyDescent="0.25">
      <c r="H32581" s="200"/>
    </row>
    <row r="32582" spans="8:8" x14ac:dyDescent="0.25">
      <c r="H32582" s="200"/>
    </row>
    <row r="32583" spans="8:8" x14ac:dyDescent="0.25">
      <c r="H32583" s="200"/>
    </row>
    <row r="32584" spans="8:8" x14ac:dyDescent="0.25">
      <c r="H32584" s="200"/>
    </row>
    <row r="32585" spans="8:8" x14ac:dyDescent="0.25">
      <c r="H32585" s="200"/>
    </row>
    <row r="32586" spans="8:8" x14ac:dyDescent="0.25">
      <c r="H32586" s="200"/>
    </row>
    <row r="32587" spans="8:8" x14ac:dyDescent="0.25">
      <c r="H32587" s="200"/>
    </row>
    <row r="32588" spans="8:8" x14ac:dyDescent="0.25">
      <c r="H32588" s="200"/>
    </row>
    <row r="32589" spans="8:8" x14ac:dyDescent="0.25">
      <c r="H32589" s="200"/>
    </row>
    <row r="32590" spans="8:8" x14ac:dyDescent="0.25">
      <c r="H32590" s="200"/>
    </row>
    <row r="32591" spans="8:8" x14ac:dyDescent="0.25">
      <c r="H32591" s="200"/>
    </row>
    <row r="32592" spans="8:8" x14ac:dyDescent="0.25">
      <c r="H32592" s="200"/>
    </row>
    <row r="32593" spans="8:8" x14ac:dyDescent="0.25">
      <c r="H32593" s="200"/>
    </row>
    <row r="32594" spans="8:8" x14ac:dyDescent="0.25">
      <c r="H32594" s="200"/>
    </row>
    <row r="32595" spans="8:8" x14ac:dyDescent="0.25">
      <c r="H32595" s="200"/>
    </row>
    <row r="32596" spans="8:8" x14ac:dyDescent="0.25">
      <c r="H32596" s="200"/>
    </row>
    <row r="32597" spans="8:8" x14ac:dyDescent="0.25">
      <c r="H32597" s="200"/>
    </row>
    <row r="32598" spans="8:8" x14ac:dyDescent="0.25">
      <c r="H32598" s="200"/>
    </row>
    <row r="32599" spans="8:8" x14ac:dyDescent="0.25">
      <c r="H32599" s="200"/>
    </row>
    <row r="32600" spans="8:8" x14ac:dyDescent="0.25">
      <c r="H32600" s="200"/>
    </row>
    <row r="32601" spans="8:8" x14ac:dyDescent="0.25">
      <c r="H32601" s="200"/>
    </row>
    <row r="32602" spans="8:8" x14ac:dyDescent="0.25">
      <c r="H32602" s="200"/>
    </row>
    <row r="32603" spans="8:8" x14ac:dyDescent="0.25">
      <c r="H32603" s="200"/>
    </row>
    <row r="32604" spans="8:8" x14ac:dyDescent="0.25">
      <c r="H32604" s="200"/>
    </row>
    <row r="32605" spans="8:8" x14ac:dyDescent="0.25">
      <c r="H32605" s="200"/>
    </row>
    <row r="32606" spans="8:8" x14ac:dyDescent="0.25">
      <c r="H32606" s="200"/>
    </row>
    <row r="32607" spans="8:8" x14ac:dyDescent="0.25">
      <c r="H32607" s="200"/>
    </row>
    <row r="32608" spans="8:8" x14ac:dyDescent="0.25">
      <c r="H32608" s="200"/>
    </row>
    <row r="32609" spans="8:8" x14ac:dyDescent="0.25">
      <c r="H32609" s="200"/>
    </row>
    <row r="32610" spans="8:8" x14ac:dyDescent="0.25">
      <c r="H32610" s="200"/>
    </row>
    <row r="32611" spans="8:8" x14ac:dyDescent="0.25">
      <c r="H32611" s="200"/>
    </row>
    <row r="32612" spans="8:8" x14ac:dyDescent="0.25">
      <c r="H32612" s="200"/>
    </row>
    <row r="32613" spans="8:8" x14ac:dyDescent="0.25">
      <c r="H32613" s="200"/>
    </row>
    <row r="32614" spans="8:8" x14ac:dyDescent="0.25">
      <c r="H32614" s="200"/>
    </row>
    <row r="32615" spans="8:8" x14ac:dyDescent="0.25">
      <c r="H32615" s="200"/>
    </row>
    <row r="32616" spans="8:8" x14ac:dyDescent="0.25">
      <c r="H32616" s="200"/>
    </row>
    <row r="32617" spans="8:8" x14ac:dyDescent="0.25">
      <c r="H32617" s="200"/>
    </row>
    <row r="32618" spans="8:8" x14ac:dyDescent="0.25">
      <c r="H32618" s="200"/>
    </row>
    <row r="32619" spans="8:8" x14ac:dyDescent="0.25">
      <c r="H32619" s="200"/>
    </row>
    <row r="32620" spans="8:8" x14ac:dyDescent="0.25">
      <c r="H32620" s="200"/>
    </row>
    <row r="32621" spans="8:8" x14ac:dyDescent="0.25">
      <c r="H32621" s="200"/>
    </row>
    <row r="32622" spans="8:8" x14ac:dyDescent="0.25">
      <c r="H32622" s="200"/>
    </row>
    <row r="32623" spans="8:8" x14ac:dyDescent="0.25">
      <c r="H32623" s="200"/>
    </row>
    <row r="32624" spans="8:8" x14ac:dyDescent="0.25">
      <c r="H32624" s="200"/>
    </row>
    <row r="32625" spans="8:8" x14ac:dyDescent="0.25">
      <c r="H32625" s="200"/>
    </row>
    <row r="32626" spans="8:8" x14ac:dyDescent="0.25">
      <c r="H32626" s="200"/>
    </row>
    <row r="32627" spans="8:8" x14ac:dyDescent="0.25">
      <c r="H32627" s="200"/>
    </row>
    <row r="32628" spans="8:8" x14ac:dyDescent="0.25">
      <c r="H32628" s="200"/>
    </row>
    <row r="32629" spans="8:8" x14ac:dyDescent="0.25">
      <c r="H32629" s="200"/>
    </row>
    <row r="32630" spans="8:8" x14ac:dyDescent="0.25">
      <c r="H32630" s="200"/>
    </row>
    <row r="32631" spans="8:8" x14ac:dyDescent="0.25">
      <c r="H32631" s="200"/>
    </row>
    <row r="32632" spans="8:8" x14ac:dyDescent="0.25">
      <c r="H32632" s="200"/>
    </row>
    <row r="32633" spans="8:8" x14ac:dyDescent="0.25">
      <c r="H32633" s="200"/>
    </row>
    <row r="32634" spans="8:8" x14ac:dyDescent="0.25">
      <c r="H32634" s="200"/>
    </row>
    <row r="32635" spans="8:8" x14ac:dyDescent="0.25">
      <c r="H32635" s="200"/>
    </row>
    <row r="32636" spans="8:8" x14ac:dyDescent="0.25">
      <c r="H32636" s="200"/>
    </row>
    <row r="32637" spans="8:8" x14ac:dyDescent="0.25">
      <c r="H32637" s="200"/>
    </row>
    <row r="32638" spans="8:8" x14ac:dyDescent="0.25">
      <c r="H32638" s="200"/>
    </row>
    <row r="32639" spans="8:8" x14ac:dyDescent="0.25">
      <c r="H32639" s="200"/>
    </row>
    <row r="32640" spans="8:8" x14ac:dyDescent="0.25">
      <c r="H32640" s="200"/>
    </row>
    <row r="32641" spans="8:8" x14ac:dyDescent="0.25">
      <c r="H32641" s="200"/>
    </row>
    <row r="32642" spans="8:8" x14ac:dyDescent="0.25">
      <c r="H32642" s="200"/>
    </row>
    <row r="32643" spans="8:8" x14ac:dyDescent="0.25">
      <c r="H32643" s="200"/>
    </row>
    <row r="32644" spans="8:8" x14ac:dyDescent="0.25">
      <c r="H32644" s="200"/>
    </row>
    <row r="32645" spans="8:8" x14ac:dyDescent="0.25">
      <c r="H32645" s="200"/>
    </row>
    <row r="32646" spans="8:8" x14ac:dyDescent="0.25">
      <c r="H32646" s="200"/>
    </row>
    <row r="32647" spans="8:8" x14ac:dyDescent="0.25">
      <c r="H32647" s="200"/>
    </row>
    <row r="32648" spans="8:8" x14ac:dyDescent="0.25">
      <c r="H32648" s="200"/>
    </row>
    <row r="32649" spans="8:8" x14ac:dyDescent="0.25">
      <c r="H32649" s="200"/>
    </row>
    <row r="32650" spans="8:8" x14ac:dyDescent="0.25">
      <c r="H32650" s="200"/>
    </row>
    <row r="32651" spans="8:8" x14ac:dyDescent="0.25">
      <c r="H32651" s="200"/>
    </row>
    <row r="32652" spans="8:8" x14ac:dyDescent="0.25">
      <c r="H32652" s="200"/>
    </row>
    <row r="32653" spans="8:8" x14ac:dyDescent="0.25">
      <c r="H32653" s="200"/>
    </row>
    <row r="32654" spans="8:8" x14ac:dyDescent="0.25">
      <c r="H32654" s="200"/>
    </row>
    <row r="32655" spans="8:8" x14ac:dyDescent="0.25">
      <c r="H32655" s="200"/>
    </row>
    <row r="32656" spans="8:8" x14ac:dyDescent="0.25">
      <c r="H32656" s="200"/>
    </row>
    <row r="32657" spans="8:8" x14ac:dyDescent="0.25">
      <c r="H32657" s="200"/>
    </row>
    <row r="32658" spans="8:8" x14ac:dyDescent="0.25">
      <c r="H32658" s="200"/>
    </row>
    <row r="32659" spans="8:8" x14ac:dyDescent="0.25">
      <c r="H32659" s="200"/>
    </row>
    <row r="32660" spans="8:8" x14ac:dyDescent="0.25">
      <c r="H32660" s="200"/>
    </row>
    <row r="32661" spans="8:8" x14ac:dyDescent="0.25">
      <c r="H32661" s="200"/>
    </row>
    <row r="32662" spans="8:8" x14ac:dyDescent="0.25">
      <c r="H32662" s="200"/>
    </row>
    <row r="32663" spans="8:8" x14ac:dyDescent="0.25">
      <c r="H32663" s="200"/>
    </row>
    <row r="32664" spans="8:8" x14ac:dyDescent="0.25">
      <c r="H32664" s="200"/>
    </row>
    <row r="32665" spans="8:8" x14ac:dyDescent="0.25">
      <c r="H32665" s="200"/>
    </row>
    <row r="32666" spans="8:8" x14ac:dyDescent="0.25">
      <c r="H32666" s="200"/>
    </row>
    <row r="32667" spans="8:8" x14ac:dyDescent="0.25">
      <c r="H32667" s="200"/>
    </row>
    <row r="32668" spans="8:8" x14ac:dyDescent="0.25">
      <c r="H32668" s="200"/>
    </row>
    <row r="32669" spans="8:8" x14ac:dyDescent="0.25">
      <c r="H32669" s="200"/>
    </row>
    <row r="32670" spans="8:8" x14ac:dyDescent="0.25">
      <c r="H32670" s="200"/>
    </row>
    <row r="32671" spans="8:8" x14ac:dyDescent="0.25">
      <c r="H32671" s="200"/>
    </row>
    <row r="32672" spans="8:8" x14ac:dyDescent="0.25">
      <c r="H32672" s="200"/>
    </row>
    <row r="32673" spans="8:8" x14ac:dyDescent="0.25">
      <c r="H32673" s="200"/>
    </row>
    <row r="32674" spans="8:8" x14ac:dyDescent="0.25">
      <c r="H32674" s="200"/>
    </row>
    <row r="32675" spans="8:8" x14ac:dyDescent="0.25">
      <c r="H32675" s="200"/>
    </row>
    <row r="32676" spans="8:8" x14ac:dyDescent="0.25">
      <c r="H32676" s="200"/>
    </row>
    <row r="32677" spans="8:8" x14ac:dyDescent="0.25">
      <c r="H32677" s="200"/>
    </row>
    <row r="32678" spans="8:8" x14ac:dyDescent="0.25">
      <c r="H32678" s="200"/>
    </row>
    <row r="32679" spans="8:8" x14ac:dyDescent="0.25">
      <c r="H32679" s="200"/>
    </row>
    <row r="32680" spans="8:8" x14ac:dyDescent="0.25">
      <c r="H32680" s="200"/>
    </row>
    <row r="32681" spans="8:8" x14ac:dyDescent="0.25">
      <c r="H32681" s="200"/>
    </row>
    <row r="32682" spans="8:8" x14ac:dyDescent="0.25">
      <c r="H32682" s="200"/>
    </row>
    <row r="32683" spans="8:8" x14ac:dyDescent="0.25">
      <c r="H32683" s="200"/>
    </row>
    <row r="32684" spans="8:8" x14ac:dyDescent="0.25">
      <c r="H32684" s="200"/>
    </row>
    <row r="32685" spans="8:8" x14ac:dyDescent="0.25">
      <c r="H32685" s="200"/>
    </row>
    <row r="32686" spans="8:8" x14ac:dyDescent="0.25">
      <c r="H32686" s="200"/>
    </row>
    <row r="32687" spans="8:8" x14ac:dyDescent="0.25">
      <c r="H32687" s="200"/>
    </row>
    <row r="32688" spans="8:8" x14ac:dyDescent="0.25">
      <c r="H32688" s="200"/>
    </row>
    <row r="32689" spans="8:8" x14ac:dyDescent="0.25">
      <c r="H32689" s="200"/>
    </row>
    <row r="32690" spans="8:8" x14ac:dyDescent="0.25">
      <c r="H32690" s="200"/>
    </row>
    <row r="32691" spans="8:8" x14ac:dyDescent="0.25">
      <c r="H32691" s="200"/>
    </row>
    <row r="32692" spans="8:8" x14ac:dyDescent="0.25">
      <c r="H32692" s="200"/>
    </row>
    <row r="32693" spans="8:8" x14ac:dyDescent="0.25">
      <c r="H32693" s="200"/>
    </row>
    <row r="32694" spans="8:8" x14ac:dyDescent="0.25">
      <c r="H32694" s="200"/>
    </row>
    <row r="32695" spans="8:8" x14ac:dyDescent="0.25">
      <c r="H32695" s="200"/>
    </row>
    <row r="32696" spans="8:8" x14ac:dyDescent="0.25">
      <c r="H32696" s="200"/>
    </row>
    <row r="32697" spans="8:8" x14ac:dyDescent="0.25">
      <c r="H32697" s="200"/>
    </row>
    <row r="32698" spans="8:8" x14ac:dyDescent="0.25">
      <c r="H32698" s="200"/>
    </row>
    <row r="32699" spans="8:8" x14ac:dyDescent="0.25">
      <c r="H32699" s="200"/>
    </row>
    <row r="32700" spans="8:8" x14ac:dyDescent="0.25">
      <c r="H32700" s="200"/>
    </row>
    <row r="32701" spans="8:8" x14ac:dyDescent="0.25">
      <c r="H32701" s="200"/>
    </row>
    <row r="32702" spans="8:8" x14ac:dyDescent="0.25">
      <c r="H32702" s="200"/>
    </row>
    <row r="32703" spans="8:8" x14ac:dyDescent="0.25">
      <c r="H32703" s="200"/>
    </row>
    <row r="32704" spans="8:8" x14ac:dyDescent="0.25">
      <c r="H32704" s="200"/>
    </row>
    <row r="32705" spans="8:8" x14ac:dyDescent="0.25">
      <c r="H32705" s="200"/>
    </row>
    <row r="32706" spans="8:8" x14ac:dyDescent="0.25">
      <c r="H32706" s="200"/>
    </row>
    <row r="32707" spans="8:8" x14ac:dyDescent="0.25">
      <c r="H32707" s="200"/>
    </row>
    <row r="32708" spans="8:8" x14ac:dyDescent="0.25">
      <c r="H32708" s="200"/>
    </row>
    <row r="32709" spans="8:8" x14ac:dyDescent="0.25">
      <c r="H32709" s="200"/>
    </row>
    <row r="32710" spans="8:8" x14ac:dyDescent="0.25">
      <c r="H32710" s="200"/>
    </row>
    <row r="32711" spans="8:8" x14ac:dyDescent="0.25">
      <c r="H32711" s="200"/>
    </row>
    <row r="32712" spans="8:8" x14ac:dyDescent="0.25">
      <c r="H32712" s="200"/>
    </row>
    <row r="32713" spans="8:8" x14ac:dyDescent="0.25">
      <c r="H32713" s="200"/>
    </row>
    <row r="32714" spans="8:8" x14ac:dyDescent="0.25">
      <c r="H32714" s="200"/>
    </row>
    <row r="32715" spans="8:8" x14ac:dyDescent="0.25">
      <c r="H32715" s="200"/>
    </row>
    <row r="32716" spans="8:8" x14ac:dyDescent="0.25">
      <c r="H32716" s="200"/>
    </row>
    <row r="32717" spans="8:8" x14ac:dyDescent="0.25">
      <c r="H32717" s="200"/>
    </row>
    <row r="32718" spans="8:8" x14ac:dyDescent="0.25">
      <c r="H32718" s="200"/>
    </row>
    <row r="32719" spans="8:8" x14ac:dyDescent="0.25">
      <c r="H32719" s="200"/>
    </row>
    <row r="32720" spans="8:8" x14ac:dyDescent="0.25">
      <c r="H32720" s="200"/>
    </row>
    <row r="32721" spans="8:8" x14ac:dyDescent="0.25">
      <c r="H32721" s="200"/>
    </row>
    <row r="32722" spans="8:8" x14ac:dyDescent="0.25">
      <c r="H32722" s="200"/>
    </row>
    <row r="32723" spans="8:8" x14ac:dyDescent="0.25">
      <c r="H32723" s="200"/>
    </row>
    <row r="32724" spans="8:8" x14ac:dyDescent="0.25">
      <c r="H32724" s="200"/>
    </row>
    <row r="32725" spans="8:8" x14ac:dyDescent="0.25">
      <c r="H32725" s="200"/>
    </row>
    <row r="32726" spans="8:8" x14ac:dyDescent="0.25">
      <c r="H32726" s="200"/>
    </row>
    <row r="32727" spans="8:8" x14ac:dyDescent="0.25">
      <c r="H32727" s="200"/>
    </row>
    <row r="32728" spans="8:8" x14ac:dyDescent="0.25">
      <c r="H32728" s="200"/>
    </row>
    <row r="32729" spans="8:8" x14ac:dyDescent="0.25">
      <c r="H32729" s="200"/>
    </row>
    <row r="32730" spans="8:8" x14ac:dyDescent="0.25">
      <c r="H32730" s="200"/>
    </row>
    <row r="32731" spans="8:8" x14ac:dyDescent="0.25">
      <c r="H32731" s="200"/>
    </row>
    <row r="32732" spans="8:8" x14ac:dyDescent="0.25">
      <c r="H32732" s="200"/>
    </row>
    <row r="32733" spans="8:8" x14ac:dyDescent="0.25">
      <c r="H32733" s="200"/>
    </row>
    <row r="32734" spans="8:8" x14ac:dyDescent="0.25">
      <c r="H32734" s="200"/>
    </row>
    <row r="32735" spans="8:8" x14ac:dyDescent="0.25">
      <c r="H32735" s="200"/>
    </row>
    <row r="32736" spans="8:8" x14ac:dyDescent="0.25">
      <c r="H32736" s="200"/>
    </row>
    <row r="32737" spans="8:8" x14ac:dyDescent="0.25">
      <c r="H32737" s="200"/>
    </row>
    <row r="32738" spans="8:8" x14ac:dyDescent="0.25">
      <c r="H32738" s="200"/>
    </row>
    <row r="32739" spans="8:8" x14ac:dyDescent="0.25">
      <c r="H32739" s="200"/>
    </row>
    <row r="32740" spans="8:8" x14ac:dyDescent="0.25">
      <c r="H32740" s="200"/>
    </row>
    <row r="32741" spans="8:8" x14ac:dyDescent="0.25">
      <c r="H32741" s="200"/>
    </row>
    <row r="32742" spans="8:8" x14ac:dyDescent="0.25">
      <c r="H32742" s="200"/>
    </row>
    <row r="32743" spans="8:8" x14ac:dyDescent="0.25">
      <c r="H32743" s="200"/>
    </row>
    <row r="32744" spans="8:8" x14ac:dyDescent="0.25">
      <c r="H32744" s="200"/>
    </row>
    <row r="32745" spans="8:8" x14ac:dyDescent="0.25">
      <c r="H32745" s="200"/>
    </row>
    <row r="32746" spans="8:8" x14ac:dyDescent="0.25">
      <c r="H32746" s="200"/>
    </row>
    <row r="32747" spans="8:8" x14ac:dyDescent="0.25">
      <c r="H32747" s="200"/>
    </row>
    <row r="32748" spans="8:8" x14ac:dyDescent="0.25">
      <c r="H32748" s="200"/>
    </row>
    <row r="32749" spans="8:8" x14ac:dyDescent="0.25">
      <c r="H32749" s="200"/>
    </row>
    <row r="32750" spans="8:8" x14ac:dyDescent="0.25">
      <c r="H32750" s="200"/>
    </row>
    <row r="32751" spans="8:8" x14ac:dyDescent="0.25">
      <c r="H32751" s="200"/>
    </row>
    <row r="32752" spans="8:8" x14ac:dyDescent="0.25">
      <c r="H32752" s="200"/>
    </row>
    <row r="32753" spans="8:8" x14ac:dyDescent="0.25">
      <c r="H32753" s="200"/>
    </row>
    <row r="32754" spans="8:8" x14ac:dyDescent="0.25">
      <c r="H32754" s="200"/>
    </row>
    <row r="32755" spans="8:8" x14ac:dyDescent="0.25">
      <c r="H32755" s="200"/>
    </row>
    <row r="32756" spans="8:8" x14ac:dyDescent="0.25">
      <c r="H32756" s="200"/>
    </row>
    <row r="32757" spans="8:8" x14ac:dyDescent="0.25">
      <c r="H32757" s="200"/>
    </row>
    <row r="32758" spans="8:8" x14ac:dyDescent="0.25">
      <c r="H32758" s="200"/>
    </row>
    <row r="32759" spans="8:8" x14ac:dyDescent="0.25">
      <c r="H32759" s="200"/>
    </row>
    <row r="32760" spans="8:8" x14ac:dyDescent="0.25">
      <c r="H32760" s="200"/>
    </row>
    <row r="32761" spans="8:8" x14ac:dyDescent="0.25">
      <c r="H32761" s="200"/>
    </row>
    <row r="32762" spans="8:8" x14ac:dyDescent="0.25">
      <c r="H32762" s="200"/>
    </row>
    <row r="32763" spans="8:8" x14ac:dyDescent="0.25">
      <c r="H32763" s="200"/>
    </row>
    <row r="32764" spans="8:8" x14ac:dyDescent="0.25">
      <c r="H32764" s="200"/>
    </row>
    <row r="32765" spans="8:8" x14ac:dyDescent="0.25">
      <c r="H32765" s="200"/>
    </row>
    <row r="32766" spans="8:8" x14ac:dyDescent="0.25">
      <c r="H32766" s="200"/>
    </row>
    <row r="32767" spans="8:8" x14ac:dyDescent="0.25">
      <c r="H32767" s="200"/>
    </row>
    <row r="32768" spans="8:8" x14ac:dyDescent="0.25">
      <c r="H32768" s="200"/>
    </row>
    <row r="32769" spans="8:8" x14ac:dyDescent="0.25">
      <c r="H32769" s="200"/>
    </row>
    <row r="32770" spans="8:8" x14ac:dyDescent="0.25">
      <c r="H32770" s="200"/>
    </row>
    <row r="32771" spans="8:8" x14ac:dyDescent="0.25">
      <c r="H32771" s="200"/>
    </row>
    <row r="32772" spans="8:8" x14ac:dyDescent="0.25">
      <c r="H32772" s="200"/>
    </row>
    <row r="32773" spans="8:8" x14ac:dyDescent="0.25">
      <c r="H32773" s="200"/>
    </row>
    <row r="32774" spans="8:8" x14ac:dyDescent="0.25">
      <c r="H32774" s="200"/>
    </row>
    <row r="32775" spans="8:8" x14ac:dyDescent="0.25">
      <c r="H32775" s="200"/>
    </row>
    <row r="32776" spans="8:8" x14ac:dyDescent="0.25">
      <c r="H32776" s="200"/>
    </row>
    <row r="32777" spans="8:8" x14ac:dyDescent="0.25">
      <c r="H32777" s="200"/>
    </row>
    <row r="32778" spans="8:8" x14ac:dyDescent="0.25">
      <c r="H32778" s="200"/>
    </row>
    <row r="32779" spans="8:8" x14ac:dyDescent="0.25">
      <c r="H32779" s="200"/>
    </row>
    <row r="32780" spans="8:8" x14ac:dyDescent="0.25">
      <c r="H32780" s="200"/>
    </row>
    <row r="32781" spans="8:8" x14ac:dyDescent="0.25">
      <c r="H32781" s="200"/>
    </row>
    <row r="32782" spans="8:8" x14ac:dyDescent="0.25">
      <c r="H32782" s="200"/>
    </row>
    <row r="32783" spans="8:8" x14ac:dyDescent="0.25">
      <c r="H32783" s="200"/>
    </row>
    <row r="32784" spans="8:8" x14ac:dyDescent="0.25">
      <c r="H32784" s="200"/>
    </row>
    <row r="32785" spans="8:8" x14ac:dyDescent="0.25">
      <c r="H32785" s="200"/>
    </row>
    <row r="32786" spans="8:8" x14ac:dyDescent="0.25">
      <c r="H32786" s="200"/>
    </row>
    <row r="32787" spans="8:8" x14ac:dyDescent="0.25">
      <c r="H32787" s="200"/>
    </row>
    <row r="32788" spans="8:8" x14ac:dyDescent="0.25">
      <c r="H32788" s="200"/>
    </row>
    <row r="32789" spans="8:8" x14ac:dyDescent="0.25">
      <c r="H32789" s="200"/>
    </row>
    <row r="32790" spans="8:8" x14ac:dyDescent="0.25">
      <c r="H32790" s="200"/>
    </row>
    <row r="32791" spans="8:8" x14ac:dyDescent="0.25">
      <c r="H32791" s="200"/>
    </row>
    <row r="32792" spans="8:8" x14ac:dyDescent="0.25">
      <c r="H32792" s="200"/>
    </row>
    <row r="32793" spans="8:8" x14ac:dyDescent="0.25">
      <c r="H32793" s="200"/>
    </row>
    <row r="32794" spans="8:8" x14ac:dyDescent="0.25">
      <c r="H32794" s="200"/>
    </row>
    <row r="32795" spans="8:8" x14ac:dyDescent="0.25">
      <c r="H32795" s="200"/>
    </row>
    <row r="32796" spans="8:8" x14ac:dyDescent="0.25">
      <c r="H32796" s="200"/>
    </row>
    <row r="32797" spans="8:8" x14ac:dyDescent="0.25">
      <c r="H32797" s="200"/>
    </row>
    <row r="32798" spans="8:8" x14ac:dyDescent="0.25">
      <c r="H32798" s="200"/>
    </row>
    <row r="32799" spans="8:8" x14ac:dyDescent="0.25">
      <c r="H32799" s="200"/>
    </row>
    <row r="32800" spans="8:8" x14ac:dyDescent="0.25">
      <c r="H32800" s="200"/>
    </row>
    <row r="32801" spans="8:8" x14ac:dyDescent="0.25">
      <c r="H32801" s="200"/>
    </row>
    <row r="32802" spans="8:8" x14ac:dyDescent="0.25">
      <c r="H32802" s="200"/>
    </row>
    <row r="32803" spans="8:8" x14ac:dyDescent="0.25">
      <c r="H32803" s="200"/>
    </row>
    <row r="32804" spans="8:8" x14ac:dyDescent="0.25">
      <c r="H32804" s="200"/>
    </row>
    <row r="32805" spans="8:8" x14ac:dyDescent="0.25">
      <c r="H32805" s="200"/>
    </row>
    <row r="32806" spans="8:8" x14ac:dyDescent="0.25">
      <c r="H32806" s="200"/>
    </row>
    <row r="32807" spans="8:8" x14ac:dyDescent="0.25">
      <c r="H32807" s="200"/>
    </row>
    <row r="32808" spans="8:8" x14ac:dyDescent="0.25">
      <c r="H32808" s="200"/>
    </row>
    <row r="32809" spans="8:8" x14ac:dyDescent="0.25">
      <c r="H32809" s="200"/>
    </row>
    <row r="32810" spans="8:8" x14ac:dyDescent="0.25">
      <c r="H32810" s="200"/>
    </row>
    <row r="32811" spans="8:8" x14ac:dyDescent="0.25">
      <c r="H32811" s="200"/>
    </row>
    <row r="32812" spans="8:8" x14ac:dyDescent="0.25">
      <c r="H32812" s="200"/>
    </row>
    <row r="32813" spans="8:8" x14ac:dyDescent="0.25">
      <c r="H32813" s="200"/>
    </row>
    <row r="32814" spans="8:8" x14ac:dyDescent="0.25">
      <c r="H32814" s="200"/>
    </row>
    <row r="32815" spans="8:8" x14ac:dyDescent="0.25">
      <c r="H32815" s="200"/>
    </row>
    <row r="32816" spans="8:8" x14ac:dyDescent="0.25">
      <c r="H32816" s="200"/>
    </row>
    <row r="32817" spans="8:8" x14ac:dyDescent="0.25">
      <c r="H32817" s="200"/>
    </row>
    <row r="32818" spans="8:8" x14ac:dyDescent="0.25">
      <c r="H32818" s="200"/>
    </row>
    <row r="32819" spans="8:8" x14ac:dyDescent="0.25">
      <c r="H32819" s="200"/>
    </row>
    <row r="32820" spans="8:8" x14ac:dyDescent="0.25">
      <c r="H32820" s="200"/>
    </row>
    <row r="32821" spans="8:8" x14ac:dyDescent="0.25">
      <c r="H32821" s="200"/>
    </row>
    <row r="32822" spans="8:8" x14ac:dyDescent="0.25">
      <c r="H32822" s="200"/>
    </row>
    <row r="32823" spans="8:8" x14ac:dyDescent="0.25">
      <c r="H32823" s="200"/>
    </row>
    <row r="32824" spans="8:8" x14ac:dyDescent="0.25">
      <c r="H32824" s="200"/>
    </row>
    <row r="32825" spans="8:8" x14ac:dyDescent="0.25">
      <c r="H32825" s="200"/>
    </row>
    <row r="32826" spans="8:8" x14ac:dyDescent="0.25">
      <c r="H32826" s="200"/>
    </row>
    <row r="32827" spans="8:8" x14ac:dyDescent="0.25">
      <c r="H32827" s="200"/>
    </row>
    <row r="32828" spans="8:8" x14ac:dyDescent="0.25">
      <c r="H32828" s="200"/>
    </row>
    <row r="32829" spans="8:8" x14ac:dyDescent="0.25">
      <c r="H32829" s="200"/>
    </row>
    <row r="32830" spans="8:8" x14ac:dyDescent="0.25">
      <c r="H32830" s="200"/>
    </row>
    <row r="32831" spans="8:8" x14ac:dyDescent="0.25">
      <c r="H32831" s="200"/>
    </row>
    <row r="32832" spans="8:8" x14ac:dyDescent="0.25">
      <c r="H32832" s="200"/>
    </row>
    <row r="32833" spans="8:8" x14ac:dyDescent="0.25">
      <c r="H32833" s="200"/>
    </row>
    <row r="32834" spans="8:8" x14ac:dyDescent="0.25">
      <c r="H32834" s="200"/>
    </row>
    <row r="32835" spans="8:8" x14ac:dyDescent="0.25">
      <c r="H32835" s="200"/>
    </row>
    <row r="32836" spans="8:8" x14ac:dyDescent="0.25">
      <c r="H32836" s="200"/>
    </row>
    <row r="32837" spans="8:8" x14ac:dyDescent="0.25">
      <c r="H32837" s="200"/>
    </row>
    <row r="32838" spans="8:8" x14ac:dyDescent="0.25">
      <c r="H32838" s="200"/>
    </row>
    <row r="32839" spans="8:8" x14ac:dyDescent="0.25">
      <c r="H32839" s="200"/>
    </row>
    <row r="32840" spans="8:8" x14ac:dyDescent="0.25">
      <c r="H32840" s="200"/>
    </row>
    <row r="32841" spans="8:8" x14ac:dyDescent="0.25">
      <c r="H32841" s="200"/>
    </row>
    <row r="32842" spans="8:8" x14ac:dyDescent="0.25">
      <c r="H32842" s="200"/>
    </row>
    <row r="32843" spans="8:8" x14ac:dyDescent="0.25">
      <c r="H32843" s="200"/>
    </row>
    <row r="32844" spans="8:8" x14ac:dyDescent="0.25">
      <c r="H32844" s="200"/>
    </row>
    <row r="32845" spans="8:8" x14ac:dyDescent="0.25">
      <c r="H32845" s="200"/>
    </row>
    <row r="32846" spans="8:8" x14ac:dyDescent="0.25">
      <c r="H32846" s="200"/>
    </row>
    <row r="32847" spans="8:8" x14ac:dyDescent="0.25">
      <c r="H32847" s="200"/>
    </row>
    <row r="32848" spans="8:8" x14ac:dyDescent="0.25">
      <c r="H32848" s="200"/>
    </row>
    <row r="32849" spans="8:8" x14ac:dyDescent="0.25">
      <c r="H32849" s="200"/>
    </row>
    <row r="32850" spans="8:8" x14ac:dyDescent="0.25">
      <c r="H32850" s="200"/>
    </row>
    <row r="32851" spans="8:8" x14ac:dyDescent="0.25">
      <c r="H32851" s="200"/>
    </row>
    <row r="32852" spans="8:8" x14ac:dyDescent="0.25">
      <c r="H32852" s="200"/>
    </row>
    <row r="32853" spans="8:8" x14ac:dyDescent="0.25">
      <c r="H32853" s="200"/>
    </row>
    <row r="32854" spans="8:8" x14ac:dyDescent="0.25">
      <c r="H32854" s="200"/>
    </row>
    <row r="32855" spans="8:8" x14ac:dyDescent="0.25">
      <c r="H32855" s="200"/>
    </row>
    <row r="32856" spans="8:8" x14ac:dyDescent="0.25">
      <c r="H32856" s="200"/>
    </row>
    <row r="32857" spans="8:8" x14ac:dyDescent="0.25">
      <c r="H32857" s="200"/>
    </row>
    <row r="32858" spans="8:8" x14ac:dyDescent="0.25">
      <c r="H32858" s="200"/>
    </row>
    <row r="32859" spans="8:8" x14ac:dyDescent="0.25">
      <c r="H32859" s="200"/>
    </row>
    <row r="32860" spans="8:8" x14ac:dyDescent="0.25">
      <c r="H32860" s="200"/>
    </row>
    <row r="32861" spans="8:8" x14ac:dyDescent="0.25">
      <c r="H32861" s="200"/>
    </row>
    <row r="32862" spans="8:8" x14ac:dyDescent="0.25">
      <c r="H32862" s="200"/>
    </row>
    <row r="32863" spans="8:8" x14ac:dyDescent="0.25">
      <c r="H32863" s="200"/>
    </row>
    <row r="32864" spans="8:8" x14ac:dyDescent="0.25">
      <c r="H32864" s="200"/>
    </row>
    <row r="32865" spans="8:8" x14ac:dyDescent="0.25">
      <c r="H32865" s="200"/>
    </row>
    <row r="32866" spans="8:8" x14ac:dyDescent="0.25">
      <c r="H32866" s="200"/>
    </row>
    <row r="32867" spans="8:8" x14ac:dyDescent="0.25">
      <c r="H32867" s="200"/>
    </row>
    <row r="32868" spans="8:8" x14ac:dyDescent="0.25">
      <c r="H32868" s="200"/>
    </row>
    <row r="32869" spans="8:8" x14ac:dyDescent="0.25">
      <c r="H32869" s="200"/>
    </row>
    <row r="32870" spans="8:8" x14ac:dyDescent="0.25">
      <c r="H32870" s="200"/>
    </row>
    <row r="32871" spans="8:8" x14ac:dyDescent="0.25">
      <c r="H32871" s="200"/>
    </row>
    <row r="32872" spans="8:8" x14ac:dyDescent="0.25">
      <c r="H32872" s="200"/>
    </row>
    <row r="32873" spans="8:8" x14ac:dyDescent="0.25">
      <c r="H32873" s="200"/>
    </row>
    <row r="32874" spans="8:8" x14ac:dyDescent="0.25">
      <c r="H32874" s="200"/>
    </row>
    <row r="32875" spans="8:8" x14ac:dyDescent="0.25">
      <c r="H32875" s="200"/>
    </row>
    <row r="32876" spans="8:8" x14ac:dyDescent="0.25">
      <c r="H32876" s="200"/>
    </row>
    <row r="32877" spans="8:8" x14ac:dyDescent="0.25">
      <c r="H32877" s="200"/>
    </row>
    <row r="32878" spans="8:8" x14ac:dyDescent="0.25">
      <c r="H32878" s="200"/>
    </row>
    <row r="32879" spans="8:8" x14ac:dyDescent="0.25">
      <c r="H32879" s="200"/>
    </row>
    <row r="32880" spans="8:8" x14ac:dyDescent="0.25">
      <c r="H32880" s="200"/>
    </row>
    <row r="32881" spans="8:8" x14ac:dyDescent="0.25">
      <c r="H32881" s="200"/>
    </row>
    <row r="32882" spans="8:8" x14ac:dyDescent="0.25">
      <c r="H32882" s="200"/>
    </row>
    <row r="32883" spans="8:8" x14ac:dyDescent="0.25">
      <c r="H32883" s="200"/>
    </row>
    <row r="32884" spans="8:8" x14ac:dyDescent="0.25">
      <c r="H32884" s="200"/>
    </row>
    <row r="32885" spans="8:8" x14ac:dyDescent="0.25">
      <c r="H32885" s="200"/>
    </row>
    <row r="32886" spans="8:8" x14ac:dyDescent="0.25">
      <c r="H32886" s="200"/>
    </row>
    <row r="32887" spans="8:8" x14ac:dyDescent="0.25">
      <c r="H32887" s="200"/>
    </row>
    <row r="32888" spans="8:8" x14ac:dyDescent="0.25">
      <c r="H32888" s="200"/>
    </row>
    <row r="32889" spans="8:8" x14ac:dyDescent="0.25">
      <c r="H32889" s="200"/>
    </row>
    <row r="32890" spans="8:8" x14ac:dyDescent="0.25">
      <c r="H32890" s="200"/>
    </row>
    <row r="32891" spans="8:8" x14ac:dyDescent="0.25">
      <c r="H32891" s="200"/>
    </row>
    <row r="32892" spans="8:8" x14ac:dyDescent="0.25">
      <c r="H32892" s="200"/>
    </row>
    <row r="32893" spans="8:8" x14ac:dyDescent="0.25">
      <c r="H32893" s="200"/>
    </row>
    <row r="32894" spans="8:8" x14ac:dyDescent="0.25">
      <c r="H32894" s="200"/>
    </row>
    <row r="32895" spans="8:8" x14ac:dyDescent="0.25">
      <c r="H32895" s="200"/>
    </row>
    <row r="32896" spans="8:8" x14ac:dyDescent="0.25">
      <c r="H32896" s="200"/>
    </row>
    <row r="32897" spans="8:8" x14ac:dyDescent="0.25">
      <c r="H32897" s="200"/>
    </row>
    <row r="32898" spans="8:8" x14ac:dyDescent="0.25">
      <c r="H32898" s="200"/>
    </row>
    <row r="32899" spans="8:8" x14ac:dyDescent="0.25">
      <c r="H32899" s="200"/>
    </row>
    <row r="32900" spans="8:8" x14ac:dyDescent="0.25">
      <c r="H32900" s="200"/>
    </row>
    <row r="32901" spans="8:8" x14ac:dyDescent="0.25">
      <c r="H32901" s="200"/>
    </row>
    <row r="32902" spans="8:8" x14ac:dyDescent="0.25">
      <c r="H32902" s="200"/>
    </row>
    <row r="32903" spans="8:8" x14ac:dyDescent="0.25">
      <c r="H32903" s="200"/>
    </row>
    <row r="32904" spans="8:8" x14ac:dyDescent="0.25">
      <c r="H32904" s="200"/>
    </row>
    <row r="32905" spans="8:8" x14ac:dyDescent="0.25">
      <c r="H32905" s="200"/>
    </row>
    <row r="32906" spans="8:8" x14ac:dyDescent="0.25">
      <c r="H32906" s="200"/>
    </row>
    <row r="32907" spans="8:8" x14ac:dyDescent="0.25">
      <c r="H32907" s="200"/>
    </row>
    <row r="32908" spans="8:8" x14ac:dyDescent="0.25">
      <c r="H32908" s="200"/>
    </row>
    <row r="32909" spans="8:8" x14ac:dyDescent="0.25">
      <c r="H32909" s="200"/>
    </row>
    <row r="32910" spans="8:8" x14ac:dyDescent="0.25">
      <c r="H32910" s="200"/>
    </row>
    <row r="32911" spans="8:8" x14ac:dyDescent="0.25">
      <c r="H32911" s="200"/>
    </row>
    <row r="32912" spans="8:8" x14ac:dyDescent="0.25">
      <c r="H32912" s="200"/>
    </row>
    <row r="32913" spans="8:8" x14ac:dyDescent="0.25">
      <c r="H32913" s="200"/>
    </row>
    <row r="32914" spans="8:8" x14ac:dyDescent="0.25">
      <c r="H32914" s="200"/>
    </row>
    <row r="32915" spans="8:8" x14ac:dyDescent="0.25">
      <c r="H32915" s="200"/>
    </row>
    <row r="32916" spans="8:8" x14ac:dyDescent="0.25">
      <c r="H32916" s="200"/>
    </row>
    <row r="32917" spans="8:8" x14ac:dyDescent="0.25">
      <c r="H32917" s="200"/>
    </row>
    <row r="32918" spans="8:8" x14ac:dyDescent="0.25">
      <c r="H32918" s="200"/>
    </row>
    <row r="32919" spans="8:8" x14ac:dyDescent="0.25">
      <c r="H32919" s="200"/>
    </row>
    <row r="32920" spans="8:8" x14ac:dyDescent="0.25">
      <c r="H32920" s="200"/>
    </row>
    <row r="32921" spans="8:8" x14ac:dyDescent="0.25">
      <c r="H32921" s="200"/>
    </row>
    <row r="32922" spans="8:8" x14ac:dyDescent="0.25">
      <c r="H32922" s="200"/>
    </row>
    <row r="32923" spans="8:8" x14ac:dyDescent="0.25">
      <c r="H32923" s="200"/>
    </row>
    <row r="32924" spans="8:8" x14ac:dyDescent="0.25">
      <c r="H32924" s="200"/>
    </row>
    <row r="32925" spans="8:8" x14ac:dyDescent="0.25">
      <c r="H32925" s="200"/>
    </row>
    <row r="32926" spans="8:8" x14ac:dyDescent="0.25">
      <c r="H32926" s="200"/>
    </row>
    <row r="32927" spans="8:8" x14ac:dyDescent="0.25">
      <c r="H32927" s="200"/>
    </row>
    <row r="32928" spans="8:8" x14ac:dyDescent="0.25">
      <c r="H32928" s="200"/>
    </row>
    <row r="32929" spans="8:8" x14ac:dyDescent="0.25">
      <c r="H32929" s="200"/>
    </row>
    <row r="32930" spans="8:8" x14ac:dyDescent="0.25">
      <c r="H32930" s="200"/>
    </row>
    <row r="32931" spans="8:8" x14ac:dyDescent="0.25">
      <c r="H32931" s="200"/>
    </row>
    <row r="32932" spans="8:8" x14ac:dyDescent="0.25">
      <c r="H32932" s="200"/>
    </row>
    <row r="32933" spans="8:8" x14ac:dyDescent="0.25">
      <c r="H32933" s="200"/>
    </row>
    <row r="32934" spans="8:8" x14ac:dyDescent="0.25">
      <c r="H32934" s="200"/>
    </row>
    <row r="32935" spans="8:8" x14ac:dyDescent="0.25">
      <c r="H32935" s="200"/>
    </row>
    <row r="32936" spans="8:8" x14ac:dyDescent="0.25">
      <c r="H32936" s="200"/>
    </row>
    <row r="32937" spans="8:8" x14ac:dyDescent="0.25">
      <c r="H32937" s="200"/>
    </row>
    <row r="32938" spans="8:8" x14ac:dyDescent="0.25">
      <c r="H32938" s="200"/>
    </row>
    <row r="32939" spans="8:8" x14ac:dyDescent="0.25">
      <c r="H32939" s="200"/>
    </row>
    <row r="32940" spans="8:8" x14ac:dyDescent="0.25">
      <c r="H32940" s="200"/>
    </row>
    <row r="32941" spans="8:8" x14ac:dyDescent="0.25">
      <c r="H32941" s="200"/>
    </row>
    <row r="32942" spans="8:8" x14ac:dyDescent="0.25">
      <c r="H32942" s="200"/>
    </row>
    <row r="32943" spans="8:8" x14ac:dyDescent="0.25">
      <c r="H32943" s="200"/>
    </row>
    <row r="32944" spans="8:8" x14ac:dyDescent="0.25">
      <c r="H32944" s="200"/>
    </row>
    <row r="32945" spans="8:8" x14ac:dyDescent="0.25">
      <c r="H32945" s="200"/>
    </row>
    <row r="32946" spans="8:8" x14ac:dyDescent="0.25">
      <c r="H32946" s="200"/>
    </row>
    <row r="32947" spans="8:8" x14ac:dyDescent="0.25">
      <c r="H32947" s="200"/>
    </row>
    <row r="32948" spans="8:8" x14ac:dyDescent="0.25">
      <c r="H32948" s="200"/>
    </row>
    <row r="32949" spans="8:8" x14ac:dyDescent="0.25">
      <c r="H32949" s="200"/>
    </row>
    <row r="32950" spans="8:8" x14ac:dyDescent="0.25">
      <c r="H32950" s="200"/>
    </row>
    <row r="32951" spans="8:8" x14ac:dyDescent="0.25">
      <c r="H32951" s="200"/>
    </row>
    <row r="32952" spans="8:8" x14ac:dyDescent="0.25">
      <c r="H32952" s="200"/>
    </row>
    <row r="32953" spans="8:8" x14ac:dyDescent="0.25">
      <c r="H32953" s="200"/>
    </row>
    <row r="32954" spans="8:8" x14ac:dyDescent="0.25">
      <c r="H32954" s="200"/>
    </row>
    <row r="32955" spans="8:8" x14ac:dyDescent="0.25">
      <c r="H32955" s="200"/>
    </row>
    <row r="32956" spans="8:8" x14ac:dyDescent="0.25">
      <c r="H32956" s="200"/>
    </row>
    <row r="32957" spans="8:8" x14ac:dyDescent="0.25">
      <c r="H32957" s="200"/>
    </row>
    <row r="32958" spans="8:8" x14ac:dyDescent="0.25">
      <c r="H32958" s="200"/>
    </row>
    <row r="32959" spans="8:8" x14ac:dyDescent="0.25">
      <c r="H32959" s="200"/>
    </row>
    <row r="32960" spans="8:8" x14ac:dyDescent="0.25">
      <c r="H32960" s="200"/>
    </row>
    <row r="32961" spans="8:8" x14ac:dyDescent="0.25">
      <c r="H32961" s="200"/>
    </row>
    <row r="32962" spans="8:8" x14ac:dyDescent="0.25">
      <c r="H32962" s="200"/>
    </row>
    <row r="32963" spans="8:8" x14ac:dyDescent="0.25">
      <c r="H32963" s="200"/>
    </row>
    <row r="32964" spans="8:8" x14ac:dyDescent="0.25">
      <c r="H32964" s="200"/>
    </row>
    <row r="32965" spans="8:8" x14ac:dyDescent="0.25">
      <c r="H32965" s="200"/>
    </row>
    <row r="32966" spans="8:8" x14ac:dyDescent="0.25">
      <c r="H32966" s="200"/>
    </row>
    <row r="32967" spans="8:8" x14ac:dyDescent="0.25">
      <c r="H32967" s="200"/>
    </row>
    <row r="32968" spans="8:8" x14ac:dyDescent="0.25">
      <c r="H32968" s="200"/>
    </row>
    <row r="32969" spans="8:8" x14ac:dyDescent="0.25">
      <c r="H32969" s="200"/>
    </row>
    <row r="32970" spans="8:8" x14ac:dyDescent="0.25">
      <c r="H32970" s="200"/>
    </row>
    <row r="32971" spans="8:8" x14ac:dyDescent="0.25">
      <c r="H32971" s="200"/>
    </row>
    <row r="32972" spans="8:8" x14ac:dyDescent="0.25">
      <c r="H32972" s="200"/>
    </row>
    <row r="32973" spans="8:8" x14ac:dyDescent="0.25">
      <c r="H32973" s="200"/>
    </row>
    <row r="32974" spans="8:8" x14ac:dyDescent="0.25">
      <c r="H32974" s="200"/>
    </row>
    <row r="32975" spans="8:8" x14ac:dyDescent="0.25">
      <c r="H32975" s="200"/>
    </row>
    <row r="32976" spans="8:8" x14ac:dyDescent="0.25">
      <c r="H32976" s="200"/>
    </row>
    <row r="32977" spans="8:8" x14ac:dyDescent="0.25">
      <c r="H32977" s="200"/>
    </row>
    <row r="32978" spans="8:8" x14ac:dyDescent="0.25">
      <c r="H32978" s="200"/>
    </row>
    <row r="32979" spans="8:8" x14ac:dyDescent="0.25">
      <c r="H32979" s="200"/>
    </row>
    <row r="32980" spans="8:8" x14ac:dyDescent="0.25">
      <c r="H32980" s="200"/>
    </row>
    <row r="32981" spans="8:8" x14ac:dyDescent="0.25">
      <c r="H32981" s="200"/>
    </row>
    <row r="32982" spans="8:8" x14ac:dyDescent="0.25">
      <c r="H32982" s="200"/>
    </row>
    <row r="32983" spans="8:8" x14ac:dyDescent="0.25">
      <c r="H32983" s="200"/>
    </row>
    <row r="32984" spans="8:8" x14ac:dyDescent="0.25">
      <c r="H32984" s="200"/>
    </row>
    <row r="32985" spans="8:8" x14ac:dyDescent="0.25">
      <c r="H32985" s="200"/>
    </row>
    <row r="32986" spans="8:8" x14ac:dyDescent="0.25">
      <c r="H32986" s="200"/>
    </row>
    <row r="32987" spans="8:8" x14ac:dyDescent="0.25">
      <c r="H32987" s="200"/>
    </row>
    <row r="32988" spans="8:8" x14ac:dyDescent="0.25">
      <c r="H32988" s="200"/>
    </row>
    <row r="32989" spans="8:8" x14ac:dyDescent="0.25">
      <c r="H32989" s="200"/>
    </row>
    <row r="32990" spans="8:8" x14ac:dyDescent="0.25">
      <c r="H32990" s="200"/>
    </row>
    <row r="32991" spans="8:8" x14ac:dyDescent="0.25">
      <c r="H32991" s="200"/>
    </row>
    <row r="32992" spans="8:8" x14ac:dyDescent="0.25">
      <c r="H32992" s="200"/>
    </row>
    <row r="32993" spans="8:8" x14ac:dyDescent="0.25">
      <c r="H32993" s="200"/>
    </row>
    <row r="32994" spans="8:8" x14ac:dyDescent="0.25">
      <c r="H32994" s="200"/>
    </row>
    <row r="32995" spans="8:8" x14ac:dyDescent="0.25">
      <c r="H32995" s="200"/>
    </row>
    <row r="32996" spans="8:8" x14ac:dyDescent="0.25">
      <c r="H32996" s="200"/>
    </row>
    <row r="32997" spans="8:8" x14ac:dyDescent="0.25">
      <c r="H32997" s="200"/>
    </row>
    <row r="32998" spans="8:8" x14ac:dyDescent="0.25">
      <c r="H32998" s="200"/>
    </row>
    <row r="32999" spans="8:8" x14ac:dyDescent="0.25">
      <c r="H32999" s="200"/>
    </row>
    <row r="33000" spans="8:8" x14ac:dyDescent="0.25">
      <c r="H33000" s="200"/>
    </row>
    <row r="33001" spans="8:8" x14ac:dyDescent="0.25">
      <c r="H33001" s="200"/>
    </row>
    <row r="33002" spans="8:8" x14ac:dyDescent="0.25">
      <c r="H33002" s="200"/>
    </row>
    <row r="33003" spans="8:8" x14ac:dyDescent="0.25">
      <c r="H33003" s="200"/>
    </row>
    <row r="33004" spans="8:8" x14ac:dyDescent="0.25">
      <c r="H33004" s="200"/>
    </row>
    <row r="33005" spans="8:8" x14ac:dyDescent="0.25">
      <c r="H33005" s="200"/>
    </row>
    <row r="33006" spans="8:8" x14ac:dyDescent="0.25">
      <c r="H33006" s="200"/>
    </row>
    <row r="33007" spans="8:8" x14ac:dyDescent="0.25">
      <c r="H33007" s="200"/>
    </row>
    <row r="33008" spans="8:8" x14ac:dyDescent="0.25">
      <c r="H33008" s="200"/>
    </row>
    <row r="33009" spans="8:8" x14ac:dyDescent="0.25">
      <c r="H33009" s="200"/>
    </row>
    <row r="33010" spans="8:8" x14ac:dyDescent="0.25">
      <c r="H33010" s="200"/>
    </row>
    <row r="33011" spans="8:8" x14ac:dyDescent="0.25">
      <c r="H33011" s="200"/>
    </row>
    <row r="33012" spans="8:8" x14ac:dyDescent="0.25">
      <c r="H33012" s="200"/>
    </row>
    <row r="33013" spans="8:8" x14ac:dyDescent="0.25">
      <c r="H33013" s="200"/>
    </row>
    <row r="33014" spans="8:8" x14ac:dyDescent="0.25">
      <c r="H33014" s="200"/>
    </row>
    <row r="33015" spans="8:8" x14ac:dyDescent="0.25">
      <c r="H33015" s="200"/>
    </row>
    <row r="33016" spans="8:8" x14ac:dyDescent="0.25">
      <c r="H33016" s="200"/>
    </row>
    <row r="33017" spans="8:8" x14ac:dyDescent="0.25">
      <c r="H33017" s="200"/>
    </row>
    <row r="33018" spans="8:8" x14ac:dyDescent="0.25">
      <c r="H33018" s="200"/>
    </row>
    <row r="33019" spans="8:8" x14ac:dyDescent="0.25">
      <c r="H33019" s="200"/>
    </row>
    <row r="33020" spans="8:8" x14ac:dyDescent="0.25">
      <c r="H33020" s="200"/>
    </row>
    <row r="33021" spans="8:8" x14ac:dyDescent="0.25">
      <c r="H33021" s="200"/>
    </row>
    <row r="33022" spans="8:8" x14ac:dyDescent="0.25">
      <c r="H33022" s="200"/>
    </row>
    <row r="33023" spans="8:8" x14ac:dyDescent="0.25">
      <c r="H33023" s="200"/>
    </row>
    <row r="33024" spans="8:8" x14ac:dyDescent="0.25">
      <c r="H33024" s="200"/>
    </row>
    <row r="33025" spans="8:8" x14ac:dyDescent="0.25">
      <c r="H33025" s="200"/>
    </row>
    <row r="33026" spans="8:8" x14ac:dyDescent="0.25">
      <c r="H33026" s="200"/>
    </row>
    <row r="33027" spans="8:8" x14ac:dyDescent="0.25">
      <c r="H33027" s="200"/>
    </row>
    <row r="33028" spans="8:8" x14ac:dyDescent="0.25">
      <c r="H33028" s="200"/>
    </row>
    <row r="33029" spans="8:8" x14ac:dyDescent="0.25">
      <c r="H33029" s="200"/>
    </row>
    <row r="33030" spans="8:8" x14ac:dyDescent="0.25">
      <c r="H33030" s="200"/>
    </row>
    <row r="33031" spans="8:8" x14ac:dyDescent="0.25">
      <c r="H33031" s="200"/>
    </row>
    <row r="33032" spans="8:8" x14ac:dyDescent="0.25">
      <c r="H33032" s="200"/>
    </row>
    <row r="33033" spans="8:8" x14ac:dyDescent="0.25">
      <c r="H33033" s="200"/>
    </row>
    <row r="33034" spans="8:8" x14ac:dyDescent="0.25">
      <c r="H33034" s="200"/>
    </row>
    <row r="33035" spans="8:8" x14ac:dyDescent="0.25">
      <c r="H33035" s="200"/>
    </row>
    <row r="33036" spans="8:8" x14ac:dyDescent="0.25">
      <c r="H33036" s="200"/>
    </row>
    <row r="33037" spans="8:8" x14ac:dyDescent="0.25">
      <c r="H33037" s="200"/>
    </row>
    <row r="33038" spans="8:8" x14ac:dyDescent="0.25">
      <c r="H33038" s="200"/>
    </row>
    <row r="33039" spans="8:8" x14ac:dyDescent="0.25">
      <c r="H33039" s="200"/>
    </row>
    <row r="33040" spans="8:8" x14ac:dyDescent="0.25">
      <c r="H33040" s="200"/>
    </row>
    <row r="33041" spans="8:8" x14ac:dyDescent="0.25">
      <c r="H33041" s="200"/>
    </row>
    <row r="33042" spans="8:8" x14ac:dyDescent="0.25">
      <c r="H33042" s="200"/>
    </row>
    <row r="33043" spans="8:8" x14ac:dyDescent="0.25">
      <c r="H33043" s="200"/>
    </row>
    <row r="33044" spans="8:8" x14ac:dyDescent="0.25">
      <c r="H33044" s="200"/>
    </row>
    <row r="33045" spans="8:8" x14ac:dyDescent="0.25">
      <c r="H33045" s="200"/>
    </row>
    <row r="33046" spans="8:8" x14ac:dyDescent="0.25">
      <c r="H33046" s="200"/>
    </row>
    <row r="33047" spans="8:8" x14ac:dyDescent="0.25">
      <c r="H33047" s="200"/>
    </row>
    <row r="33048" spans="8:8" x14ac:dyDescent="0.25">
      <c r="H33048" s="200"/>
    </row>
    <row r="33049" spans="8:8" x14ac:dyDescent="0.25">
      <c r="H33049" s="200"/>
    </row>
    <row r="33050" spans="8:8" x14ac:dyDescent="0.25">
      <c r="H33050" s="200"/>
    </row>
    <row r="33051" spans="8:8" x14ac:dyDescent="0.25">
      <c r="H33051" s="200"/>
    </row>
    <row r="33052" spans="8:8" x14ac:dyDescent="0.25">
      <c r="H33052" s="200"/>
    </row>
    <row r="33053" spans="8:8" x14ac:dyDescent="0.25">
      <c r="H33053" s="200"/>
    </row>
    <row r="33054" spans="8:8" x14ac:dyDescent="0.25">
      <c r="H33054" s="200"/>
    </row>
    <row r="33055" spans="8:8" x14ac:dyDescent="0.25">
      <c r="H33055" s="200"/>
    </row>
    <row r="33056" spans="8:8" x14ac:dyDescent="0.25">
      <c r="H33056" s="200"/>
    </row>
    <row r="33057" spans="8:8" x14ac:dyDescent="0.25">
      <c r="H33057" s="200"/>
    </row>
    <row r="33058" spans="8:8" x14ac:dyDescent="0.25">
      <c r="H33058" s="200"/>
    </row>
    <row r="33059" spans="8:8" x14ac:dyDescent="0.25">
      <c r="H33059" s="200"/>
    </row>
    <row r="33060" spans="8:8" x14ac:dyDescent="0.25">
      <c r="H33060" s="200"/>
    </row>
    <row r="33061" spans="8:8" x14ac:dyDescent="0.25">
      <c r="H33061" s="200"/>
    </row>
    <row r="33062" spans="8:8" x14ac:dyDescent="0.25">
      <c r="H33062" s="200"/>
    </row>
    <row r="33063" spans="8:8" x14ac:dyDescent="0.25">
      <c r="H33063" s="200"/>
    </row>
    <row r="33064" spans="8:8" x14ac:dyDescent="0.25">
      <c r="H33064" s="200"/>
    </row>
    <row r="33065" spans="8:8" x14ac:dyDescent="0.25">
      <c r="H33065" s="200"/>
    </row>
    <row r="33066" spans="8:8" x14ac:dyDescent="0.25">
      <c r="H33066" s="200"/>
    </row>
    <row r="33067" spans="8:8" x14ac:dyDescent="0.25">
      <c r="H33067" s="200"/>
    </row>
    <row r="33068" spans="8:8" x14ac:dyDescent="0.25">
      <c r="H33068" s="200"/>
    </row>
    <row r="33069" spans="8:8" x14ac:dyDescent="0.25">
      <c r="H33069" s="200"/>
    </row>
    <row r="33070" spans="8:8" x14ac:dyDescent="0.25">
      <c r="H33070" s="200"/>
    </row>
    <row r="33071" spans="8:8" x14ac:dyDescent="0.25">
      <c r="H33071" s="200"/>
    </row>
    <row r="33072" spans="8:8" x14ac:dyDescent="0.25">
      <c r="H33072" s="200"/>
    </row>
    <row r="33073" spans="8:8" x14ac:dyDescent="0.25">
      <c r="H33073" s="200"/>
    </row>
    <row r="33074" spans="8:8" x14ac:dyDescent="0.25">
      <c r="H33074" s="200"/>
    </row>
    <row r="33075" spans="8:8" x14ac:dyDescent="0.25">
      <c r="H33075" s="200"/>
    </row>
    <row r="33076" spans="8:8" x14ac:dyDescent="0.25">
      <c r="H33076" s="200"/>
    </row>
    <row r="33077" spans="8:8" x14ac:dyDescent="0.25">
      <c r="H33077" s="200"/>
    </row>
    <row r="33078" spans="8:8" x14ac:dyDescent="0.25">
      <c r="H33078" s="200"/>
    </row>
    <row r="33079" spans="8:8" x14ac:dyDescent="0.25">
      <c r="H33079" s="200"/>
    </row>
    <row r="33080" spans="8:8" x14ac:dyDescent="0.25">
      <c r="H33080" s="200"/>
    </row>
    <row r="33081" spans="8:8" x14ac:dyDescent="0.25">
      <c r="H33081" s="200"/>
    </row>
    <row r="33082" spans="8:8" x14ac:dyDescent="0.25">
      <c r="H33082" s="200"/>
    </row>
    <row r="33083" spans="8:8" x14ac:dyDescent="0.25">
      <c r="H33083" s="200"/>
    </row>
    <row r="33084" spans="8:8" x14ac:dyDescent="0.25">
      <c r="H33084" s="200"/>
    </row>
    <row r="33085" spans="8:8" x14ac:dyDescent="0.25">
      <c r="H33085" s="200"/>
    </row>
    <row r="33086" spans="8:8" x14ac:dyDescent="0.25">
      <c r="H33086" s="200"/>
    </row>
    <row r="33087" spans="8:8" x14ac:dyDescent="0.25">
      <c r="H33087" s="200"/>
    </row>
    <row r="33088" spans="8:8" x14ac:dyDescent="0.25">
      <c r="H33088" s="200"/>
    </row>
    <row r="33089" spans="8:8" x14ac:dyDescent="0.25">
      <c r="H33089" s="200"/>
    </row>
    <row r="33090" spans="8:8" x14ac:dyDescent="0.25">
      <c r="H33090" s="200"/>
    </row>
    <row r="33091" spans="8:8" x14ac:dyDescent="0.25">
      <c r="H33091" s="200"/>
    </row>
    <row r="33092" spans="8:8" x14ac:dyDescent="0.25">
      <c r="H33092" s="200"/>
    </row>
    <row r="33093" spans="8:8" x14ac:dyDescent="0.25">
      <c r="H33093" s="200"/>
    </row>
    <row r="33094" spans="8:8" x14ac:dyDescent="0.25">
      <c r="H33094" s="200"/>
    </row>
    <row r="33095" spans="8:8" x14ac:dyDescent="0.25">
      <c r="H33095" s="200"/>
    </row>
    <row r="33096" spans="8:8" x14ac:dyDescent="0.25">
      <c r="H33096" s="200"/>
    </row>
    <row r="33097" spans="8:8" x14ac:dyDescent="0.25">
      <c r="H33097" s="200"/>
    </row>
    <row r="33098" spans="8:8" x14ac:dyDescent="0.25">
      <c r="H33098" s="200"/>
    </row>
    <row r="33099" spans="8:8" x14ac:dyDescent="0.25">
      <c r="H33099" s="200"/>
    </row>
    <row r="33100" spans="8:8" x14ac:dyDescent="0.25">
      <c r="H33100" s="200"/>
    </row>
    <row r="33101" spans="8:8" x14ac:dyDescent="0.25">
      <c r="H33101" s="200"/>
    </row>
    <row r="33102" spans="8:8" x14ac:dyDescent="0.25">
      <c r="H33102" s="200"/>
    </row>
    <row r="33103" spans="8:8" x14ac:dyDescent="0.25">
      <c r="H33103" s="200"/>
    </row>
    <row r="33104" spans="8:8" x14ac:dyDescent="0.25">
      <c r="H33104" s="200"/>
    </row>
    <row r="33105" spans="8:8" x14ac:dyDescent="0.25">
      <c r="H33105" s="200"/>
    </row>
    <row r="33106" spans="8:8" x14ac:dyDescent="0.25">
      <c r="H33106" s="200"/>
    </row>
    <row r="33107" spans="8:8" x14ac:dyDescent="0.25">
      <c r="H33107" s="200"/>
    </row>
    <row r="33108" spans="8:8" x14ac:dyDescent="0.25">
      <c r="H33108" s="200"/>
    </row>
    <row r="33109" spans="8:8" x14ac:dyDescent="0.25">
      <c r="H33109" s="200"/>
    </row>
    <row r="33110" spans="8:8" x14ac:dyDescent="0.25">
      <c r="H33110" s="200"/>
    </row>
    <row r="33111" spans="8:8" x14ac:dyDescent="0.25">
      <c r="H33111" s="200"/>
    </row>
    <row r="33112" spans="8:8" x14ac:dyDescent="0.25">
      <c r="H33112" s="200"/>
    </row>
    <row r="33113" spans="8:8" x14ac:dyDescent="0.25">
      <c r="H33113" s="200"/>
    </row>
    <row r="33114" spans="8:8" x14ac:dyDescent="0.25">
      <c r="H33114" s="200"/>
    </row>
    <row r="33115" spans="8:8" x14ac:dyDescent="0.25">
      <c r="H33115" s="200"/>
    </row>
    <row r="33116" spans="8:8" x14ac:dyDescent="0.25">
      <c r="H33116" s="200"/>
    </row>
    <row r="33117" spans="8:8" x14ac:dyDescent="0.25">
      <c r="H33117" s="200"/>
    </row>
    <row r="33118" spans="8:8" x14ac:dyDescent="0.25">
      <c r="H33118" s="200"/>
    </row>
    <row r="33119" spans="8:8" x14ac:dyDescent="0.25">
      <c r="H33119" s="200"/>
    </row>
    <row r="33120" spans="8:8" x14ac:dyDescent="0.25">
      <c r="H33120" s="200"/>
    </row>
    <row r="33121" spans="8:8" x14ac:dyDescent="0.25">
      <c r="H33121" s="200"/>
    </row>
    <row r="33122" spans="8:8" x14ac:dyDescent="0.25">
      <c r="H33122" s="200"/>
    </row>
    <row r="33123" spans="8:8" x14ac:dyDescent="0.25">
      <c r="H33123" s="200"/>
    </row>
    <row r="33124" spans="8:8" x14ac:dyDescent="0.25">
      <c r="H33124" s="200"/>
    </row>
    <row r="33125" spans="8:8" x14ac:dyDescent="0.25">
      <c r="H33125" s="200"/>
    </row>
    <row r="33126" spans="8:8" x14ac:dyDescent="0.25">
      <c r="H33126" s="200"/>
    </row>
    <row r="33127" spans="8:8" x14ac:dyDescent="0.25">
      <c r="H33127" s="200"/>
    </row>
    <row r="33128" spans="8:8" x14ac:dyDescent="0.25">
      <c r="H33128" s="200"/>
    </row>
    <row r="33129" spans="8:8" x14ac:dyDescent="0.25">
      <c r="H33129" s="200"/>
    </row>
    <row r="33130" spans="8:8" x14ac:dyDescent="0.25">
      <c r="H33130" s="200"/>
    </row>
    <row r="33131" spans="8:8" x14ac:dyDescent="0.25">
      <c r="H33131" s="200"/>
    </row>
    <row r="33132" spans="8:8" x14ac:dyDescent="0.25">
      <c r="H33132" s="200"/>
    </row>
    <row r="33133" spans="8:8" x14ac:dyDescent="0.25">
      <c r="H33133" s="200"/>
    </row>
    <row r="33134" spans="8:8" x14ac:dyDescent="0.25">
      <c r="H33134" s="200"/>
    </row>
    <row r="33135" spans="8:8" x14ac:dyDescent="0.25">
      <c r="H33135" s="200"/>
    </row>
    <row r="33136" spans="8:8" x14ac:dyDescent="0.25">
      <c r="H33136" s="200"/>
    </row>
    <row r="33137" spans="8:8" x14ac:dyDescent="0.25">
      <c r="H33137" s="200"/>
    </row>
    <row r="33138" spans="8:8" x14ac:dyDescent="0.25">
      <c r="H33138" s="200"/>
    </row>
    <row r="33139" spans="8:8" x14ac:dyDescent="0.25">
      <c r="H33139" s="200"/>
    </row>
    <row r="33140" spans="8:8" x14ac:dyDescent="0.25">
      <c r="H33140" s="200"/>
    </row>
    <row r="33141" spans="8:8" x14ac:dyDescent="0.25">
      <c r="H33141" s="200"/>
    </row>
    <row r="33142" spans="8:8" x14ac:dyDescent="0.25">
      <c r="H33142" s="200"/>
    </row>
    <row r="33143" spans="8:8" x14ac:dyDescent="0.25">
      <c r="H33143" s="200"/>
    </row>
    <row r="33144" spans="8:8" x14ac:dyDescent="0.25">
      <c r="H33144" s="200"/>
    </row>
    <row r="33145" spans="8:8" x14ac:dyDescent="0.25">
      <c r="H33145" s="200"/>
    </row>
    <row r="33146" spans="8:8" x14ac:dyDescent="0.25">
      <c r="H33146" s="200"/>
    </row>
    <row r="33147" spans="8:8" x14ac:dyDescent="0.25">
      <c r="H33147" s="200"/>
    </row>
    <row r="33148" spans="8:8" x14ac:dyDescent="0.25">
      <c r="H33148" s="200"/>
    </row>
    <row r="33149" spans="8:8" x14ac:dyDescent="0.25">
      <c r="H33149" s="200"/>
    </row>
    <row r="33150" spans="8:8" x14ac:dyDescent="0.25">
      <c r="H33150" s="200"/>
    </row>
    <row r="33151" spans="8:8" x14ac:dyDescent="0.25">
      <c r="H33151" s="200"/>
    </row>
    <row r="33152" spans="8:8" x14ac:dyDescent="0.25">
      <c r="H33152" s="200"/>
    </row>
    <row r="33153" spans="8:8" x14ac:dyDescent="0.25">
      <c r="H33153" s="200"/>
    </row>
    <row r="33154" spans="8:8" x14ac:dyDescent="0.25">
      <c r="H33154" s="200"/>
    </row>
    <row r="33155" spans="8:8" x14ac:dyDescent="0.25">
      <c r="H33155" s="200"/>
    </row>
    <row r="33156" spans="8:8" x14ac:dyDescent="0.25">
      <c r="H33156" s="200"/>
    </row>
    <row r="33157" spans="8:8" x14ac:dyDescent="0.25">
      <c r="H33157" s="200"/>
    </row>
    <row r="33158" spans="8:8" x14ac:dyDescent="0.25">
      <c r="H33158" s="200"/>
    </row>
    <row r="33159" spans="8:8" x14ac:dyDescent="0.25">
      <c r="H33159" s="200"/>
    </row>
    <row r="33160" spans="8:8" x14ac:dyDescent="0.25">
      <c r="H33160" s="200"/>
    </row>
    <row r="33161" spans="8:8" x14ac:dyDescent="0.25">
      <c r="H33161" s="200"/>
    </row>
    <row r="33162" spans="8:8" x14ac:dyDescent="0.25">
      <c r="H33162" s="200"/>
    </row>
    <row r="33163" spans="8:8" x14ac:dyDescent="0.25">
      <c r="H33163" s="200"/>
    </row>
    <row r="33164" spans="8:8" x14ac:dyDescent="0.25">
      <c r="H33164" s="200"/>
    </row>
    <row r="33165" spans="8:8" x14ac:dyDescent="0.25">
      <c r="H33165" s="200"/>
    </row>
    <row r="33166" spans="8:8" x14ac:dyDescent="0.25">
      <c r="H33166" s="200"/>
    </row>
    <row r="33167" spans="8:8" x14ac:dyDescent="0.25">
      <c r="H33167" s="200"/>
    </row>
    <row r="33168" spans="8:8" x14ac:dyDescent="0.25">
      <c r="H33168" s="200"/>
    </row>
    <row r="33169" spans="8:8" x14ac:dyDescent="0.25">
      <c r="H33169" s="200"/>
    </row>
    <row r="33170" spans="8:8" x14ac:dyDescent="0.25">
      <c r="H33170" s="200"/>
    </row>
    <row r="33171" spans="8:8" x14ac:dyDescent="0.25">
      <c r="H33171" s="200"/>
    </row>
    <row r="33172" spans="8:8" x14ac:dyDescent="0.25">
      <c r="H33172" s="200"/>
    </row>
    <row r="33173" spans="8:8" x14ac:dyDescent="0.25">
      <c r="H33173" s="200"/>
    </row>
    <row r="33174" spans="8:8" x14ac:dyDescent="0.25">
      <c r="H33174" s="200"/>
    </row>
    <row r="33175" spans="8:8" x14ac:dyDescent="0.25">
      <c r="H33175" s="200"/>
    </row>
    <row r="33176" spans="8:8" x14ac:dyDescent="0.25">
      <c r="H33176" s="200"/>
    </row>
    <row r="33177" spans="8:8" x14ac:dyDescent="0.25">
      <c r="H33177" s="200"/>
    </row>
    <row r="33178" spans="8:8" x14ac:dyDescent="0.25">
      <c r="H33178" s="200"/>
    </row>
    <row r="33179" spans="8:8" x14ac:dyDescent="0.25">
      <c r="H33179" s="200"/>
    </row>
    <row r="33180" spans="8:8" x14ac:dyDescent="0.25">
      <c r="H33180" s="200"/>
    </row>
    <row r="33181" spans="8:8" x14ac:dyDescent="0.25">
      <c r="H33181" s="200"/>
    </row>
    <row r="33182" spans="8:8" x14ac:dyDescent="0.25">
      <c r="H33182" s="200"/>
    </row>
    <row r="33183" spans="8:8" x14ac:dyDescent="0.25">
      <c r="H33183" s="200"/>
    </row>
    <row r="33184" spans="8:8" x14ac:dyDescent="0.25">
      <c r="H33184" s="200"/>
    </row>
    <row r="33185" spans="8:8" x14ac:dyDescent="0.25">
      <c r="H33185" s="200"/>
    </row>
    <row r="33186" spans="8:8" x14ac:dyDescent="0.25">
      <c r="H33186" s="200"/>
    </row>
    <row r="33187" spans="8:8" x14ac:dyDescent="0.25">
      <c r="H33187" s="200"/>
    </row>
    <row r="33188" spans="8:8" x14ac:dyDescent="0.25">
      <c r="H33188" s="200"/>
    </row>
    <row r="33189" spans="8:8" x14ac:dyDescent="0.25">
      <c r="H33189" s="200"/>
    </row>
    <row r="33190" spans="8:8" x14ac:dyDescent="0.25">
      <c r="H33190" s="200"/>
    </row>
    <row r="33191" spans="8:8" x14ac:dyDescent="0.25">
      <c r="H33191" s="200"/>
    </row>
    <row r="33192" spans="8:8" x14ac:dyDescent="0.25">
      <c r="H33192" s="200"/>
    </row>
    <row r="33193" spans="8:8" x14ac:dyDescent="0.25">
      <c r="H33193" s="200"/>
    </row>
    <row r="33194" spans="8:8" x14ac:dyDescent="0.25">
      <c r="H33194" s="200"/>
    </row>
    <row r="33195" spans="8:8" x14ac:dyDescent="0.25">
      <c r="H33195" s="200"/>
    </row>
    <row r="33196" spans="8:8" x14ac:dyDescent="0.25">
      <c r="H33196" s="200"/>
    </row>
    <row r="33197" spans="8:8" x14ac:dyDescent="0.25">
      <c r="H33197" s="200"/>
    </row>
    <row r="33198" spans="8:8" x14ac:dyDescent="0.25">
      <c r="H33198" s="200"/>
    </row>
    <row r="33199" spans="8:8" x14ac:dyDescent="0.25">
      <c r="H33199" s="200"/>
    </row>
    <row r="33200" spans="8:8" x14ac:dyDescent="0.25">
      <c r="H33200" s="200"/>
    </row>
    <row r="33201" spans="8:8" x14ac:dyDescent="0.25">
      <c r="H33201" s="200"/>
    </row>
    <row r="33202" spans="8:8" x14ac:dyDescent="0.25">
      <c r="H33202" s="200"/>
    </row>
    <row r="33203" spans="8:8" x14ac:dyDescent="0.25">
      <c r="H33203" s="200"/>
    </row>
    <row r="33204" spans="8:8" x14ac:dyDescent="0.25">
      <c r="H33204" s="200"/>
    </row>
    <row r="33205" spans="8:8" x14ac:dyDescent="0.25">
      <c r="H33205" s="200"/>
    </row>
    <row r="33206" spans="8:8" x14ac:dyDescent="0.25">
      <c r="H33206" s="200"/>
    </row>
    <row r="33207" spans="8:8" x14ac:dyDescent="0.25">
      <c r="H33207" s="200"/>
    </row>
    <row r="33208" spans="8:8" x14ac:dyDescent="0.25">
      <c r="H33208" s="200"/>
    </row>
    <row r="33209" spans="8:8" x14ac:dyDescent="0.25">
      <c r="H33209" s="200"/>
    </row>
    <row r="33210" spans="8:8" x14ac:dyDescent="0.25">
      <c r="H33210" s="200"/>
    </row>
    <row r="33211" spans="8:8" x14ac:dyDescent="0.25">
      <c r="H33211" s="200"/>
    </row>
    <row r="33212" spans="8:8" x14ac:dyDescent="0.25">
      <c r="H33212" s="200"/>
    </row>
    <row r="33213" spans="8:8" x14ac:dyDescent="0.25">
      <c r="H33213" s="200"/>
    </row>
    <row r="33214" spans="8:8" x14ac:dyDescent="0.25">
      <c r="H33214" s="200"/>
    </row>
    <row r="33215" spans="8:8" x14ac:dyDescent="0.25">
      <c r="H33215" s="200"/>
    </row>
    <row r="33216" spans="8:8" x14ac:dyDescent="0.25">
      <c r="H33216" s="200"/>
    </row>
    <row r="33217" spans="8:8" x14ac:dyDescent="0.25">
      <c r="H33217" s="200"/>
    </row>
    <row r="33218" spans="8:8" x14ac:dyDescent="0.25">
      <c r="H33218" s="200"/>
    </row>
    <row r="33219" spans="8:8" x14ac:dyDescent="0.25">
      <c r="H33219" s="200"/>
    </row>
    <row r="33220" spans="8:8" x14ac:dyDescent="0.25">
      <c r="H33220" s="200"/>
    </row>
    <row r="33221" spans="8:8" x14ac:dyDescent="0.25">
      <c r="H33221" s="200"/>
    </row>
    <row r="33222" spans="8:8" x14ac:dyDescent="0.25">
      <c r="H33222" s="200"/>
    </row>
    <row r="33223" spans="8:8" x14ac:dyDescent="0.25">
      <c r="H33223" s="200"/>
    </row>
    <row r="33224" spans="8:8" x14ac:dyDescent="0.25">
      <c r="H33224" s="200"/>
    </row>
    <row r="33225" spans="8:8" x14ac:dyDescent="0.25">
      <c r="H33225" s="200"/>
    </row>
    <row r="33226" spans="8:8" x14ac:dyDescent="0.25">
      <c r="H33226" s="200"/>
    </row>
    <row r="33227" spans="8:8" x14ac:dyDescent="0.25">
      <c r="H33227" s="200"/>
    </row>
    <row r="33228" spans="8:8" x14ac:dyDescent="0.25">
      <c r="H33228" s="200"/>
    </row>
    <row r="33229" spans="8:8" x14ac:dyDescent="0.25">
      <c r="H33229" s="200"/>
    </row>
    <row r="33230" spans="8:8" x14ac:dyDescent="0.25">
      <c r="H33230" s="200"/>
    </row>
    <row r="33231" spans="8:8" x14ac:dyDescent="0.25">
      <c r="H33231" s="200"/>
    </row>
    <row r="33232" spans="8:8" x14ac:dyDescent="0.25">
      <c r="H33232" s="200"/>
    </row>
    <row r="33233" spans="8:8" x14ac:dyDescent="0.25">
      <c r="H33233" s="200"/>
    </row>
    <row r="33234" spans="8:8" x14ac:dyDescent="0.25">
      <c r="H33234" s="200"/>
    </row>
    <row r="33235" spans="8:8" x14ac:dyDescent="0.25">
      <c r="H33235" s="200"/>
    </row>
    <row r="33236" spans="8:8" x14ac:dyDescent="0.25">
      <c r="H33236" s="200"/>
    </row>
    <row r="33237" spans="8:8" x14ac:dyDescent="0.25">
      <c r="H33237" s="200"/>
    </row>
    <row r="33238" spans="8:8" x14ac:dyDescent="0.25">
      <c r="H33238" s="200"/>
    </row>
    <row r="33239" spans="8:8" x14ac:dyDescent="0.25">
      <c r="H33239" s="200"/>
    </row>
    <row r="33240" spans="8:8" x14ac:dyDescent="0.25">
      <c r="H33240" s="200"/>
    </row>
    <row r="33241" spans="8:8" x14ac:dyDescent="0.25">
      <c r="H33241" s="200"/>
    </row>
    <row r="33242" spans="8:8" x14ac:dyDescent="0.25">
      <c r="H33242" s="200"/>
    </row>
    <row r="33243" spans="8:8" x14ac:dyDescent="0.25">
      <c r="H33243" s="200"/>
    </row>
    <row r="33244" spans="8:8" x14ac:dyDescent="0.25">
      <c r="H33244" s="200"/>
    </row>
    <row r="33245" spans="8:8" x14ac:dyDescent="0.25">
      <c r="H33245" s="200"/>
    </row>
    <row r="33246" spans="8:8" x14ac:dyDescent="0.25">
      <c r="H33246" s="200"/>
    </row>
    <row r="33247" spans="8:8" x14ac:dyDescent="0.25">
      <c r="H33247" s="200"/>
    </row>
    <row r="33248" spans="8:8" x14ac:dyDescent="0.25">
      <c r="H33248" s="200"/>
    </row>
    <row r="33249" spans="8:8" x14ac:dyDescent="0.25">
      <c r="H33249" s="200"/>
    </row>
    <row r="33250" spans="8:8" x14ac:dyDescent="0.25">
      <c r="H33250" s="200"/>
    </row>
    <row r="33251" spans="8:8" x14ac:dyDescent="0.25">
      <c r="H33251" s="200"/>
    </row>
    <row r="33252" spans="8:8" x14ac:dyDescent="0.25">
      <c r="H33252" s="200"/>
    </row>
    <row r="33253" spans="8:8" x14ac:dyDescent="0.25">
      <c r="H33253" s="200"/>
    </row>
    <row r="33254" spans="8:8" x14ac:dyDescent="0.25">
      <c r="H33254" s="200"/>
    </row>
    <row r="33255" spans="8:8" x14ac:dyDescent="0.25">
      <c r="H33255" s="200"/>
    </row>
    <row r="33256" spans="8:8" x14ac:dyDescent="0.25">
      <c r="H33256" s="200"/>
    </row>
    <row r="33257" spans="8:8" x14ac:dyDescent="0.25">
      <c r="H33257" s="200"/>
    </row>
    <row r="33258" spans="8:8" x14ac:dyDescent="0.25">
      <c r="H33258" s="200"/>
    </row>
    <row r="33259" spans="8:8" x14ac:dyDescent="0.25">
      <c r="H33259" s="200"/>
    </row>
    <row r="33260" spans="8:8" x14ac:dyDescent="0.25">
      <c r="H33260" s="200"/>
    </row>
    <row r="33261" spans="8:8" x14ac:dyDescent="0.25">
      <c r="H33261" s="200"/>
    </row>
    <row r="33262" spans="8:8" x14ac:dyDescent="0.25">
      <c r="H33262" s="200"/>
    </row>
    <row r="33263" spans="8:8" x14ac:dyDescent="0.25">
      <c r="H33263" s="200"/>
    </row>
    <row r="33264" spans="8:8" x14ac:dyDescent="0.25">
      <c r="H33264" s="200"/>
    </row>
    <row r="33265" spans="8:8" x14ac:dyDescent="0.25">
      <c r="H33265" s="200"/>
    </row>
    <row r="33266" spans="8:8" x14ac:dyDescent="0.25">
      <c r="H33266" s="200"/>
    </row>
    <row r="33267" spans="8:8" x14ac:dyDescent="0.25">
      <c r="H33267" s="200"/>
    </row>
    <row r="33268" spans="8:8" x14ac:dyDescent="0.25">
      <c r="H33268" s="200"/>
    </row>
    <row r="33269" spans="8:8" x14ac:dyDescent="0.25">
      <c r="H33269" s="200"/>
    </row>
    <row r="33270" spans="8:8" x14ac:dyDescent="0.25">
      <c r="H33270" s="200"/>
    </row>
    <row r="33271" spans="8:8" x14ac:dyDescent="0.25">
      <c r="H33271" s="200"/>
    </row>
    <row r="33272" spans="8:8" x14ac:dyDescent="0.25">
      <c r="H33272" s="200"/>
    </row>
    <row r="33273" spans="8:8" x14ac:dyDescent="0.25">
      <c r="H33273" s="200"/>
    </row>
    <row r="33274" spans="8:8" x14ac:dyDescent="0.25">
      <c r="H33274" s="200"/>
    </row>
    <row r="33275" spans="8:8" x14ac:dyDescent="0.25">
      <c r="H33275" s="200"/>
    </row>
    <row r="33276" spans="8:8" x14ac:dyDescent="0.25">
      <c r="H33276" s="200"/>
    </row>
    <row r="33277" spans="8:8" x14ac:dyDescent="0.25">
      <c r="H33277" s="200"/>
    </row>
    <row r="33278" spans="8:8" x14ac:dyDescent="0.25">
      <c r="H33278" s="200"/>
    </row>
    <row r="33279" spans="8:8" x14ac:dyDescent="0.25">
      <c r="H33279" s="200"/>
    </row>
    <row r="33280" spans="8:8" x14ac:dyDescent="0.25">
      <c r="H33280" s="200"/>
    </row>
    <row r="33281" spans="8:8" x14ac:dyDescent="0.25">
      <c r="H33281" s="200"/>
    </row>
    <row r="33282" spans="8:8" x14ac:dyDescent="0.25">
      <c r="H33282" s="200"/>
    </row>
    <row r="33283" spans="8:8" x14ac:dyDescent="0.25">
      <c r="H33283" s="200"/>
    </row>
    <row r="33284" spans="8:8" x14ac:dyDescent="0.25">
      <c r="H33284" s="200"/>
    </row>
    <row r="33285" spans="8:8" x14ac:dyDescent="0.25">
      <c r="H33285" s="200"/>
    </row>
    <row r="33286" spans="8:8" x14ac:dyDescent="0.25">
      <c r="H33286" s="200"/>
    </row>
    <row r="33287" spans="8:8" x14ac:dyDescent="0.25">
      <c r="H33287" s="200"/>
    </row>
    <row r="33288" spans="8:8" x14ac:dyDescent="0.25">
      <c r="H33288" s="200"/>
    </row>
    <row r="33289" spans="8:8" x14ac:dyDescent="0.25">
      <c r="H33289" s="200"/>
    </row>
    <row r="33290" spans="8:8" x14ac:dyDescent="0.25">
      <c r="H33290" s="200"/>
    </row>
    <row r="33291" spans="8:8" x14ac:dyDescent="0.25">
      <c r="H33291" s="200"/>
    </row>
    <row r="33292" spans="8:8" x14ac:dyDescent="0.25">
      <c r="H33292" s="200"/>
    </row>
    <row r="33293" spans="8:8" x14ac:dyDescent="0.25">
      <c r="H33293" s="200"/>
    </row>
    <row r="33294" spans="8:8" x14ac:dyDescent="0.25">
      <c r="H33294" s="200"/>
    </row>
    <row r="33295" spans="8:8" x14ac:dyDescent="0.25">
      <c r="H33295" s="200"/>
    </row>
    <row r="33296" spans="8:8" x14ac:dyDescent="0.25">
      <c r="H33296" s="200"/>
    </row>
    <row r="33297" spans="8:8" x14ac:dyDescent="0.25">
      <c r="H33297" s="200"/>
    </row>
    <row r="33298" spans="8:8" x14ac:dyDescent="0.25">
      <c r="H33298" s="200"/>
    </row>
    <row r="33299" spans="8:8" x14ac:dyDescent="0.25">
      <c r="H33299" s="200"/>
    </row>
    <row r="33300" spans="8:8" x14ac:dyDescent="0.25">
      <c r="H33300" s="200"/>
    </row>
    <row r="33301" spans="8:8" x14ac:dyDescent="0.25">
      <c r="H33301" s="200"/>
    </row>
    <row r="33302" spans="8:8" x14ac:dyDescent="0.25">
      <c r="H33302" s="200"/>
    </row>
    <row r="33303" spans="8:8" x14ac:dyDescent="0.25">
      <c r="H33303" s="200"/>
    </row>
    <row r="33304" spans="8:8" x14ac:dyDescent="0.25">
      <c r="H33304" s="200"/>
    </row>
    <row r="33305" spans="8:8" x14ac:dyDescent="0.25">
      <c r="H33305" s="200"/>
    </row>
    <row r="33306" spans="8:8" x14ac:dyDescent="0.25">
      <c r="H33306" s="200"/>
    </row>
    <row r="33307" spans="8:8" x14ac:dyDescent="0.25">
      <c r="H33307" s="200"/>
    </row>
    <row r="33308" spans="8:8" x14ac:dyDescent="0.25">
      <c r="H33308" s="200"/>
    </row>
    <row r="33309" spans="8:8" x14ac:dyDescent="0.25">
      <c r="H33309" s="200"/>
    </row>
    <row r="33310" spans="8:8" x14ac:dyDescent="0.25">
      <c r="H33310" s="200"/>
    </row>
    <row r="33311" spans="8:8" x14ac:dyDescent="0.25">
      <c r="H33311" s="200"/>
    </row>
    <row r="33312" spans="8:8" x14ac:dyDescent="0.25">
      <c r="H33312" s="200"/>
    </row>
    <row r="33313" spans="8:8" x14ac:dyDescent="0.25">
      <c r="H33313" s="200"/>
    </row>
    <row r="33314" spans="8:8" x14ac:dyDescent="0.25">
      <c r="H33314" s="200"/>
    </row>
    <row r="33315" spans="8:8" x14ac:dyDescent="0.25">
      <c r="H33315" s="200"/>
    </row>
    <row r="33316" spans="8:8" x14ac:dyDescent="0.25">
      <c r="H33316" s="200"/>
    </row>
    <row r="33317" spans="8:8" x14ac:dyDescent="0.25">
      <c r="H33317" s="200"/>
    </row>
    <row r="33318" spans="8:8" x14ac:dyDescent="0.25">
      <c r="H33318" s="200"/>
    </row>
    <row r="33319" spans="8:8" x14ac:dyDescent="0.25">
      <c r="H33319" s="200"/>
    </row>
    <row r="33320" spans="8:8" x14ac:dyDescent="0.25">
      <c r="H33320" s="200"/>
    </row>
    <row r="33321" spans="8:8" x14ac:dyDescent="0.25">
      <c r="H33321" s="200"/>
    </row>
    <row r="33322" spans="8:8" x14ac:dyDescent="0.25">
      <c r="H33322" s="200"/>
    </row>
    <row r="33323" spans="8:8" x14ac:dyDescent="0.25">
      <c r="H33323" s="200"/>
    </row>
    <row r="33324" spans="8:8" x14ac:dyDescent="0.25">
      <c r="H33324" s="200"/>
    </row>
    <row r="33325" spans="8:8" x14ac:dyDescent="0.25">
      <c r="H33325" s="200"/>
    </row>
    <row r="33326" spans="8:8" x14ac:dyDescent="0.25">
      <c r="H33326" s="200"/>
    </row>
    <row r="33327" spans="8:8" x14ac:dyDescent="0.25">
      <c r="H33327" s="200"/>
    </row>
    <row r="33328" spans="8:8" x14ac:dyDescent="0.25">
      <c r="H33328" s="200"/>
    </row>
    <row r="33329" spans="8:8" x14ac:dyDescent="0.25">
      <c r="H33329" s="200"/>
    </row>
    <row r="33330" spans="8:8" x14ac:dyDescent="0.25">
      <c r="H33330" s="200"/>
    </row>
    <row r="33331" spans="8:8" x14ac:dyDescent="0.25">
      <c r="H33331" s="200"/>
    </row>
    <row r="33332" spans="8:8" x14ac:dyDescent="0.25">
      <c r="H33332" s="200"/>
    </row>
    <row r="33333" spans="8:8" x14ac:dyDescent="0.25">
      <c r="H33333" s="200"/>
    </row>
    <row r="33334" spans="8:8" x14ac:dyDescent="0.25">
      <c r="H33334" s="200"/>
    </row>
    <row r="33335" spans="8:8" x14ac:dyDescent="0.25">
      <c r="H33335" s="200"/>
    </row>
    <row r="33336" spans="8:8" x14ac:dyDescent="0.25">
      <c r="H33336" s="200"/>
    </row>
    <row r="33337" spans="8:8" x14ac:dyDescent="0.25">
      <c r="H33337" s="200"/>
    </row>
    <row r="33338" spans="8:8" x14ac:dyDescent="0.25">
      <c r="H33338" s="200"/>
    </row>
    <row r="33339" spans="8:8" x14ac:dyDescent="0.25">
      <c r="H33339" s="200"/>
    </row>
    <row r="33340" spans="8:8" x14ac:dyDescent="0.25">
      <c r="H33340" s="200"/>
    </row>
    <row r="33341" spans="8:8" x14ac:dyDescent="0.25">
      <c r="H33341" s="200"/>
    </row>
    <row r="33342" spans="8:8" x14ac:dyDescent="0.25">
      <c r="H33342" s="200"/>
    </row>
    <row r="33343" spans="8:8" x14ac:dyDescent="0.25">
      <c r="H33343" s="200"/>
    </row>
    <row r="33344" spans="8:8" x14ac:dyDescent="0.25">
      <c r="H33344" s="200"/>
    </row>
    <row r="33345" spans="8:8" x14ac:dyDescent="0.25">
      <c r="H33345" s="200"/>
    </row>
    <row r="33346" spans="8:8" x14ac:dyDescent="0.25">
      <c r="H33346" s="200"/>
    </row>
    <row r="33347" spans="8:8" x14ac:dyDescent="0.25">
      <c r="H33347" s="200"/>
    </row>
    <row r="33348" spans="8:8" x14ac:dyDescent="0.25">
      <c r="H33348" s="200"/>
    </row>
    <row r="33349" spans="8:8" x14ac:dyDescent="0.25">
      <c r="H33349" s="200"/>
    </row>
    <row r="33350" spans="8:8" x14ac:dyDescent="0.25">
      <c r="H33350" s="200"/>
    </row>
    <row r="33351" spans="8:8" x14ac:dyDescent="0.25">
      <c r="H33351" s="200"/>
    </row>
    <row r="33352" spans="8:8" x14ac:dyDescent="0.25">
      <c r="H33352" s="200"/>
    </row>
    <row r="33353" spans="8:8" x14ac:dyDescent="0.25">
      <c r="H33353" s="200"/>
    </row>
    <row r="33354" spans="8:8" x14ac:dyDescent="0.25">
      <c r="H33354" s="200"/>
    </row>
    <row r="33355" spans="8:8" x14ac:dyDescent="0.25">
      <c r="H33355" s="200"/>
    </row>
    <row r="33356" spans="8:8" x14ac:dyDescent="0.25">
      <c r="H33356" s="200"/>
    </row>
    <row r="33357" spans="8:8" x14ac:dyDescent="0.25">
      <c r="H33357" s="200"/>
    </row>
    <row r="33358" spans="8:8" x14ac:dyDescent="0.25">
      <c r="H33358" s="200"/>
    </row>
    <row r="33359" spans="8:8" x14ac:dyDescent="0.25">
      <c r="H33359" s="200"/>
    </row>
    <row r="33360" spans="8:8" x14ac:dyDescent="0.25">
      <c r="H33360" s="200"/>
    </row>
    <row r="33361" spans="8:8" x14ac:dyDescent="0.25">
      <c r="H33361" s="200"/>
    </row>
    <row r="33362" spans="8:8" x14ac:dyDescent="0.25">
      <c r="H33362" s="200"/>
    </row>
    <row r="33363" spans="8:8" x14ac:dyDescent="0.25">
      <c r="H33363" s="200"/>
    </row>
    <row r="33364" spans="8:8" x14ac:dyDescent="0.25">
      <c r="H33364" s="200"/>
    </row>
    <row r="33365" spans="8:8" x14ac:dyDescent="0.25">
      <c r="H33365" s="200"/>
    </row>
    <row r="33366" spans="8:8" x14ac:dyDescent="0.25">
      <c r="H33366" s="200"/>
    </row>
    <row r="33367" spans="8:8" x14ac:dyDescent="0.25">
      <c r="H33367" s="200"/>
    </row>
    <row r="33368" spans="8:8" x14ac:dyDescent="0.25">
      <c r="H33368" s="200"/>
    </row>
    <row r="33369" spans="8:8" x14ac:dyDescent="0.25">
      <c r="H33369" s="200"/>
    </row>
    <row r="33370" spans="8:8" x14ac:dyDescent="0.25">
      <c r="H33370" s="200"/>
    </row>
    <row r="33371" spans="8:8" x14ac:dyDescent="0.25">
      <c r="H33371" s="200"/>
    </row>
    <row r="33372" spans="8:8" x14ac:dyDescent="0.25">
      <c r="H33372" s="200"/>
    </row>
    <row r="33373" spans="8:8" x14ac:dyDescent="0.25">
      <c r="H33373" s="200"/>
    </row>
    <row r="33374" spans="8:8" x14ac:dyDescent="0.25">
      <c r="H33374" s="200"/>
    </row>
    <row r="33375" spans="8:8" x14ac:dyDescent="0.25">
      <c r="H33375" s="200"/>
    </row>
    <row r="33376" spans="8:8" x14ac:dyDescent="0.25">
      <c r="H33376" s="200"/>
    </row>
    <row r="33377" spans="8:8" x14ac:dyDescent="0.25">
      <c r="H33377" s="200"/>
    </row>
    <row r="33378" spans="8:8" x14ac:dyDescent="0.25">
      <c r="H33378" s="200"/>
    </row>
    <row r="33379" spans="8:8" x14ac:dyDescent="0.25">
      <c r="H33379" s="200"/>
    </row>
    <row r="33380" spans="8:8" x14ac:dyDescent="0.25">
      <c r="H33380" s="200"/>
    </row>
    <row r="33381" spans="8:8" x14ac:dyDescent="0.25">
      <c r="H33381" s="200"/>
    </row>
    <row r="33382" spans="8:8" x14ac:dyDescent="0.25">
      <c r="H33382" s="200"/>
    </row>
    <row r="33383" spans="8:8" x14ac:dyDescent="0.25">
      <c r="H33383" s="200"/>
    </row>
    <row r="33384" spans="8:8" x14ac:dyDescent="0.25">
      <c r="H33384" s="200"/>
    </row>
    <row r="33385" spans="8:8" x14ac:dyDescent="0.25">
      <c r="H33385" s="200"/>
    </row>
    <row r="33386" spans="8:8" x14ac:dyDescent="0.25">
      <c r="H33386" s="200"/>
    </row>
    <row r="33387" spans="8:8" x14ac:dyDescent="0.25">
      <c r="H33387" s="200"/>
    </row>
    <row r="33388" spans="8:8" x14ac:dyDescent="0.25">
      <c r="H33388" s="200"/>
    </row>
    <row r="33389" spans="8:8" x14ac:dyDescent="0.25">
      <c r="H33389" s="200"/>
    </row>
    <row r="33390" spans="8:8" x14ac:dyDescent="0.25">
      <c r="H33390" s="200"/>
    </row>
    <row r="33391" spans="8:8" x14ac:dyDescent="0.25">
      <c r="H33391" s="200"/>
    </row>
    <row r="33392" spans="8:8" x14ac:dyDescent="0.25">
      <c r="H33392" s="200"/>
    </row>
    <row r="33393" spans="8:8" x14ac:dyDescent="0.25">
      <c r="H33393" s="200"/>
    </row>
    <row r="33394" spans="8:8" x14ac:dyDescent="0.25">
      <c r="H33394" s="200"/>
    </row>
    <row r="33395" spans="8:8" x14ac:dyDescent="0.25">
      <c r="H33395" s="200"/>
    </row>
    <row r="33396" spans="8:8" x14ac:dyDescent="0.25">
      <c r="H33396" s="200"/>
    </row>
    <row r="33397" spans="8:8" x14ac:dyDescent="0.25">
      <c r="H33397" s="200"/>
    </row>
    <row r="33398" spans="8:8" x14ac:dyDescent="0.25">
      <c r="H33398" s="200"/>
    </row>
    <row r="33399" spans="8:8" x14ac:dyDescent="0.25">
      <c r="H33399" s="200"/>
    </row>
    <row r="33400" spans="8:8" x14ac:dyDescent="0.25">
      <c r="H33400" s="200"/>
    </row>
    <row r="33401" spans="8:8" x14ac:dyDescent="0.25">
      <c r="H33401" s="200"/>
    </row>
    <row r="33402" spans="8:8" x14ac:dyDescent="0.25">
      <c r="H33402" s="200"/>
    </row>
    <row r="33403" spans="8:8" x14ac:dyDescent="0.25">
      <c r="H33403" s="200"/>
    </row>
    <row r="33404" spans="8:8" x14ac:dyDescent="0.25">
      <c r="H33404" s="200"/>
    </row>
    <row r="33405" spans="8:8" x14ac:dyDescent="0.25">
      <c r="H33405" s="200"/>
    </row>
    <row r="33406" spans="8:8" x14ac:dyDescent="0.25">
      <c r="H33406" s="200"/>
    </row>
    <row r="33407" spans="8:8" x14ac:dyDescent="0.25">
      <c r="H33407" s="200"/>
    </row>
    <row r="33408" spans="8:8" x14ac:dyDescent="0.25">
      <c r="H33408" s="200"/>
    </row>
    <row r="33409" spans="8:8" x14ac:dyDescent="0.25">
      <c r="H33409" s="200"/>
    </row>
    <row r="33410" spans="8:8" x14ac:dyDescent="0.25">
      <c r="H33410" s="200"/>
    </row>
    <row r="33411" spans="8:8" x14ac:dyDescent="0.25">
      <c r="H33411" s="200"/>
    </row>
    <row r="33412" spans="8:8" x14ac:dyDescent="0.25">
      <c r="H33412" s="200"/>
    </row>
    <row r="33413" spans="8:8" x14ac:dyDescent="0.25">
      <c r="H33413" s="200"/>
    </row>
    <row r="33414" spans="8:8" x14ac:dyDescent="0.25">
      <c r="H33414" s="200"/>
    </row>
    <row r="33415" spans="8:8" x14ac:dyDescent="0.25">
      <c r="H33415" s="200"/>
    </row>
    <row r="33416" spans="8:8" x14ac:dyDescent="0.25">
      <c r="H33416" s="200"/>
    </row>
    <row r="33417" spans="8:8" x14ac:dyDescent="0.25">
      <c r="H33417" s="200"/>
    </row>
    <row r="33418" spans="8:8" x14ac:dyDescent="0.25">
      <c r="H33418" s="200"/>
    </row>
    <row r="33419" spans="8:8" x14ac:dyDescent="0.25">
      <c r="H33419" s="200"/>
    </row>
    <row r="33420" spans="8:8" x14ac:dyDescent="0.25">
      <c r="H33420" s="200"/>
    </row>
    <row r="33421" spans="8:8" x14ac:dyDescent="0.25">
      <c r="H33421" s="200"/>
    </row>
    <row r="33422" spans="8:8" x14ac:dyDescent="0.25">
      <c r="H33422" s="200"/>
    </row>
    <row r="33423" spans="8:8" x14ac:dyDescent="0.25">
      <c r="H33423" s="200"/>
    </row>
    <row r="33424" spans="8:8" x14ac:dyDescent="0.25">
      <c r="H33424" s="200"/>
    </row>
    <row r="33425" spans="8:8" x14ac:dyDescent="0.25">
      <c r="H33425" s="200"/>
    </row>
    <row r="33426" spans="8:8" x14ac:dyDescent="0.25">
      <c r="H33426" s="200"/>
    </row>
    <row r="33427" spans="8:8" x14ac:dyDescent="0.25">
      <c r="H33427" s="200"/>
    </row>
    <row r="33428" spans="8:8" x14ac:dyDescent="0.25">
      <c r="H33428" s="200"/>
    </row>
    <row r="33429" spans="8:8" x14ac:dyDescent="0.25">
      <c r="H33429" s="200"/>
    </row>
    <row r="33430" spans="8:8" x14ac:dyDescent="0.25">
      <c r="H33430" s="200"/>
    </row>
    <row r="33431" spans="8:8" x14ac:dyDescent="0.25">
      <c r="H33431" s="200"/>
    </row>
    <row r="33432" spans="8:8" x14ac:dyDescent="0.25">
      <c r="H33432" s="200"/>
    </row>
    <row r="33433" spans="8:8" x14ac:dyDescent="0.25">
      <c r="H33433" s="200"/>
    </row>
    <row r="33434" spans="8:8" x14ac:dyDescent="0.25">
      <c r="H33434" s="200"/>
    </row>
    <row r="33435" spans="8:8" x14ac:dyDescent="0.25">
      <c r="H33435" s="200"/>
    </row>
    <row r="33436" spans="8:8" x14ac:dyDescent="0.25">
      <c r="H33436" s="200"/>
    </row>
    <row r="33437" spans="8:8" x14ac:dyDescent="0.25">
      <c r="H33437" s="200"/>
    </row>
    <row r="33438" spans="8:8" x14ac:dyDescent="0.25">
      <c r="H33438" s="200"/>
    </row>
    <row r="33439" spans="8:8" x14ac:dyDescent="0.25">
      <c r="H33439" s="200"/>
    </row>
    <row r="33440" spans="8:8" x14ac:dyDescent="0.25">
      <c r="H33440" s="200"/>
    </row>
    <row r="33441" spans="8:8" x14ac:dyDescent="0.25">
      <c r="H33441" s="200"/>
    </row>
    <row r="33442" spans="8:8" x14ac:dyDescent="0.25">
      <c r="H33442" s="200"/>
    </row>
    <row r="33443" spans="8:8" x14ac:dyDescent="0.25">
      <c r="H33443" s="200"/>
    </row>
    <row r="33444" spans="8:8" x14ac:dyDescent="0.25">
      <c r="H33444" s="200"/>
    </row>
    <row r="33445" spans="8:8" x14ac:dyDescent="0.25">
      <c r="H33445" s="200"/>
    </row>
    <row r="33446" spans="8:8" x14ac:dyDescent="0.25">
      <c r="H33446" s="200"/>
    </row>
    <row r="33447" spans="8:8" x14ac:dyDescent="0.25">
      <c r="H33447" s="200"/>
    </row>
    <row r="33448" spans="8:8" x14ac:dyDescent="0.25">
      <c r="H33448" s="200"/>
    </row>
    <row r="33449" spans="8:8" x14ac:dyDescent="0.25">
      <c r="H33449" s="200"/>
    </row>
    <row r="33450" spans="8:8" x14ac:dyDescent="0.25">
      <c r="H33450" s="200"/>
    </row>
    <row r="33451" spans="8:8" x14ac:dyDescent="0.25">
      <c r="H33451" s="200"/>
    </row>
    <row r="33452" spans="8:8" x14ac:dyDescent="0.25">
      <c r="H33452" s="200"/>
    </row>
    <row r="33453" spans="8:8" x14ac:dyDescent="0.25">
      <c r="H33453" s="200"/>
    </row>
    <row r="33454" spans="8:8" x14ac:dyDescent="0.25">
      <c r="H33454" s="200"/>
    </row>
    <row r="33455" spans="8:8" x14ac:dyDescent="0.25">
      <c r="H33455" s="200"/>
    </row>
    <row r="33456" spans="8:8" x14ac:dyDescent="0.25">
      <c r="H33456" s="200"/>
    </row>
    <row r="33457" spans="8:8" x14ac:dyDescent="0.25">
      <c r="H33457" s="200"/>
    </row>
    <row r="33458" spans="8:8" x14ac:dyDescent="0.25">
      <c r="H33458" s="200"/>
    </row>
    <row r="33459" spans="8:8" x14ac:dyDescent="0.25">
      <c r="H33459" s="200"/>
    </row>
    <row r="33460" spans="8:8" x14ac:dyDescent="0.25">
      <c r="H33460" s="200"/>
    </row>
    <row r="33461" spans="8:8" x14ac:dyDescent="0.25">
      <c r="H33461" s="200"/>
    </row>
    <row r="33462" spans="8:8" x14ac:dyDescent="0.25">
      <c r="H33462" s="200"/>
    </row>
    <row r="33463" spans="8:8" x14ac:dyDescent="0.25">
      <c r="H33463" s="200"/>
    </row>
    <row r="33464" spans="8:8" x14ac:dyDescent="0.25">
      <c r="H33464" s="200"/>
    </row>
    <row r="33465" spans="8:8" x14ac:dyDescent="0.25">
      <c r="H33465" s="200"/>
    </row>
    <row r="33466" spans="8:8" x14ac:dyDescent="0.25">
      <c r="H33466" s="200"/>
    </row>
    <row r="33467" spans="8:8" x14ac:dyDescent="0.25">
      <c r="H33467" s="200"/>
    </row>
    <row r="33468" spans="8:8" x14ac:dyDescent="0.25">
      <c r="H33468" s="200"/>
    </row>
    <row r="33469" spans="8:8" x14ac:dyDescent="0.25">
      <c r="H33469" s="200"/>
    </row>
    <row r="33470" spans="8:8" x14ac:dyDescent="0.25">
      <c r="H33470" s="200"/>
    </row>
    <row r="33471" spans="8:8" x14ac:dyDescent="0.25">
      <c r="H33471" s="200"/>
    </row>
    <row r="33472" spans="8:8" x14ac:dyDescent="0.25">
      <c r="H33472" s="200"/>
    </row>
    <row r="33473" spans="8:8" x14ac:dyDescent="0.25">
      <c r="H33473" s="200"/>
    </row>
    <row r="33474" spans="8:8" x14ac:dyDescent="0.25">
      <c r="H33474" s="200"/>
    </row>
    <row r="33475" spans="8:8" x14ac:dyDescent="0.25">
      <c r="H33475" s="200"/>
    </row>
    <row r="33476" spans="8:8" x14ac:dyDescent="0.25">
      <c r="H33476" s="200"/>
    </row>
    <row r="33477" spans="8:8" x14ac:dyDescent="0.25">
      <c r="H33477" s="200"/>
    </row>
    <row r="33478" spans="8:8" x14ac:dyDescent="0.25">
      <c r="H33478" s="200"/>
    </row>
    <row r="33479" spans="8:8" x14ac:dyDescent="0.25">
      <c r="H33479" s="200"/>
    </row>
    <row r="33480" spans="8:8" x14ac:dyDescent="0.25">
      <c r="H33480" s="200"/>
    </row>
    <row r="33481" spans="8:8" x14ac:dyDescent="0.25">
      <c r="H33481" s="200"/>
    </row>
    <row r="33482" spans="8:8" x14ac:dyDescent="0.25">
      <c r="H33482" s="200"/>
    </row>
    <row r="33483" spans="8:8" x14ac:dyDescent="0.25">
      <c r="H33483" s="200"/>
    </row>
    <row r="33484" spans="8:8" x14ac:dyDescent="0.25">
      <c r="H33484" s="200"/>
    </row>
    <row r="33485" spans="8:8" x14ac:dyDescent="0.25">
      <c r="H33485" s="200"/>
    </row>
    <row r="33486" spans="8:8" x14ac:dyDescent="0.25">
      <c r="H33486" s="200"/>
    </row>
    <row r="33487" spans="8:8" x14ac:dyDescent="0.25">
      <c r="H33487" s="200"/>
    </row>
    <row r="33488" spans="8:8" x14ac:dyDescent="0.25">
      <c r="H33488" s="200"/>
    </row>
    <row r="33489" spans="8:8" x14ac:dyDescent="0.25">
      <c r="H33489" s="200"/>
    </row>
    <row r="33490" spans="8:8" x14ac:dyDescent="0.25">
      <c r="H33490" s="200"/>
    </row>
    <row r="33491" spans="8:8" x14ac:dyDescent="0.25">
      <c r="H33491" s="200"/>
    </row>
    <row r="33492" spans="8:8" x14ac:dyDescent="0.25">
      <c r="H33492" s="200"/>
    </row>
    <row r="33493" spans="8:8" x14ac:dyDescent="0.25">
      <c r="H33493" s="200"/>
    </row>
    <row r="33494" spans="8:8" x14ac:dyDescent="0.25">
      <c r="H33494" s="200"/>
    </row>
    <row r="33495" spans="8:8" x14ac:dyDescent="0.25">
      <c r="H33495" s="200"/>
    </row>
    <row r="33496" spans="8:8" x14ac:dyDescent="0.25">
      <c r="H33496" s="200"/>
    </row>
    <row r="33497" spans="8:8" x14ac:dyDescent="0.25">
      <c r="H33497" s="200"/>
    </row>
    <row r="33498" spans="8:8" x14ac:dyDescent="0.25">
      <c r="H33498" s="200"/>
    </row>
    <row r="33499" spans="8:8" x14ac:dyDescent="0.25">
      <c r="H33499" s="200"/>
    </row>
    <row r="33500" spans="8:8" x14ac:dyDescent="0.25">
      <c r="H33500" s="200"/>
    </row>
    <row r="33501" spans="8:8" x14ac:dyDescent="0.25">
      <c r="H33501" s="200"/>
    </row>
    <row r="33502" spans="8:8" x14ac:dyDescent="0.25">
      <c r="H33502" s="200"/>
    </row>
    <row r="33503" spans="8:8" x14ac:dyDescent="0.25">
      <c r="H33503" s="200"/>
    </row>
    <row r="33504" spans="8:8" x14ac:dyDescent="0.25">
      <c r="H33504" s="200"/>
    </row>
    <row r="33505" spans="8:8" x14ac:dyDescent="0.25">
      <c r="H33505" s="200"/>
    </row>
    <row r="33506" spans="8:8" x14ac:dyDescent="0.25">
      <c r="H33506" s="200"/>
    </row>
    <row r="33507" spans="8:8" x14ac:dyDescent="0.25">
      <c r="H33507" s="200"/>
    </row>
    <row r="33508" spans="8:8" x14ac:dyDescent="0.25">
      <c r="H33508" s="200"/>
    </row>
    <row r="33509" spans="8:8" x14ac:dyDescent="0.25">
      <c r="H33509" s="200"/>
    </row>
    <row r="33510" spans="8:8" x14ac:dyDescent="0.25">
      <c r="H33510" s="200"/>
    </row>
    <row r="33511" spans="8:8" x14ac:dyDescent="0.25">
      <c r="H33511" s="200"/>
    </row>
    <row r="33512" spans="8:8" x14ac:dyDescent="0.25">
      <c r="H33512" s="200"/>
    </row>
    <row r="33513" spans="8:8" x14ac:dyDescent="0.25">
      <c r="H33513" s="200"/>
    </row>
    <row r="33514" spans="8:8" x14ac:dyDescent="0.25">
      <c r="H33514" s="200"/>
    </row>
    <row r="33515" spans="8:8" x14ac:dyDescent="0.25">
      <c r="H33515" s="200"/>
    </row>
    <row r="33516" spans="8:8" x14ac:dyDescent="0.25">
      <c r="H33516" s="200"/>
    </row>
    <row r="33517" spans="8:8" x14ac:dyDescent="0.25">
      <c r="H33517" s="200"/>
    </row>
    <row r="33518" spans="8:8" x14ac:dyDescent="0.25">
      <c r="H33518" s="200"/>
    </row>
    <row r="33519" spans="8:8" x14ac:dyDescent="0.25">
      <c r="H33519" s="200"/>
    </row>
    <row r="33520" spans="8:8" x14ac:dyDescent="0.25">
      <c r="H33520" s="200"/>
    </row>
    <row r="33521" spans="8:8" x14ac:dyDescent="0.25">
      <c r="H33521" s="200"/>
    </row>
    <row r="33522" spans="8:8" x14ac:dyDescent="0.25">
      <c r="H33522" s="200"/>
    </row>
    <row r="33523" spans="8:8" x14ac:dyDescent="0.25">
      <c r="H33523" s="200"/>
    </row>
    <row r="33524" spans="8:8" x14ac:dyDescent="0.25">
      <c r="H33524" s="200"/>
    </row>
    <row r="33525" spans="8:8" x14ac:dyDescent="0.25">
      <c r="H33525" s="200"/>
    </row>
    <row r="33526" spans="8:8" x14ac:dyDescent="0.25">
      <c r="H33526" s="200"/>
    </row>
    <row r="33527" spans="8:8" x14ac:dyDescent="0.25">
      <c r="H33527" s="200"/>
    </row>
    <row r="33528" spans="8:8" x14ac:dyDescent="0.25">
      <c r="H33528" s="200"/>
    </row>
    <row r="33529" spans="8:8" x14ac:dyDescent="0.25">
      <c r="H33529" s="200"/>
    </row>
    <row r="33530" spans="8:8" x14ac:dyDescent="0.25">
      <c r="H33530" s="200"/>
    </row>
    <row r="33531" spans="8:8" x14ac:dyDescent="0.25">
      <c r="H33531" s="200"/>
    </row>
    <row r="33532" spans="8:8" x14ac:dyDescent="0.25">
      <c r="H33532" s="200"/>
    </row>
    <row r="33533" spans="8:8" x14ac:dyDescent="0.25">
      <c r="H33533" s="200"/>
    </row>
    <row r="33534" spans="8:8" x14ac:dyDescent="0.25">
      <c r="H33534" s="200"/>
    </row>
    <row r="33535" spans="8:8" x14ac:dyDescent="0.25">
      <c r="H33535" s="200"/>
    </row>
    <row r="33536" spans="8:8" x14ac:dyDescent="0.25">
      <c r="H33536" s="200"/>
    </row>
    <row r="33537" spans="8:8" x14ac:dyDescent="0.25">
      <c r="H33537" s="200"/>
    </row>
    <row r="33538" spans="8:8" x14ac:dyDescent="0.25">
      <c r="H33538" s="200"/>
    </row>
    <row r="33539" spans="8:8" x14ac:dyDescent="0.25">
      <c r="H33539" s="200"/>
    </row>
    <row r="33540" spans="8:8" x14ac:dyDescent="0.25">
      <c r="H33540" s="200"/>
    </row>
    <row r="33541" spans="8:8" x14ac:dyDescent="0.25">
      <c r="H33541" s="200"/>
    </row>
    <row r="33542" spans="8:8" x14ac:dyDescent="0.25">
      <c r="H33542" s="200"/>
    </row>
    <row r="33543" spans="8:8" x14ac:dyDescent="0.25">
      <c r="H33543" s="200"/>
    </row>
    <row r="33544" spans="8:8" x14ac:dyDescent="0.25">
      <c r="H33544" s="200"/>
    </row>
    <row r="33545" spans="8:8" x14ac:dyDescent="0.25">
      <c r="H33545" s="200"/>
    </row>
    <row r="33546" spans="8:8" x14ac:dyDescent="0.25">
      <c r="H33546" s="200"/>
    </row>
    <row r="33547" spans="8:8" x14ac:dyDescent="0.25">
      <c r="H33547" s="200"/>
    </row>
    <row r="33548" spans="8:8" x14ac:dyDescent="0.25">
      <c r="H33548" s="200"/>
    </row>
    <row r="33549" spans="8:8" x14ac:dyDescent="0.25">
      <c r="H33549" s="200"/>
    </row>
    <row r="33550" spans="8:8" x14ac:dyDescent="0.25">
      <c r="H33550" s="200"/>
    </row>
    <row r="33551" spans="8:8" x14ac:dyDescent="0.25">
      <c r="H33551" s="200"/>
    </row>
    <row r="33552" spans="8:8" x14ac:dyDescent="0.25">
      <c r="H33552" s="200"/>
    </row>
    <row r="33553" spans="8:8" x14ac:dyDescent="0.25">
      <c r="H33553" s="200"/>
    </row>
    <row r="33554" spans="8:8" x14ac:dyDescent="0.25">
      <c r="H33554" s="200"/>
    </row>
    <row r="33555" spans="8:8" x14ac:dyDescent="0.25">
      <c r="H33555" s="200"/>
    </row>
    <row r="33556" spans="8:8" x14ac:dyDescent="0.25">
      <c r="H33556" s="200"/>
    </row>
    <row r="33557" spans="8:8" x14ac:dyDescent="0.25">
      <c r="H33557" s="200"/>
    </row>
    <row r="33558" spans="8:8" x14ac:dyDescent="0.25">
      <c r="H33558" s="200"/>
    </row>
    <row r="33559" spans="8:8" x14ac:dyDescent="0.25">
      <c r="H33559" s="200"/>
    </row>
    <row r="33560" spans="8:8" x14ac:dyDescent="0.25">
      <c r="H33560" s="200"/>
    </row>
    <row r="33561" spans="8:8" x14ac:dyDescent="0.25">
      <c r="H33561" s="200"/>
    </row>
    <row r="33562" spans="8:8" x14ac:dyDescent="0.25">
      <c r="H33562" s="200"/>
    </row>
    <row r="33563" spans="8:8" x14ac:dyDescent="0.25">
      <c r="H33563" s="200"/>
    </row>
    <row r="33564" spans="8:8" x14ac:dyDescent="0.25">
      <c r="H33564" s="200"/>
    </row>
    <row r="33565" spans="8:8" x14ac:dyDescent="0.25">
      <c r="H33565" s="200"/>
    </row>
    <row r="33566" spans="8:8" x14ac:dyDescent="0.25">
      <c r="H33566" s="200"/>
    </row>
    <row r="33567" spans="8:8" x14ac:dyDescent="0.25">
      <c r="H33567" s="200"/>
    </row>
    <row r="33568" spans="8:8" x14ac:dyDescent="0.25">
      <c r="H33568" s="200"/>
    </row>
    <row r="33569" spans="8:8" x14ac:dyDescent="0.25">
      <c r="H33569" s="200"/>
    </row>
    <row r="33570" spans="8:8" x14ac:dyDescent="0.25">
      <c r="H33570" s="200"/>
    </row>
    <row r="33571" spans="8:8" x14ac:dyDescent="0.25">
      <c r="H33571" s="200"/>
    </row>
    <row r="33572" spans="8:8" x14ac:dyDescent="0.25">
      <c r="H33572" s="200"/>
    </row>
    <row r="33573" spans="8:8" x14ac:dyDescent="0.25">
      <c r="H33573" s="200"/>
    </row>
    <row r="33574" spans="8:8" x14ac:dyDescent="0.25">
      <c r="H33574" s="200"/>
    </row>
    <row r="33575" spans="8:8" x14ac:dyDescent="0.25">
      <c r="H33575" s="200"/>
    </row>
    <row r="33576" spans="8:8" x14ac:dyDescent="0.25">
      <c r="H33576" s="200"/>
    </row>
    <row r="33577" spans="8:8" x14ac:dyDescent="0.25">
      <c r="H33577" s="200"/>
    </row>
    <row r="33578" spans="8:8" x14ac:dyDescent="0.25">
      <c r="H33578" s="200"/>
    </row>
    <row r="33579" spans="8:8" x14ac:dyDescent="0.25">
      <c r="H33579" s="200"/>
    </row>
    <row r="33580" spans="8:8" x14ac:dyDescent="0.25">
      <c r="H33580" s="200"/>
    </row>
    <row r="33581" spans="8:8" x14ac:dyDescent="0.25">
      <c r="H33581" s="200"/>
    </row>
    <row r="33582" spans="8:8" x14ac:dyDescent="0.25">
      <c r="H33582" s="200"/>
    </row>
    <row r="33583" spans="8:8" x14ac:dyDescent="0.25">
      <c r="H33583" s="200"/>
    </row>
    <row r="33584" spans="8:8" x14ac:dyDescent="0.25">
      <c r="H33584" s="200"/>
    </row>
    <row r="33585" spans="8:8" x14ac:dyDescent="0.25">
      <c r="H33585" s="200"/>
    </row>
    <row r="33586" spans="8:8" x14ac:dyDescent="0.25">
      <c r="H33586" s="200"/>
    </row>
    <row r="33587" spans="8:8" x14ac:dyDescent="0.25">
      <c r="H33587" s="200"/>
    </row>
    <row r="33588" spans="8:8" x14ac:dyDescent="0.25">
      <c r="H33588" s="200"/>
    </row>
    <row r="33589" spans="8:8" x14ac:dyDescent="0.25">
      <c r="H33589" s="200"/>
    </row>
    <row r="33590" spans="8:8" x14ac:dyDescent="0.25">
      <c r="H33590" s="200"/>
    </row>
    <row r="33591" spans="8:8" x14ac:dyDescent="0.25">
      <c r="H33591" s="200"/>
    </row>
    <row r="33592" spans="8:8" x14ac:dyDescent="0.25">
      <c r="H33592" s="200"/>
    </row>
    <row r="33593" spans="8:8" x14ac:dyDescent="0.25">
      <c r="H33593" s="200"/>
    </row>
    <row r="33594" spans="8:8" x14ac:dyDescent="0.25">
      <c r="H33594" s="200"/>
    </row>
    <row r="33595" spans="8:8" x14ac:dyDescent="0.25">
      <c r="H33595" s="200"/>
    </row>
    <row r="33596" spans="8:8" x14ac:dyDescent="0.25">
      <c r="H33596" s="200"/>
    </row>
    <row r="33597" spans="8:8" x14ac:dyDescent="0.25">
      <c r="H33597" s="200"/>
    </row>
    <row r="33598" spans="8:8" x14ac:dyDescent="0.25">
      <c r="H33598" s="200"/>
    </row>
    <row r="33599" spans="8:8" x14ac:dyDescent="0.25">
      <c r="H33599" s="200"/>
    </row>
    <row r="33600" spans="8:8" x14ac:dyDescent="0.25">
      <c r="H33600" s="200"/>
    </row>
    <row r="33601" spans="8:8" x14ac:dyDescent="0.25">
      <c r="H33601" s="200"/>
    </row>
    <row r="33602" spans="8:8" x14ac:dyDescent="0.25">
      <c r="H33602" s="200"/>
    </row>
    <row r="33603" spans="8:8" x14ac:dyDescent="0.25">
      <c r="H33603" s="200"/>
    </row>
    <row r="33604" spans="8:8" x14ac:dyDescent="0.25">
      <c r="H33604" s="200"/>
    </row>
    <row r="33605" spans="8:8" x14ac:dyDescent="0.25">
      <c r="H33605" s="200"/>
    </row>
    <row r="33606" spans="8:8" x14ac:dyDescent="0.25">
      <c r="H33606" s="200"/>
    </row>
    <row r="33607" spans="8:8" x14ac:dyDescent="0.25">
      <c r="H33607" s="200"/>
    </row>
    <row r="33608" spans="8:8" x14ac:dyDescent="0.25">
      <c r="H33608" s="200"/>
    </row>
    <row r="33609" spans="8:8" x14ac:dyDescent="0.25">
      <c r="H33609" s="200"/>
    </row>
    <row r="33610" spans="8:8" x14ac:dyDescent="0.25">
      <c r="H33610" s="200"/>
    </row>
    <row r="33611" spans="8:8" x14ac:dyDescent="0.25">
      <c r="H33611" s="200"/>
    </row>
    <row r="33612" spans="8:8" x14ac:dyDescent="0.25">
      <c r="H33612" s="200"/>
    </row>
    <row r="33613" spans="8:8" x14ac:dyDescent="0.25">
      <c r="H33613" s="200"/>
    </row>
    <row r="33614" spans="8:8" x14ac:dyDescent="0.25">
      <c r="H33614" s="200"/>
    </row>
    <row r="33615" spans="8:8" x14ac:dyDescent="0.25">
      <c r="H33615" s="200"/>
    </row>
    <row r="33616" spans="8:8" x14ac:dyDescent="0.25">
      <c r="H33616" s="200"/>
    </row>
    <row r="33617" spans="8:8" x14ac:dyDescent="0.25">
      <c r="H33617" s="200"/>
    </row>
    <row r="33618" spans="8:8" x14ac:dyDescent="0.25">
      <c r="H33618" s="200"/>
    </row>
    <row r="33619" spans="8:8" x14ac:dyDescent="0.25">
      <c r="H33619" s="200"/>
    </row>
    <row r="33620" spans="8:8" x14ac:dyDescent="0.25">
      <c r="H33620" s="200"/>
    </row>
    <row r="33621" spans="8:8" x14ac:dyDescent="0.25">
      <c r="H33621" s="200"/>
    </row>
    <row r="33622" spans="8:8" x14ac:dyDescent="0.25">
      <c r="H33622" s="200"/>
    </row>
    <row r="33623" spans="8:8" x14ac:dyDescent="0.25">
      <c r="H33623" s="200"/>
    </row>
    <row r="33624" spans="8:8" x14ac:dyDescent="0.25">
      <c r="H33624" s="200"/>
    </row>
    <row r="33625" spans="8:8" x14ac:dyDescent="0.25">
      <c r="H33625" s="200"/>
    </row>
    <row r="33626" spans="8:8" x14ac:dyDescent="0.25">
      <c r="H33626" s="200"/>
    </row>
    <row r="33627" spans="8:8" x14ac:dyDescent="0.25">
      <c r="H33627" s="200"/>
    </row>
    <row r="33628" spans="8:8" x14ac:dyDescent="0.25">
      <c r="H33628" s="200"/>
    </row>
    <row r="33629" spans="8:8" x14ac:dyDescent="0.25">
      <c r="H33629" s="200"/>
    </row>
    <row r="33630" spans="8:8" x14ac:dyDescent="0.25">
      <c r="H33630" s="200"/>
    </row>
    <row r="33631" spans="8:8" x14ac:dyDescent="0.25">
      <c r="H33631" s="200"/>
    </row>
    <row r="33632" spans="8:8" x14ac:dyDescent="0.25">
      <c r="H33632" s="200"/>
    </row>
    <row r="33633" spans="8:8" x14ac:dyDescent="0.25">
      <c r="H33633" s="200"/>
    </row>
    <row r="33634" spans="8:8" x14ac:dyDescent="0.25">
      <c r="H33634" s="200"/>
    </row>
    <row r="33635" spans="8:8" x14ac:dyDescent="0.25">
      <c r="H33635" s="200"/>
    </row>
    <row r="33636" spans="8:8" x14ac:dyDescent="0.25">
      <c r="H33636" s="200"/>
    </row>
    <row r="33637" spans="8:8" x14ac:dyDescent="0.25">
      <c r="H33637" s="200"/>
    </row>
    <row r="33638" spans="8:8" x14ac:dyDescent="0.25">
      <c r="H33638" s="200"/>
    </row>
    <row r="33639" spans="8:8" x14ac:dyDescent="0.25">
      <c r="H33639" s="200"/>
    </row>
    <row r="33640" spans="8:8" x14ac:dyDescent="0.25">
      <c r="H33640" s="200"/>
    </row>
    <row r="33641" spans="8:8" x14ac:dyDescent="0.25">
      <c r="H33641" s="200"/>
    </row>
    <row r="33642" spans="8:8" x14ac:dyDescent="0.25">
      <c r="H33642" s="200"/>
    </row>
    <row r="33643" spans="8:8" x14ac:dyDescent="0.25">
      <c r="H33643" s="200"/>
    </row>
    <row r="33644" spans="8:8" x14ac:dyDescent="0.25">
      <c r="H33644" s="200"/>
    </row>
    <row r="33645" spans="8:8" x14ac:dyDescent="0.25">
      <c r="H33645" s="200"/>
    </row>
    <row r="33646" spans="8:8" x14ac:dyDescent="0.25">
      <c r="H33646" s="200"/>
    </row>
    <row r="33647" spans="8:8" x14ac:dyDescent="0.25">
      <c r="H33647" s="200"/>
    </row>
    <row r="33648" spans="8:8" x14ac:dyDescent="0.25">
      <c r="H33648" s="200"/>
    </row>
    <row r="33649" spans="8:8" x14ac:dyDescent="0.25">
      <c r="H33649" s="200"/>
    </row>
    <row r="33650" spans="8:8" x14ac:dyDescent="0.25">
      <c r="H33650" s="200"/>
    </row>
    <row r="33651" spans="8:8" x14ac:dyDescent="0.25">
      <c r="H33651" s="200"/>
    </row>
    <row r="33652" spans="8:8" x14ac:dyDescent="0.25">
      <c r="H33652" s="200"/>
    </row>
    <row r="33653" spans="8:8" x14ac:dyDescent="0.25">
      <c r="H33653" s="200"/>
    </row>
    <row r="33654" spans="8:8" x14ac:dyDescent="0.25">
      <c r="H33654" s="200"/>
    </row>
    <row r="33655" spans="8:8" x14ac:dyDescent="0.25">
      <c r="H33655" s="200"/>
    </row>
    <row r="33656" spans="8:8" x14ac:dyDescent="0.25">
      <c r="H33656" s="200"/>
    </row>
    <row r="33657" spans="8:8" x14ac:dyDescent="0.25">
      <c r="H33657" s="200"/>
    </row>
    <row r="33658" spans="8:8" x14ac:dyDescent="0.25">
      <c r="H33658" s="200"/>
    </row>
    <row r="33659" spans="8:8" x14ac:dyDescent="0.25">
      <c r="H33659" s="200"/>
    </row>
    <row r="33660" spans="8:8" x14ac:dyDescent="0.25">
      <c r="H33660" s="200"/>
    </row>
    <row r="33661" spans="8:8" x14ac:dyDescent="0.25">
      <c r="H33661" s="200"/>
    </row>
    <row r="33662" spans="8:8" x14ac:dyDescent="0.25">
      <c r="H33662" s="200"/>
    </row>
    <row r="33663" spans="8:8" x14ac:dyDescent="0.25">
      <c r="H33663" s="200"/>
    </row>
    <row r="33664" spans="8:8" x14ac:dyDescent="0.25">
      <c r="H33664" s="200"/>
    </row>
    <row r="33665" spans="8:8" x14ac:dyDescent="0.25">
      <c r="H33665" s="200"/>
    </row>
    <row r="33666" spans="8:8" x14ac:dyDescent="0.25">
      <c r="H33666" s="200"/>
    </row>
    <row r="33667" spans="8:8" x14ac:dyDescent="0.25">
      <c r="H33667" s="200"/>
    </row>
    <row r="33668" spans="8:8" x14ac:dyDescent="0.25">
      <c r="H33668" s="200"/>
    </row>
    <row r="33669" spans="8:8" x14ac:dyDescent="0.25">
      <c r="H33669" s="200"/>
    </row>
    <row r="33670" spans="8:8" x14ac:dyDescent="0.25">
      <c r="H33670" s="200"/>
    </row>
    <row r="33671" spans="8:8" x14ac:dyDescent="0.25">
      <c r="H33671" s="200"/>
    </row>
    <row r="33672" spans="8:8" x14ac:dyDescent="0.25">
      <c r="H33672" s="200"/>
    </row>
    <row r="33673" spans="8:8" x14ac:dyDescent="0.25">
      <c r="H33673" s="200"/>
    </row>
    <row r="33674" spans="8:8" x14ac:dyDescent="0.25">
      <c r="H33674" s="200"/>
    </row>
    <row r="33675" spans="8:8" x14ac:dyDescent="0.25">
      <c r="H33675" s="200"/>
    </row>
    <row r="33676" spans="8:8" x14ac:dyDescent="0.25">
      <c r="H33676" s="200"/>
    </row>
    <row r="33677" spans="8:8" x14ac:dyDescent="0.25">
      <c r="H33677" s="200"/>
    </row>
    <row r="33678" spans="8:8" x14ac:dyDescent="0.25">
      <c r="H33678" s="200"/>
    </row>
    <row r="33679" spans="8:8" x14ac:dyDescent="0.25">
      <c r="H33679" s="200"/>
    </row>
    <row r="33680" spans="8:8" x14ac:dyDescent="0.25">
      <c r="H33680" s="200"/>
    </row>
    <row r="33681" spans="8:8" x14ac:dyDescent="0.25">
      <c r="H33681" s="200"/>
    </row>
    <row r="33682" spans="8:8" x14ac:dyDescent="0.25">
      <c r="H33682" s="200"/>
    </row>
    <row r="33683" spans="8:8" x14ac:dyDescent="0.25">
      <c r="H33683" s="200"/>
    </row>
    <row r="33684" spans="8:8" x14ac:dyDescent="0.25">
      <c r="H33684" s="200"/>
    </row>
    <row r="33685" spans="8:8" x14ac:dyDescent="0.25">
      <c r="H33685" s="200"/>
    </row>
    <row r="33686" spans="8:8" x14ac:dyDescent="0.25">
      <c r="H33686" s="200"/>
    </row>
    <row r="33687" spans="8:8" x14ac:dyDescent="0.25">
      <c r="H33687" s="200"/>
    </row>
    <row r="33688" spans="8:8" x14ac:dyDescent="0.25">
      <c r="H33688" s="200"/>
    </row>
    <row r="33689" spans="8:8" x14ac:dyDescent="0.25">
      <c r="H33689" s="200"/>
    </row>
    <row r="33690" spans="8:8" x14ac:dyDescent="0.25">
      <c r="H33690" s="200"/>
    </row>
    <row r="33691" spans="8:8" x14ac:dyDescent="0.25">
      <c r="H33691" s="200"/>
    </row>
    <row r="33692" spans="8:8" x14ac:dyDescent="0.25">
      <c r="H33692" s="200"/>
    </row>
    <row r="33693" spans="8:8" x14ac:dyDescent="0.25">
      <c r="H33693" s="200"/>
    </row>
    <row r="33694" spans="8:8" x14ac:dyDescent="0.25">
      <c r="H33694" s="200"/>
    </row>
    <row r="33695" spans="8:8" x14ac:dyDescent="0.25">
      <c r="H33695" s="200"/>
    </row>
    <row r="33696" spans="8:8" x14ac:dyDescent="0.25">
      <c r="H33696" s="200"/>
    </row>
    <row r="33697" spans="8:8" x14ac:dyDescent="0.25">
      <c r="H33697" s="200"/>
    </row>
    <row r="33698" spans="8:8" x14ac:dyDescent="0.25">
      <c r="H33698" s="200"/>
    </row>
    <row r="33699" spans="8:8" x14ac:dyDescent="0.25">
      <c r="H33699" s="200"/>
    </row>
    <row r="33700" spans="8:8" x14ac:dyDescent="0.25">
      <c r="H33700" s="200"/>
    </row>
    <row r="33701" spans="8:8" x14ac:dyDescent="0.25">
      <c r="H33701" s="200"/>
    </row>
    <row r="33702" spans="8:8" x14ac:dyDescent="0.25">
      <c r="H33702" s="200"/>
    </row>
    <row r="33703" spans="8:8" x14ac:dyDescent="0.25">
      <c r="H33703" s="200"/>
    </row>
    <row r="33704" spans="8:8" x14ac:dyDescent="0.25">
      <c r="H33704" s="200"/>
    </row>
    <row r="33705" spans="8:8" x14ac:dyDescent="0.25">
      <c r="H33705" s="200"/>
    </row>
    <row r="33706" spans="8:8" x14ac:dyDescent="0.25">
      <c r="H33706" s="200"/>
    </row>
    <row r="33707" spans="8:8" x14ac:dyDescent="0.25">
      <c r="H33707" s="200"/>
    </row>
    <row r="33708" spans="8:8" x14ac:dyDescent="0.25">
      <c r="H33708" s="200"/>
    </row>
    <row r="33709" spans="8:8" x14ac:dyDescent="0.25">
      <c r="H33709" s="200"/>
    </row>
    <row r="33710" spans="8:8" x14ac:dyDescent="0.25">
      <c r="H33710" s="200"/>
    </row>
    <row r="33711" spans="8:8" x14ac:dyDescent="0.25">
      <c r="H33711" s="200"/>
    </row>
    <row r="33712" spans="8:8" x14ac:dyDescent="0.25">
      <c r="H33712" s="200"/>
    </row>
    <row r="33713" spans="8:8" x14ac:dyDescent="0.25">
      <c r="H33713" s="200"/>
    </row>
    <row r="33714" spans="8:8" x14ac:dyDescent="0.25">
      <c r="H33714" s="200"/>
    </row>
    <row r="33715" spans="8:8" x14ac:dyDescent="0.25">
      <c r="H33715" s="200"/>
    </row>
    <row r="33716" spans="8:8" x14ac:dyDescent="0.25">
      <c r="H33716" s="200"/>
    </row>
    <row r="33717" spans="8:8" x14ac:dyDescent="0.25">
      <c r="H33717" s="200"/>
    </row>
    <row r="33718" spans="8:8" x14ac:dyDescent="0.25">
      <c r="H33718" s="200"/>
    </row>
    <row r="33719" spans="8:8" x14ac:dyDescent="0.25">
      <c r="H33719" s="200"/>
    </row>
    <row r="33720" spans="8:8" x14ac:dyDescent="0.25">
      <c r="H33720" s="200"/>
    </row>
    <row r="33721" spans="8:8" x14ac:dyDescent="0.25">
      <c r="H33721" s="200"/>
    </row>
    <row r="33722" spans="8:8" x14ac:dyDescent="0.25">
      <c r="H33722" s="200"/>
    </row>
    <row r="33723" spans="8:8" x14ac:dyDescent="0.25">
      <c r="H33723" s="200"/>
    </row>
    <row r="33724" spans="8:8" x14ac:dyDescent="0.25">
      <c r="H33724" s="200"/>
    </row>
    <row r="33725" spans="8:8" x14ac:dyDescent="0.25">
      <c r="H33725" s="200"/>
    </row>
    <row r="33726" spans="8:8" x14ac:dyDescent="0.25">
      <c r="H33726" s="200"/>
    </row>
    <row r="33727" spans="8:8" x14ac:dyDescent="0.25">
      <c r="H33727" s="200"/>
    </row>
    <row r="33728" spans="8:8" x14ac:dyDescent="0.25">
      <c r="H33728" s="200"/>
    </row>
    <row r="33729" spans="8:8" x14ac:dyDescent="0.25">
      <c r="H33729" s="200"/>
    </row>
    <row r="33730" spans="8:8" x14ac:dyDescent="0.25">
      <c r="H33730" s="200"/>
    </row>
    <row r="33731" spans="8:8" x14ac:dyDescent="0.25">
      <c r="H33731" s="200"/>
    </row>
    <row r="33732" spans="8:8" x14ac:dyDescent="0.25">
      <c r="H33732" s="200"/>
    </row>
    <row r="33733" spans="8:8" x14ac:dyDescent="0.25">
      <c r="H33733" s="200"/>
    </row>
    <row r="33734" spans="8:8" x14ac:dyDescent="0.25">
      <c r="H33734" s="200"/>
    </row>
    <row r="33735" spans="8:8" x14ac:dyDescent="0.25">
      <c r="H33735" s="200"/>
    </row>
    <row r="33736" spans="8:8" x14ac:dyDescent="0.25">
      <c r="H33736" s="200"/>
    </row>
    <row r="33737" spans="8:8" x14ac:dyDescent="0.25">
      <c r="H33737" s="200"/>
    </row>
    <row r="33738" spans="8:8" x14ac:dyDescent="0.25">
      <c r="H33738" s="200"/>
    </row>
    <row r="33739" spans="8:8" x14ac:dyDescent="0.25">
      <c r="H33739" s="200"/>
    </row>
    <row r="33740" spans="8:8" x14ac:dyDescent="0.25">
      <c r="H33740" s="200"/>
    </row>
    <row r="33741" spans="8:8" x14ac:dyDescent="0.25">
      <c r="H33741" s="200"/>
    </row>
    <row r="33742" spans="8:8" x14ac:dyDescent="0.25">
      <c r="H33742" s="200"/>
    </row>
    <row r="33743" spans="8:8" x14ac:dyDescent="0.25">
      <c r="H33743" s="200"/>
    </row>
    <row r="33744" spans="8:8" x14ac:dyDescent="0.25">
      <c r="H33744" s="200"/>
    </row>
    <row r="33745" spans="8:8" x14ac:dyDescent="0.25">
      <c r="H33745" s="200"/>
    </row>
    <row r="33746" spans="8:8" x14ac:dyDescent="0.25">
      <c r="H33746" s="200"/>
    </row>
    <row r="33747" spans="8:8" x14ac:dyDescent="0.25">
      <c r="H33747" s="200"/>
    </row>
    <row r="33748" spans="8:8" x14ac:dyDescent="0.25">
      <c r="H33748" s="200"/>
    </row>
    <row r="33749" spans="8:8" x14ac:dyDescent="0.25">
      <c r="H33749" s="200"/>
    </row>
    <row r="33750" spans="8:8" x14ac:dyDescent="0.25">
      <c r="H33750" s="200"/>
    </row>
    <row r="33751" spans="8:8" x14ac:dyDescent="0.25">
      <c r="H33751" s="200"/>
    </row>
    <row r="33752" spans="8:8" x14ac:dyDescent="0.25">
      <c r="H33752" s="200"/>
    </row>
    <row r="33753" spans="8:8" x14ac:dyDescent="0.25">
      <c r="H33753" s="200"/>
    </row>
    <row r="33754" spans="8:8" x14ac:dyDescent="0.25">
      <c r="H33754" s="200"/>
    </row>
    <row r="33755" spans="8:8" x14ac:dyDescent="0.25">
      <c r="H33755" s="200"/>
    </row>
    <row r="33756" spans="8:8" x14ac:dyDescent="0.25">
      <c r="H33756" s="200"/>
    </row>
    <row r="33757" spans="8:8" x14ac:dyDescent="0.25">
      <c r="H33757" s="200"/>
    </row>
    <row r="33758" spans="8:8" x14ac:dyDescent="0.25">
      <c r="H33758" s="200"/>
    </row>
    <row r="33759" spans="8:8" x14ac:dyDescent="0.25">
      <c r="H33759" s="200"/>
    </row>
    <row r="33760" spans="8:8" x14ac:dyDescent="0.25">
      <c r="H33760" s="200"/>
    </row>
    <row r="33761" spans="8:8" x14ac:dyDescent="0.25">
      <c r="H33761" s="200"/>
    </row>
    <row r="33762" spans="8:8" x14ac:dyDescent="0.25">
      <c r="H33762" s="200"/>
    </row>
    <row r="33763" spans="8:8" x14ac:dyDescent="0.25">
      <c r="H33763" s="200"/>
    </row>
    <row r="33764" spans="8:8" x14ac:dyDescent="0.25">
      <c r="H33764" s="200"/>
    </row>
    <row r="33765" spans="8:8" x14ac:dyDescent="0.25">
      <c r="H33765" s="200"/>
    </row>
    <row r="33766" spans="8:8" x14ac:dyDescent="0.25">
      <c r="H33766" s="200"/>
    </row>
    <row r="33767" spans="8:8" x14ac:dyDescent="0.25">
      <c r="H33767" s="200"/>
    </row>
    <row r="33768" spans="8:8" x14ac:dyDescent="0.25">
      <c r="H33768" s="200"/>
    </row>
    <row r="33769" spans="8:8" x14ac:dyDescent="0.25">
      <c r="H33769" s="200"/>
    </row>
    <row r="33770" spans="8:8" x14ac:dyDescent="0.25">
      <c r="H33770" s="200"/>
    </row>
    <row r="33771" spans="8:8" x14ac:dyDescent="0.25">
      <c r="H33771" s="200"/>
    </row>
    <row r="33772" spans="8:8" x14ac:dyDescent="0.25">
      <c r="H33772" s="200"/>
    </row>
    <row r="33773" spans="8:8" x14ac:dyDescent="0.25">
      <c r="H33773" s="200"/>
    </row>
    <row r="33774" spans="8:8" x14ac:dyDescent="0.25">
      <c r="H33774" s="200"/>
    </row>
    <row r="33775" spans="8:8" x14ac:dyDescent="0.25">
      <c r="H33775" s="200"/>
    </row>
    <row r="33776" spans="8:8" x14ac:dyDescent="0.25">
      <c r="H33776" s="200"/>
    </row>
    <row r="33777" spans="8:8" x14ac:dyDescent="0.25">
      <c r="H33777" s="200"/>
    </row>
    <row r="33778" spans="8:8" x14ac:dyDescent="0.25">
      <c r="H33778" s="200"/>
    </row>
    <row r="33779" spans="8:8" x14ac:dyDescent="0.25">
      <c r="H33779" s="200"/>
    </row>
    <row r="33780" spans="8:8" x14ac:dyDescent="0.25">
      <c r="H33780" s="200"/>
    </row>
    <row r="33781" spans="8:8" x14ac:dyDescent="0.25">
      <c r="H33781" s="200"/>
    </row>
    <row r="33782" spans="8:8" x14ac:dyDescent="0.25">
      <c r="H33782" s="200"/>
    </row>
    <row r="33783" spans="8:8" x14ac:dyDescent="0.25">
      <c r="H33783" s="200"/>
    </row>
    <row r="33784" spans="8:8" x14ac:dyDescent="0.25">
      <c r="H33784" s="200"/>
    </row>
    <row r="33785" spans="8:8" x14ac:dyDescent="0.25">
      <c r="H33785" s="200"/>
    </row>
    <row r="33786" spans="8:8" x14ac:dyDescent="0.25">
      <c r="H33786" s="200"/>
    </row>
    <row r="33787" spans="8:8" x14ac:dyDescent="0.25">
      <c r="H33787" s="200"/>
    </row>
    <row r="33788" spans="8:8" x14ac:dyDescent="0.25">
      <c r="H33788" s="200"/>
    </row>
    <row r="33789" spans="8:8" x14ac:dyDescent="0.25">
      <c r="H33789" s="200"/>
    </row>
    <row r="33790" spans="8:8" x14ac:dyDescent="0.25">
      <c r="H33790" s="200"/>
    </row>
    <row r="33791" spans="8:8" x14ac:dyDescent="0.25">
      <c r="H33791" s="200"/>
    </row>
    <row r="33792" spans="8:8" x14ac:dyDescent="0.25">
      <c r="H33792" s="200"/>
    </row>
    <row r="33793" spans="8:8" x14ac:dyDescent="0.25">
      <c r="H33793" s="200"/>
    </row>
    <row r="33794" spans="8:8" x14ac:dyDescent="0.25">
      <c r="H33794" s="200"/>
    </row>
    <row r="33795" spans="8:8" x14ac:dyDescent="0.25">
      <c r="H33795" s="200"/>
    </row>
    <row r="33796" spans="8:8" x14ac:dyDescent="0.25">
      <c r="H33796" s="200"/>
    </row>
    <row r="33797" spans="8:8" x14ac:dyDescent="0.25">
      <c r="H33797" s="200"/>
    </row>
    <row r="33798" spans="8:8" x14ac:dyDescent="0.25">
      <c r="H33798" s="200"/>
    </row>
    <row r="33799" spans="8:8" x14ac:dyDescent="0.25">
      <c r="H33799" s="200"/>
    </row>
    <row r="33800" spans="8:8" x14ac:dyDescent="0.25">
      <c r="H33800" s="200"/>
    </row>
    <row r="33801" spans="8:8" x14ac:dyDescent="0.25">
      <c r="H33801" s="200"/>
    </row>
    <row r="33802" spans="8:8" x14ac:dyDescent="0.25">
      <c r="H33802" s="200"/>
    </row>
    <row r="33803" spans="8:8" x14ac:dyDescent="0.25">
      <c r="H33803" s="200"/>
    </row>
    <row r="33804" spans="8:8" x14ac:dyDescent="0.25">
      <c r="H33804" s="200"/>
    </row>
    <row r="33805" spans="8:8" x14ac:dyDescent="0.25">
      <c r="H33805" s="200"/>
    </row>
    <row r="33806" spans="8:8" x14ac:dyDescent="0.25">
      <c r="H33806" s="200"/>
    </row>
    <row r="33807" spans="8:8" x14ac:dyDescent="0.25">
      <c r="H33807" s="200"/>
    </row>
    <row r="33808" spans="8:8" x14ac:dyDescent="0.25">
      <c r="H33808" s="200"/>
    </row>
    <row r="33809" spans="8:8" x14ac:dyDescent="0.25">
      <c r="H33809" s="200"/>
    </row>
    <row r="33810" spans="8:8" x14ac:dyDescent="0.25">
      <c r="H33810" s="200"/>
    </row>
    <row r="33811" spans="8:8" x14ac:dyDescent="0.25">
      <c r="H33811" s="200"/>
    </row>
    <row r="33812" spans="8:8" x14ac:dyDescent="0.25">
      <c r="H33812" s="200"/>
    </row>
    <row r="33813" spans="8:8" x14ac:dyDescent="0.25">
      <c r="H33813" s="200"/>
    </row>
    <row r="33814" spans="8:8" x14ac:dyDescent="0.25">
      <c r="H33814" s="200"/>
    </row>
    <row r="33815" spans="8:8" x14ac:dyDescent="0.25">
      <c r="H33815" s="200"/>
    </row>
    <row r="33816" spans="8:8" x14ac:dyDescent="0.25">
      <c r="H33816" s="200"/>
    </row>
    <row r="33817" spans="8:8" x14ac:dyDescent="0.25">
      <c r="H33817" s="200"/>
    </row>
    <row r="33818" spans="8:8" x14ac:dyDescent="0.25">
      <c r="H33818" s="200"/>
    </row>
    <row r="33819" spans="8:8" x14ac:dyDescent="0.25">
      <c r="H33819" s="200"/>
    </row>
    <row r="33820" spans="8:8" x14ac:dyDescent="0.25">
      <c r="H33820" s="200"/>
    </row>
    <row r="33821" spans="8:8" x14ac:dyDescent="0.25">
      <c r="H33821" s="200"/>
    </row>
    <row r="33822" spans="8:8" x14ac:dyDescent="0.25">
      <c r="H33822" s="200"/>
    </row>
    <row r="33823" spans="8:8" x14ac:dyDescent="0.25">
      <c r="H33823" s="200"/>
    </row>
    <row r="33824" spans="8:8" x14ac:dyDescent="0.25">
      <c r="H33824" s="200"/>
    </row>
    <row r="33825" spans="8:8" x14ac:dyDescent="0.25">
      <c r="H33825" s="200"/>
    </row>
    <row r="33826" spans="8:8" x14ac:dyDescent="0.25">
      <c r="H33826" s="200"/>
    </row>
    <row r="33827" spans="8:8" x14ac:dyDescent="0.25">
      <c r="H33827" s="200"/>
    </row>
    <row r="33828" spans="8:8" x14ac:dyDescent="0.25">
      <c r="H33828" s="200"/>
    </row>
    <row r="33829" spans="8:8" x14ac:dyDescent="0.25">
      <c r="H33829" s="200"/>
    </row>
    <row r="33830" spans="8:8" x14ac:dyDescent="0.25">
      <c r="H33830" s="200"/>
    </row>
    <row r="33831" spans="8:8" x14ac:dyDescent="0.25">
      <c r="H33831" s="200"/>
    </row>
    <row r="33832" spans="8:8" x14ac:dyDescent="0.25">
      <c r="H33832" s="200"/>
    </row>
    <row r="33833" spans="8:8" x14ac:dyDescent="0.25">
      <c r="H33833" s="200"/>
    </row>
    <row r="33834" spans="8:8" x14ac:dyDescent="0.25">
      <c r="H33834" s="200"/>
    </row>
    <row r="33835" spans="8:8" x14ac:dyDescent="0.25">
      <c r="H33835" s="200"/>
    </row>
    <row r="33836" spans="8:8" x14ac:dyDescent="0.25">
      <c r="H33836" s="200"/>
    </row>
    <row r="33837" spans="8:8" x14ac:dyDescent="0.25">
      <c r="H33837" s="200"/>
    </row>
    <row r="33838" spans="8:8" x14ac:dyDescent="0.25">
      <c r="H33838" s="200"/>
    </row>
    <row r="33839" spans="8:8" x14ac:dyDescent="0.25">
      <c r="H33839" s="200"/>
    </row>
    <row r="33840" spans="8:8" x14ac:dyDescent="0.25">
      <c r="H33840" s="200"/>
    </row>
    <row r="33841" spans="8:8" x14ac:dyDescent="0.25">
      <c r="H33841" s="200"/>
    </row>
    <row r="33842" spans="8:8" x14ac:dyDescent="0.25">
      <c r="H33842" s="200"/>
    </row>
    <row r="33843" spans="8:8" x14ac:dyDescent="0.25">
      <c r="H33843" s="200"/>
    </row>
    <row r="33844" spans="8:8" x14ac:dyDescent="0.25">
      <c r="H33844" s="200"/>
    </row>
    <row r="33845" spans="8:8" x14ac:dyDescent="0.25">
      <c r="H33845" s="200"/>
    </row>
    <row r="33846" spans="8:8" x14ac:dyDescent="0.25">
      <c r="H33846" s="200"/>
    </row>
    <row r="33847" spans="8:8" x14ac:dyDescent="0.25">
      <c r="H33847" s="200"/>
    </row>
    <row r="33848" spans="8:8" x14ac:dyDescent="0.25">
      <c r="H33848" s="200"/>
    </row>
    <row r="33849" spans="8:8" x14ac:dyDescent="0.25">
      <c r="H33849" s="200"/>
    </row>
    <row r="33850" spans="8:8" x14ac:dyDescent="0.25">
      <c r="H33850" s="200"/>
    </row>
    <row r="33851" spans="8:8" x14ac:dyDescent="0.25">
      <c r="H33851" s="200"/>
    </row>
    <row r="33852" spans="8:8" x14ac:dyDescent="0.25">
      <c r="H33852" s="200"/>
    </row>
    <row r="33853" spans="8:8" x14ac:dyDescent="0.25">
      <c r="H33853" s="200"/>
    </row>
    <row r="33854" spans="8:8" x14ac:dyDescent="0.25">
      <c r="H33854" s="200"/>
    </row>
    <row r="33855" spans="8:8" x14ac:dyDescent="0.25">
      <c r="H33855" s="200"/>
    </row>
    <row r="33856" spans="8:8" x14ac:dyDescent="0.25">
      <c r="H33856" s="200"/>
    </row>
    <row r="33857" spans="8:8" x14ac:dyDescent="0.25">
      <c r="H33857" s="200"/>
    </row>
    <row r="33858" spans="8:8" x14ac:dyDescent="0.25">
      <c r="H33858" s="200"/>
    </row>
    <row r="33859" spans="8:8" x14ac:dyDescent="0.25">
      <c r="H33859" s="200"/>
    </row>
    <row r="33860" spans="8:8" x14ac:dyDescent="0.25">
      <c r="H33860" s="200"/>
    </row>
    <row r="33861" spans="8:8" x14ac:dyDescent="0.25">
      <c r="H33861" s="200"/>
    </row>
    <row r="33862" spans="8:8" x14ac:dyDescent="0.25">
      <c r="H33862" s="200"/>
    </row>
    <row r="33863" spans="8:8" x14ac:dyDescent="0.25">
      <c r="H33863" s="200"/>
    </row>
    <row r="33864" spans="8:8" x14ac:dyDescent="0.25">
      <c r="H33864" s="200"/>
    </row>
    <row r="33865" spans="8:8" x14ac:dyDescent="0.25">
      <c r="H33865" s="200"/>
    </row>
    <row r="33866" spans="8:8" x14ac:dyDescent="0.25">
      <c r="H33866" s="200"/>
    </row>
    <row r="33867" spans="8:8" x14ac:dyDescent="0.25">
      <c r="H33867" s="200"/>
    </row>
    <row r="33868" spans="8:8" x14ac:dyDescent="0.25">
      <c r="H33868" s="200"/>
    </row>
    <row r="33869" spans="8:8" x14ac:dyDescent="0.25">
      <c r="H33869" s="200"/>
    </row>
    <row r="33870" spans="8:8" x14ac:dyDescent="0.25">
      <c r="H33870" s="200"/>
    </row>
    <row r="33871" spans="8:8" x14ac:dyDescent="0.25">
      <c r="H33871" s="200"/>
    </row>
    <row r="33872" spans="8:8" x14ac:dyDescent="0.25">
      <c r="H33872" s="200"/>
    </row>
    <row r="33873" spans="8:8" x14ac:dyDescent="0.25">
      <c r="H33873" s="200"/>
    </row>
    <row r="33874" spans="8:8" x14ac:dyDescent="0.25">
      <c r="H33874" s="200"/>
    </row>
    <row r="33875" spans="8:8" x14ac:dyDescent="0.25">
      <c r="H33875" s="200"/>
    </row>
    <row r="33876" spans="8:8" x14ac:dyDescent="0.25">
      <c r="H33876" s="200"/>
    </row>
    <row r="33877" spans="8:8" x14ac:dyDescent="0.25">
      <c r="H33877" s="200"/>
    </row>
    <row r="33878" spans="8:8" x14ac:dyDescent="0.25">
      <c r="H33878" s="200"/>
    </row>
    <row r="33879" spans="8:8" x14ac:dyDescent="0.25">
      <c r="H33879" s="200"/>
    </row>
    <row r="33880" spans="8:8" x14ac:dyDescent="0.25">
      <c r="H33880" s="200"/>
    </row>
    <row r="33881" spans="8:8" x14ac:dyDescent="0.25">
      <c r="H33881" s="200"/>
    </row>
    <row r="33882" spans="8:8" x14ac:dyDescent="0.25">
      <c r="H33882" s="200"/>
    </row>
    <row r="33883" spans="8:8" x14ac:dyDescent="0.25">
      <c r="H33883" s="200"/>
    </row>
    <row r="33884" spans="8:8" x14ac:dyDescent="0.25">
      <c r="H33884" s="200"/>
    </row>
    <row r="33885" spans="8:8" x14ac:dyDescent="0.25">
      <c r="H33885" s="200"/>
    </row>
    <row r="33886" spans="8:8" x14ac:dyDescent="0.25">
      <c r="H33886" s="200"/>
    </row>
    <row r="33887" spans="8:8" x14ac:dyDescent="0.25">
      <c r="H33887" s="200"/>
    </row>
    <row r="33888" spans="8:8" x14ac:dyDescent="0.25">
      <c r="H33888" s="200"/>
    </row>
    <row r="33889" spans="8:8" x14ac:dyDescent="0.25">
      <c r="H33889" s="200"/>
    </row>
    <row r="33890" spans="8:8" x14ac:dyDescent="0.25">
      <c r="H33890" s="200"/>
    </row>
    <row r="33891" spans="8:8" x14ac:dyDescent="0.25">
      <c r="H33891" s="200"/>
    </row>
    <row r="33892" spans="8:8" x14ac:dyDescent="0.25">
      <c r="H33892" s="200"/>
    </row>
    <row r="33893" spans="8:8" x14ac:dyDescent="0.25">
      <c r="H33893" s="200"/>
    </row>
    <row r="33894" spans="8:8" x14ac:dyDescent="0.25">
      <c r="H33894" s="200"/>
    </row>
    <row r="33895" spans="8:8" x14ac:dyDescent="0.25">
      <c r="H33895" s="200"/>
    </row>
    <row r="33896" spans="8:8" x14ac:dyDescent="0.25">
      <c r="H33896" s="200"/>
    </row>
    <row r="33897" spans="8:8" x14ac:dyDescent="0.25">
      <c r="H33897" s="200"/>
    </row>
    <row r="33898" spans="8:8" x14ac:dyDescent="0.25">
      <c r="H33898" s="200"/>
    </row>
    <row r="33899" spans="8:8" x14ac:dyDescent="0.25">
      <c r="H33899" s="200"/>
    </row>
    <row r="33900" spans="8:8" x14ac:dyDescent="0.25">
      <c r="H33900" s="200"/>
    </row>
    <row r="33901" spans="8:8" x14ac:dyDescent="0.25">
      <c r="H33901" s="200"/>
    </row>
    <row r="33902" spans="8:8" x14ac:dyDescent="0.25">
      <c r="H33902" s="200"/>
    </row>
    <row r="33903" spans="8:8" x14ac:dyDescent="0.25">
      <c r="H33903" s="200"/>
    </row>
    <row r="33904" spans="8:8" x14ac:dyDescent="0.25">
      <c r="H33904" s="200"/>
    </row>
    <row r="33905" spans="8:8" x14ac:dyDescent="0.25">
      <c r="H33905" s="200"/>
    </row>
    <row r="33906" spans="8:8" x14ac:dyDescent="0.25">
      <c r="H33906" s="200"/>
    </row>
    <row r="33907" spans="8:8" x14ac:dyDescent="0.25">
      <c r="H33907" s="200"/>
    </row>
    <row r="33908" spans="8:8" x14ac:dyDescent="0.25">
      <c r="H33908" s="200"/>
    </row>
    <row r="33909" spans="8:8" x14ac:dyDescent="0.25">
      <c r="H33909" s="200"/>
    </row>
    <row r="33910" spans="8:8" x14ac:dyDescent="0.25">
      <c r="H33910" s="200"/>
    </row>
    <row r="33911" spans="8:8" x14ac:dyDescent="0.25">
      <c r="H33911" s="200"/>
    </row>
    <row r="33912" spans="8:8" x14ac:dyDescent="0.25">
      <c r="H33912" s="200"/>
    </row>
    <row r="33913" spans="8:8" x14ac:dyDescent="0.25">
      <c r="H33913" s="200"/>
    </row>
    <row r="33914" spans="8:8" x14ac:dyDescent="0.25">
      <c r="H33914" s="200"/>
    </row>
    <row r="33915" spans="8:8" x14ac:dyDescent="0.25">
      <c r="H33915" s="200"/>
    </row>
    <row r="33916" spans="8:8" x14ac:dyDescent="0.25">
      <c r="H33916" s="200"/>
    </row>
    <row r="33917" spans="8:8" x14ac:dyDescent="0.25">
      <c r="H33917" s="200"/>
    </row>
    <row r="33918" spans="8:8" x14ac:dyDescent="0.25">
      <c r="H33918" s="200"/>
    </row>
    <row r="33919" spans="8:8" x14ac:dyDescent="0.25">
      <c r="H33919" s="200"/>
    </row>
    <row r="33920" spans="8:8" x14ac:dyDescent="0.25">
      <c r="H33920" s="200"/>
    </row>
    <row r="33921" spans="8:8" x14ac:dyDescent="0.25">
      <c r="H33921" s="200"/>
    </row>
    <row r="33922" spans="8:8" x14ac:dyDescent="0.25">
      <c r="H33922" s="200"/>
    </row>
    <row r="33923" spans="8:8" x14ac:dyDescent="0.25">
      <c r="H33923" s="200"/>
    </row>
    <row r="33924" spans="8:8" x14ac:dyDescent="0.25">
      <c r="H33924" s="200"/>
    </row>
    <row r="33925" spans="8:8" x14ac:dyDescent="0.25">
      <c r="H33925" s="200"/>
    </row>
    <row r="33926" spans="8:8" x14ac:dyDescent="0.25">
      <c r="H33926" s="200"/>
    </row>
    <row r="33927" spans="8:8" x14ac:dyDescent="0.25">
      <c r="H33927" s="200"/>
    </row>
    <row r="33928" spans="8:8" x14ac:dyDescent="0.25">
      <c r="H33928" s="200"/>
    </row>
    <row r="33929" spans="8:8" x14ac:dyDescent="0.25">
      <c r="H33929" s="200"/>
    </row>
    <row r="33930" spans="8:8" x14ac:dyDescent="0.25">
      <c r="H33930" s="200"/>
    </row>
    <row r="33931" spans="8:8" x14ac:dyDescent="0.25">
      <c r="H33931" s="200"/>
    </row>
    <row r="33932" spans="8:8" x14ac:dyDescent="0.25">
      <c r="H33932" s="200"/>
    </row>
    <row r="33933" spans="8:8" x14ac:dyDescent="0.25">
      <c r="H33933" s="200"/>
    </row>
    <row r="33934" spans="8:8" x14ac:dyDescent="0.25">
      <c r="H33934" s="200"/>
    </row>
    <row r="33935" spans="8:8" x14ac:dyDescent="0.25">
      <c r="H33935" s="200"/>
    </row>
    <row r="33936" spans="8:8" x14ac:dyDescent="0.25">
      <c r="H33936" s="200"/>
    </row>
    <row r="33937" spans="8:8" x14ac:dyDescent="0.25">
      <c r="H33937" s="200"/>
    </row>
    <row r="33938" spans="8:8" x14ac:dyDescent="0.25">
      <c r="H33938" s="200"/>
    </row>
    <row r="33939" spans="8:8" x14ac:dyDescent="0.25">
      <c r="H33939" s="200"/>
    </row>
    <row r="33940" spans="8:8" x14ac:dyDescent="0.25">
      <c r="H33940" s="200"/>
    </row>
    <row r="33941" spans="8:8" x14ac:dyDescent="0.25">
      <c r="H33941" s="200"/>
    </row>
    <row r="33942" spans="8:8" x14ac:dyDescent="0.25">
      <c r="H33942" s="200"/>
    </row>
    <row r="33943" spans="8:8" x14ac:dyDescent="0.25">
      <c r="H33943" s="200"/>
    </row>
    <row r="33944" spans="8:8" x14ac:dyDescent="0.25">
      <c r="H33944" s="200"/>
    </row>
    <row r="33945" spans="8:8" x14ac:dyDescent="0.25">
      <c r="H33945" s="200"/>
    </row>
    <row r="33946" spans="8:8" x14ac:dyDescent="0.25">
      <c r="H33946" s="200"/>
    </row>
    <row r="33947" spans="8:8" x14ac:dyDescent="0.25">
      <c r="H33947" s="200"/>
    </row>
    <row r="33948" spans="8:8" x14ac:dyDescent="0.25">
      <c r="H33948" s="200"/>
    </row>
    <row r="33949" spans="8:8" x14ac:dyDescent="0.25">
      <c r="H33949" s="200"/>
    </row>
    <row r="33950" spans="8:8" x14ac:dyDescent="0.25">
      <c r="H33950" s="200"/>
    </row>
    <row r="33951" spans="8:8" x14ac:dyDescent="0.25">
      <c r="H33951" s="200"/>
    </row>
    <row r="33952" spans="8:8" x14ac:dyDescent="0.25">
      <c r="H33952" s="200"/>
    </row>
    <row r="33953" spans="8:8" x14ac:dyDescent="0.25">
      <c r="H33953" s="200"/>
    </row>
    <row r="33954" spans="8:8" x14ac:dyDescent="0.25">
      <c r="H33954" s="200"/>
    </row>
    <row r="33955" spans="8:8" x14ac:dyDescent="0.25">
      <c r="H33955" s="200"/>
    </row>
    <row r="33956" spans="8:8" x14ac:dyDescent="0.25">
      <c r="H33956" s="200"/>
    </row>
    <row r="33957" spans="8:8" x14ac:dyDescent="0.25">
      <c r="H33957" s="200"/>
    </row>
    <row r="33958" spans="8:8" x14ac:dyDescent="0.25">
      <c r="H33958" s="200"/>
    </row>
    <row r="33959" spans="8:8" x14ac:dyDescent="0.25">
      <c r="H33959" s="200"/>
    </row>
    <row r="33960" spans="8:8" x14ac:dyDescent="0.25">
      <c r="H33960" s="200"/>
    </row>
    <row r="33961" spans="8:8" x14ac:dyDescent="0.25">
      <c r="H33961" s="200"/>
    </row>
    <row r="33962" spans="8:8" x14ac:dyDescent="0.25">
      <c r="H33962" s="200"/>
    </row>
    <row r="33963" spans="8:8" x14ac:dyDescent="0.25">
      <c r="H33963" s="200"/>
    </row>
    <row r="33964" spans="8:8" x14ac:dyDescent="0.25">
      <c r="H33964" s="200"/>
    </row>
    <row r="33965" spans="8:8" x14ac:dyDescent="0.25">
      <c r="H33965" s="200"/>
    </row>
    <row r="33966" spans="8:8" x14ac:dyDescent="0.25">
      <c r="H33966" s="200"/>
    </row>
    <row r="33967" spans="8:8" x14ac:dyDescent="0.25">
      <c r="H33967" s="200"/>
    </row>
    <row r="33968" spans="8:8" x14ac:dyDescent="0.25">
      <c r="H33968" s="200"/>
    </row>
    <row r="33969" spans="8:8" x14ac:dyDescent="0.25">
      <c r="H33969" s="200"/>
    </row>
    <row r="33970" spans="8:8" x14ac:dyDescent="0.25">
      <c r="H33970" s="200"/>
    </row>
    <row r="33971" spans="8:8" x14ac:dyDescent="0.25">
      <c r="H33971" s="200"/>
    </row>
    <row r="33972" spans="8:8" x14ac:dyDescent="0.25">
      <c r="H33972" s="200"/>
    </row>
    <row r="33973" spans="8:8" x14ac:dyDescent="0.25">
      <c r="H33973" s="200"/>
    </row>
    <row r="33974" spans="8:8" x14ac:dyDescent="0.25">
      <c r="H33974" s="200"/>
    </row>
    <row r="33975" spans="8:8" x14ac:dyDescent="0.25">
      <c r="H33975" s="200"/>
    </row>
    <row r="33976" spans="8:8" x14ac:dyDescent="0.25">
      <c r="H33976" s="200"/>
    </row>
    <row r="33977" spans="8:8" x14ac:dyDescent="0.25">
      <c r="H33977" s="200"/>
    </row>
    <row r="33978" spans="8:8" x14ac:dyDescent="0.25">
      <c r="H33978" s="200"/>
    </row>
    <row r="33979" spans="8:8" x14ac:dyDescent="0.25">
      <c r="H33979" s="200"/>
    </row>
    <row r="33980" spans="8:8" x14ac:dyDescent="0.25">
      <c r="H33980" s="200"/>
    </row>
    <row r="33981" spans="8:8" x14ac:dyDescent="0.25">
      <c r="H33981" s="200"/>
    </row>
    <row r="33982" spans="8:8" x14ac:dyDescent="0.25">
      <c r="H33982" s="200"/>
    </row>
    <row r="33983" spans="8:8" x14ac:dyDescent="0.25">
      <c r="H33983" s="200"/>
    </row>
    <row r="33984" spans="8:8" x14ac:dyDescent="0.25">
      <c r="H33984" s="200"/>
    </row>
    <row r="33985" spans="8:8" x14ac:dyDescent="0.25">
      <c r="H33985" s="200"/>
    </row>
    <row r="33986" spans="8:8" x14ac:dyDescent="0.25">
      <c r="H33986" s="200"/>
    </row>
    <row r="33987" spans="8:8" x14ac:dyDescent="0.25">
      <c r="H33987" s="200"/>
    </row>
    <row r="33988" spans="8:8" x14ac:dyDescent="0.25">
      <c r="H33988" s="200"/>
    </row>
    <row r="33989" spans="8:8" x14ac:dyDescent="0.25">
      <c r="H33989" s="200"/>
    </row>
    <row r="33990" spans="8:8" x14ac:dyDescent="0.25">
      <c r="H33990" s="200"/>
    </row>
    <row r="33991" spans="8:8" x14ac:dyDescent="0.25">
      <c r="H33991" s="200"/>
    </row>
    <row r="33992" spans="8:8" x14ac:dyDescent="0.25">
      <c r="H33992" s="200"/>
    </row>
    <row r="33993" spans="8:8" x14ac:dyDescent="0.25">
      <c r="H33993" s="200"/>
    </row>
    <row r="33994" spans="8:8" x14ac:dyDescent="0.25">
      <c r="H33994" s="200"/>
    </row>
    <row r="33995" spans="8:8" x14ac:dyDescent="0.25">
      <c r="H33995" s="200"/>
    </row>
    <row r="33996" spans="8:8" x14ac:dyDescent="0.25">
      <c r="H33996" s="200"/>
    </row>
    <row r="33997" spans="8:8" x14ac:dyDescent="0.25">
      <c r="H33997" s="200"/>
    </row>
    <row r="33998" spans="8:8" x14ac:dyDescent="0.25">
      <c r="H33998" s="200"/>
    </row>
    <row r="33999" spans="8:8" x14ac:dyDescent="0.25">
      <c r="H33999" s="200"/>
    </row>
    <row r="34000" spans="8:8" x14ac:dyDescent="0.25">
      <c r="H34000" s="200"/>
    </row>
    <row r="34001" spans="8:8" x14ac:dyDescent="0.25">
      <c r="H34001" s="200"/>
    </row>
    <row r="34002" spans="8:8" x14ac:dyDescent="0.25">
      <c r="H34002" s="200"/>
    </row>
    <row r="34003" spans="8:8" x14ac:dyDescent="0.25">
      <c r="H34003" s="200"/>
    </row>
    <row r="34004" spans="8:8" x14ac:dyDescent="0.25">
      <c r="H34004" s="200"/>
    </row>
    <row r="34005" spans="8:8" x14ac:dyDescent="0.25">
      <c r="H34005" s="200"/>
    </row>
    <row r="34006" spans="8:8" x14ac:dyDescent="0.25">
      <c r="H34006" s="200"/>
    </row>
    <row r="34007" spans="8:8" x14ac:dyDescent="0.25">
      <c r="H34007" s="200"/>
    </row>
    <row r="34008" spans="8:8" x14ac:dyDescent="0.25">
      <c r="H34008" s="200"/>
    </row>
    <row r="34009" spans="8:8" x14ac:dyDescent="0.25">
      <c r="H34009" s="200"/>
    </row>
    <row r="34010" spans="8:8" x14ac:dyDescent="0.25">
      <c r="H34010" s="200"/>
    </row>
    <row r="34011" spans="8:8" x14ac:dyDescent="0.25">
      <c r="H34011" s="200"/>
    </row>
    <row r="34012" spans="8:8" x14ac:dyDescent="0.25">
      <c r="H34012" s="200"/>
    </row>
    <row r="34013" spans="8:8" x14ac:dyDescent="0.25">
      <c r="H34013" s="200"/>
    </row>
    <row r="34014" spans="8:8" x14ac:dyDescent="0.25">
      <c r="H34014" s="200"/>
    </row>
    <row r="34015" spans="8:8" x14ac:dyDescent="0.25">
      <c r="H34015" s="200"/>
    </row>
    <row r="34016" spans="8:8" x14ac:dyDescent="0.25">
      <c r="H34016" s="200"/>
    </row>
    <row r="34017" spans="8:8" x14ac:dyDescent="0.25">
      <c r="H34017" s="200"/>
    </row>
    <row r="34018" spans="8:8" x14ac:dyDescent="0.25">
      <c r="H34018" s="200"/>
    </row>
    <row r="34019" spans="8:8" x14ac:dyDescent="0.25">
      <c r="H34019" s="200"/>
    </row>
    <row r="34020" spans="8:8" x14ac:dyDescent="0.25">
      <c r="H34020" s="200"/>
    </row>
    <row r="34021" spans="8:8" x14ac:dyDescent="0.25">
      <c r="H34021" s="200"/>
    </row>
    <row r="34022" spans="8:8" x14ac:dyDescent="0.25">
      <c r="H34022" s="200"/>
    </row>
    <row r="34023" spans="8:8" x14ac:dyDescent="0.25">
      <c r="H34023" s="200"/>
    </row>
    <row r="34024" spans="8:8" x14ac:dyDescent="0.25">
      <c r="H34024" s="200"/>
    </row>
    <row r="34025" spans="8:8" x14ac:dyDescent="0.25">
      <c r="H34025" s="200"/>
    </row>
    <row r="34026" spans="8:8" x14ac:dyDescent="0.25">
      <c r="H34026" s="200"/>
    </row>
    <row r="34027" spans="8:8" x14ac:dyDescent="0.25">
      <c r="H34027" s="200"/>
    </row>
    <row r="34028" spans="8:8" x14ac:dyDescent="0.25">
      <c r="H34028" s="200"/>
    </row>
    <row r="34029" spans="8:8" x14ac:dyDescent="0.25">
      <c r="H34029" s="200"/>
    </row>
    <row r="34030" spans="8:8" x14ac:dyDescent="0.25">
      <c r="H34030" s="200"/>
    </row>
    <row r="34031" spans="8:8" x14ac:dyDescent="0.25">
      <c r="H34031" s="200"/>
    </row>
    <row r="34032" spans="8:8" x14ac:dyDescent="0.25">
      <c r="H34032" s="200"/>
    </row>
    <row r="34033" spans="8:8" x14ac:dyDescent="0.25">
      <c r="H34033" s="200"/>
    </row>
    <row r="34034" spans="8:8" x14ac:dyDescent="0.25">
      <c r="H34034" s="200"/>
    </row>
    <row r="34035" spans="8:8" x14ac:dyDescent="0.25">
      <c r="H34035" s="200"/>
    </row>
    <row r="34036" spans="8:8" x14ac:dyDescent="0.25">
      <c r="H34036" s="200"/>
    </row>
    <row r="34037" spans="8:8" x14ac:dyDescent="0.25">
      <c r="H34037" s="200"/>
    </row>
    <row r="34038" spans="8:8" x14ac:dyDescent="0.25">
      <c r="H34038" s="200"/>
    </row>
    <row r="34039" spans="8:8" x14ac:dyDescent="0.25">
      <c r="H34039" s="200"/>
    </row>
    <row r="34040" spans="8:8" x14ac:dyDescent="0.25">
      <c r="H34040" s="200"/>
    </row>
    <row r="34041" spans="8:8" x14ac:dyDescent="0.25">
      <c r="H34041" s="200"/>
    </row>
    <row r="34042" spans="8:8" x14ac:dyDescent="0.25">
      <c r="H34042" s="200"/>
    </row>
    <row r="34043" spans="8:8" x14ac:dyDescent="0.25">
      <c r="H34043" s="200"/>
    </row>
    <row r="34044" spans="8:8" x14ac:dyDescent="0.25">
      <c r="H34044" s="200"/>
    </row>
    <row r="34045" spans="8:8" x14ac:dyDescent="0.25">
      <c r="H34045" s="200"/>
    </row>
    <row r="34046" spans="8:8" x14ac:dyDescent="0.25">
      <c r="H34046" s="200"/>
    </row>
    <row r="34047" spans="8:8" x14ac:dyDescent="0.25">
      <c r="H34047" s="200"/>
    </row>
    <row r="34048" spans="8:8" x14ac:dyDescent="0.25">
      <c r="H34048" s="200"/>
    </row>
    <row r="34049" spans="8:8" x14ac:dyDescent="0.25">
      <c r="H34049" s="200"/>
    </row>
    <row r="34050" spans="8:8" x14ac:dyDescent="0.25">
      <c r="H34050" s="200"/>
    </row>
    <row r="34051" spans="8:8" x14ac:dyDescent="0.25">
      <c r="H34051" s="200"/>
    </row>
    <row r="34052" spans="8:8" x14ac:dyDescent="0.25">
      <c r="H34052" s="200"/>
    </row>
    <row r="34053" spans="8:8" x14ac:dyDescent="0.25">
      <c r="H34053" s="200"/>
    </row>
    <row r="34054" spans="8:8" x14ac:dyDescent="0.25">
      <c r="H34054" s="200"/>
    </row>
    <row r="34055" spans="8:8" x14ac:dyDescent="0.25">
      <c r="H34055" s="200"/>
    </row>
    <row r="34056" spans="8:8" x14ac:dyDescent="0.25">
      <c r="H34056" s="200"/>
    </row>
    <row r="34057" spans="8:8" x14ac:dyDescent="0.25">
      <c r="H34057" s="200"/>
    </row>
    <row r="34058" spans="8:8" x14ac:dyDescent="0.25">
      <c r="H34058" s="200"/>
    </row>
    <row r="34059" spans="8:8" x14ac:dyDescent="0.25">
      <c r="H34059" s="200"/>
    </row>
    <row r="34060" spans="8:8" x14ac:dyDescent="0.25">
      <c r="H34060" s="200"/>
    </row>
    <row r="34061" spans="8:8" x14ac:dyDescent="0.25">
      <c r="H34061" s="200"/>
    </row>
    <row r="34062" spans="8:8" x14ac:dyDescent="0.25">
      <c r="H34062" s="200"/>
    </row>
    <row r="34063" spans="8:8" x14ac:dyDescent="0.25">
      <c r="H34063" s="200"/>
    </row>
    <row r="34064" spans="8:8" x14ac:dyDescent="0.25">
      <c r="H34064" s="200"/>
    </row>
    <row r="34065" spans="8:8" x14ac:dyDescent="0.25">
      <c r="H34065" s="200"/>
    </row>
    <row r="34066" spans="8:8" x14ac:dyDescent="0.25">
      <c r="H34066" s="200"/>
    </row>
    <row r="34067" spans="8:8" x14ac:dyDescent="0.25">
      <c r="H34067" s="200"/>
    </row>
    <row r="34068" spans="8:8" x14ac:dyDescent="0.25">
      <c r="H34068" s="200"/>
    </row>
    <row r="34069" spans="8:8" x14ac:dyDescent="0.25">
      <c r="H34069" s="200"/>
    </row>
    <row r="34070" spans="8:8" x14ac:dyDescent="0.25">
      <c r="H34070" s="200"/>
    </row>
    <row r="34071" spans="8:8" x14ac:dyDescent="0.25">
      <c r="H34071" s="200"/>
    </row>
    <row r="34072" spans="8:8" x14ac:dyDescent="0.25">
      <c r="H34072" s="200"/>
    </row>
    <row r="34073" spans="8:8" x14ac:dyDescent="0.25">
      <c r="H34073" s="200"/>
    </row>
    <row r="34074" spans="8:8" x14ac:dyDescent="0.25">
      <c r="H34074" s="200"/>
    </row>
    <row r="34075" spans="8:8" x14ac:dyDescent="0.25">
      <c r="H34075" s="200"/>
    </row>
    <row r="34076" spans="8:8" x14ac:dyDescent="0.25">
      <c r="H34076" s="200"/>
    </row>
    <row r="34077" spans="8:8" x14ac:dyDescent="0.25">
      <c r="H34077" s="200"/>
    </row>
    <row r="34078" spans="8:8" x14ac:dyDescent="0.25">
      <c r="H34078" s="200"/>
    </row>
    <row r="34079" spans="8:8" x14ac:dyDescent="0.25">
      <c r="H34079" s="200"/>
    </row>
    <row r="34080" spans="8:8" x14ac:dyDescent="0.25">
      <c r="H34080" s="200"/>
    </row>
    <row r="34081" spans="8:8" x14ac:dyDescent="0.25">
      <c r="H34081" s="200"/>
    </row>
    <row r="34082" spans="8:8" x14ac:dyDescent="0.25">
      <c r="H34082" s="200"/>
    </row>
    <row r="34083" spans="8:8" x14ac:dyDescent="0.25">
      <c r="H34083" s="200"/>
    </row>
    <row r="34084" spans="8:8" x14ac:dyDescent="0.25">
      <c r="H34084" s="200"/>
    </row>
    <row r="34085" spans="8:8" x14ac:dyDescent="0.25">
      <c r="H34085" s="200"/>
    </row>
    <row r="34086" spans="8:8" x14ac:dyDescent="0.25">
      <c r="H34086" s="200"/>
    </row>
    <row r="34087" spans="8:8" x14ac:dyDescent="0.25">
      <c r="H34087" s="200"/>
    </row>
    <row r="34088" spans="8:8" x14ac:dyDescent="0.25">
      <c r="H34088" s="200"/>
    </row>
    <row r="34089" spans="8:8" x14ac:dyDescent="0.25">
      <c r="H34089" s="200"/>
    </row>
    <row r="34090" spans="8:8" x14ac:dyDescent="0.25">
      <c r="H34090" s="200"/>
    </row>
    <row r="34091" spans="8:8" x14ac:dyDescent="0.25">
      <c r="H34091" s="200"/>
    </row>
    <row r="34092" spans="8:8" x14ac:dyDescent="0.25">
      <c r="H34092" s="200"/>
    </row>
    <row r="34093" spans="8:8" x14ac:dyDescent="0.25">
      <c r="H34093" s="200"/>
    </row>
    <row r="34094" spans="8:8" x14ac:dyDescent="0.25">
      <c r="H34094" s="200"/>
    </row>
    <row r="34095" spans="8:8" x14ac:dyDescent="0.25">
      <c r="H34095" s="200"/>
    </row>
    <row r="34096" spans="8:8" x14ac:dyDescent="0.25">
      <c r="H34096" s="200"/>
    </row>
    <row r="34097" spans="8:8" x14ac:dyDescent="0.25">
      <c r="H34097" s="200"/>
    </row>
    <row r="34098" spans="8:8" x14ac:dyDescent="0.25">
      <c r="H34098" s="200"/>
    </row>
    <row r="34099" spans="8:8" x14ac:dyDescent="0.25">
      <c r="H34099" s="200"/>
    </row>
    <row r="34100" spans="8:8" x14ac:dyDescent="0.25">
      <c r="H34100" s="200"/>
    </row>
    <row r="34101" spans="8:8" x14ac:dyDescent="0.25">
      <c r="H34101" s="200"/>
    </row>
    <row r="34102" spans="8:8" x14ac:dyDescent="0.25">
      <c r="H34102" s="200"/>
    </row>
    <row r="34103" spans="8:8" x14ac:dyDescent="0.25">
      <c r="H34103" s="200"/>
    </row>
    <row r="34104" spans="8:8" x14ac:dyDescent="0.25">
      <c r="H34104" s="200"/>
    </row>
    <row r="34105" spans="8:8" x14ac:dyDescent="0.25">
      <c r="H34105" s="200"/>
    </row>
    <row r="34106" spans="8:8" x14ac:dyDescent="0.25">
      <c r="H34106" s="200"/>
    </row>
    <row r="34107" spans="8:8" x14ac:dyDescent="0.25">
      <c r="H34107" s="200"/>
    </row>
    <row r="34108" spans="8:8" x14ac:dyDescent="0.25">
      <c r="H34108" s="200"/>
    </row>
    <row r="34109" spans="8:8" x14ac:dyDescent="0.25">
      <c r="H34109" s="200"/>
    </row>
    <row r="34110" spans="8:8" x14ac:dyDescent="0.25">
      <c r="H34110" s="200"/>
    </row>
    <row r="34111" spans="8:8" x14ac:dyDescent="0.25">
      <c r="H34111" s="200"/>
    </row>
    <row r="34112" spans="8:8" x14ac:dyDescent="0.25">
      <c r="H34112" s="200"/>
    </row>
    <row r="34113" spans="8:8" x14ac:dyDescent="0.25">
      <c r="H34113" s="200"/>
    </row>
    <row r="34114" spans="8:8" x14ac:dyDescent="0.25">
      <c r="H34114" s="200"/>
    </row>
    <row r="34115" spans="8:8" x14ac:dyDescent="0.25">
      <c r="H34115" s="200"/>
    </row>
    <row r="34116" spans="8:8" x14ac:dyDescent="0.25">
      <c r="H34116" s="200"/>
    </row>
    <row r="34117" spans="8:8" x14ac:dyDescent="0.25">
      <c r="H34117" s="200"/>
    </row>
    <row r="34118" spans="8:8" x14ac:dyDescent="0.25">
      <c r="H34118" s="200"/>
    </row>
    <row r="34119" spans="8:8" x14ac:dyDescent="0.25">
      <c r="H34119" s="200"/>
    </row>
    <row r="34120" spans="8:8" x14ac:dyDescent="0.25">
      <c r="H34120" s="200"/>
    </row>
    <row r="34121" spans="8:8" x14ac:dyDescent="0.25">
      <c r="H34121" s="200"/>
    </row>
    <row r="34122" spans="8:8" x14ac:dyDescent="0.25">
      <c r="H34122" s="200"/>
    </row>
    <row r="34123" spans="8:8" x14ac:dyDescent="0.25">
      <c r="H34123" s="200"/>
    </row>
    <row r="34124" spans="8:8" x14ac:dyDescent="0.25">
      <c r="H34124" s="200"/>
    </row>
    <row r="34125" spans="8:8" x14ac:dyDescent="0.25">
      <c r="H34125" s="200"/>
    </row>
    <row r="34126" spans="8:8" x14ac:dyDescent="0.25">
      <c r="H34126" s="200"/>
    </row>
    <row r="34127" spans="8:8" x14ac:dyDescent="0.25">
      <c r="H34127" s="200"/>
    </row>
    <row r="34128" spans="8:8" x14ac:dyDescent="0.25">
      <c r="H34128" s="200"/>
    </row>
    <row r="34129" spans="8:8" x14ac:dyDescent="0.25">
      <c r="H34129" s="200"/>
    </row>
    <row r="34130" spans="8:8" x14ac:dyDescent="0.25">
      <c r="H34130" s="200"/>
    </row>
    <row r="34131" spans="8:8" x14ac:dyDescent="0.25">
      <c r="H34131" s="200"/>
    </row>
    <row r="34132" spans="8:8" x14ac:dyDescent="0.25">
      <c r="H34132" s="200"/>
    </row>
    <row r="34133" spans="8:8" x14ac:dyDescent="0.25">
      <c r="H34133" s="200"/>
    </row>
    <row r="34134" spans="8:8" x14ac:dyDescent="0.25">
      <c r="H34134" s="200"/>
    </row>
    <row r="34135" spans="8:8" x14ac:dyDescent="0.25">
      <c r="H34135" s="200"/>
    </row>
    <row r="34136" spans="8:8" x14ac:dyDescent="0.25">
      <c r="H34136" s="200"/>
    </row>
    <row r="34137" spans="8:8" x14ac:dyDescent="0.25">
      <c r="H34137" s="200"/>
    </row>
    <row r="34138" spans="8:8" x14ac:dyDescent="0.25">
      <c r="H34138" s="200"/>
    </row>
    <row r="34139" spans="8:8" x14ac:dyDescent="0.25">
      <c r="H34139" s="200"/>
    </row>
    <row r="34140" spans="8:8" x14ac:dyDescent="0.25">
      <c r="H34140" s="200"/>
    </row>
    <row r="34141" spans="8:8" x14ac:dyDescent="0.25">
      <c r="H34141" s="200"/>
    </row>
    <row r="34142" spans="8:8" x14ac:dyDescent="0.25">
      <c r="H34142" s="200"/>
    </row>
    <row r="34143" spans="8:8" x14ac:dyDescent="0.25">
      <c r="H34143" s="200"/>
    </row>
    <row r="34144" spans="8:8" x14ac:dyDescent="0.25">
      <c r="H34144" s="200"/>
    </row>
    <row r="34145" spans="8:8" x14ac:dyDescent="0.25">
      <c r="H34145" s="200"/>
    </row>
    <row r="34146" spans="8:8" x14ac:dyDescent="0.25">
      <c r="H34146" s="200"/>
    </row>
    <row r="34147" spans="8:8" x14ac:dyDescent="0.25">
      <c r="H34147" s="200"/>
    </row>
    <row r="34148" spans="8:8" x14ac:dyDescent="0.25">
      <c r="H34148" s="200"/>
    </row>
    <row r="34149" spans="8:8" x14ac:dyDescent="0.25">
      <c r="H34149" s="200"/>
    </row>
    <row r="34150" spans="8:8" x14ac:dyDescent="0.25">
      <c r="H34150" s="200"/>
    </row>
    <row r="34151" spans="8:8" x14ac:dyDescent="0.25">
      <c r="H34151" s="200"/>
    </row>
    <row r="34152" spans="8:8" x14ac:dyDescent="0.25">
      <c r="H34152" s="200"/>
    </row>
    <row r="34153" spans="8:8" x14ac:dyDescent="0.25">
      <c r="H34153" s="200"/>
    </row>
    <row r="34154" spans="8:8" x14ac:dyDescent="0.25">
      <c r="H34154" s="200"/>
    </row>
    <row r="34155" spans="8:8" x14ac:dyDescent="0.25">
      <c r="H34155" s="200"/>
    </row>
    <row r="34156" spans="8:8" x14ac:dyDescent="0.25">
      <c r="H34156" s="200"/>
    </row>
    <row r="34157" spans="8:8" x14ac:dyDescent="0.25">
      <c r="H34157" s="200"/>
    </row>
    <row r="34158" spans="8:8" x14ac:dyDescent="0.25">
      <c r="H34158" s="200"/>
    </row>
    <row r="34159" spans="8:8" x14ac:dyDescent="0.25">
      <c r="H34159" s="200"/>
    </row>
    <row r="34160" spans="8:8" x14ac:dyDescent="0.25">
      <c r="H34160" s="200"/>
    </row>
    <row r="34161" spans="8:8" x14ac:dyDescent="0.25">
      <c r="H34161" s="200"/>
    </row>
    <row r="34162" spans="8:8" x14ac:dyDescent="0.25">
      <c r="H34162" s="200"/>
    </row>
    <row r="34163" spans="8:8" x14ac:dyDescent="0.25">
      <c r="H34163" s="200"/>
    </row>
    <row r="34164" spans="8:8" x14ac:dyDescent="0.25">
      <c r="H34164" s="200"/>
    </row>
    <row r="34165" spans="8:8" x14ac:dyDescent="0.25">
      <c r="H34165" s="200"/>
    </row>
    <row r="34166" spans="8:8" x14ac:dyDescent="0.25">
      <c r="H34166" s="200"/>
    </row>
    <row r="34167" spans="8:8" x14ac:dyDescent="0.25">
      <c r="H34167" s="200"/>
    </row>
    <row r="34168" spans="8:8" x14ac:dyDescent="0.25">
      <c r="H34168" s="200"/>
    </row>
    <row r="34169" spans="8:8" x14ac:dyDescent="0.25">
      <c r="H34169" s="200"/>
    </row>
    <row r="34170" spans="8:8" x14ac:dyDescent="0.25">
      <c r="H34170" s="200"/>
    </row>
    <row r="34171" spans="8:8" x14ac:dyDescent="0.25">
      <c r="H34171" s="200"/>
    </row>
    <row r="34172" spans="8:8" x14ac:dyDescent="0.25">
      <c r="H34172" s="200"/>
    </row>
    <row r="34173" spans="8:8" x14ac:dyDescent="0.25">
      <c r="H34173" s="200"/>
    </row>
    <row r="34174" spans="8:8" x14ac:dyDescent="0.25">
      <c r="H34174" s="200"/>
    </row>
    <row r="34175" spans="8:8" x14ac:dyDescent="0.25">
      <c r="H34175" s="200"/>
    </row>
    <row r="34176" spans="8:8" x14ac:dyDescent="0.25">
      <c r="H34176" s="200"/>
    </row>
    <row r="34177" spans="8:8" x14ac:dyDescent="0.25">
      <c r="H34177" s="200"/>
    </row>
    <row r="34178" spans="8:8" x14ac:dyDescent="0.25">
      <c r="H34178" s="200"/>
    </row>
    <row r="34179" spans="8:8" x14ac:dyDescent="0.25">
      <c r="H34179" s="200"/>
    </row>
    <row r="34180" spans="8:8" x14ac:dyDescent="0.25">
      <c r="H34180" s="200"/>
    </row>
    <row r="34181" spans="8:8" x14ac:dyDescent="0.25">
      <c r="H34181" s="200"/>
    </row>
    <row r="34182" spans="8:8" x14ac:dyDescent="0.25">
      <c r="H34182" s="200"/>
    </row>
    <row r="34183" spans="8:8" x14ac:dyDescent="0.25">
      <c r="H34183" s="200"/>
    </row>
    <row r="34184" spans="8:8" x14ac:dyDescent="0.25">
      <c r="H34184" s="200"/>
    </row>
    <row r="34185" spans="8:8" x14ac:dyDescent="0.25">
      <c r="H34185" s="200"/>
    </row>
    <row r="34186" spans="8:8" x14ac:dyDescent="0.25">
      <c r="H34186" s="200"/>
    </row>
    <row r="34187" spans="8:8" x14ac:dyDescent="0.25">
      <c r="H34187" s="200"/>
    </row>
    <row r="34188" spans="8:8" x14ac:dyDescent="0.25">
      <c r="H34188" s="200"/>
    </row>
    <row r="34189" spans="8:8" x14ac:dyDescent="0.25">
      <c r="H34189" s="200"/>
    </row>
    <row r="34190" spans="8:8" x14ac:dyDescent="0.25">
      <c r="H34190" s="200"/>
    </row>
    <row r="34191" spans="8:8" x14ac:dyDescent="0.25">
      <c r="H34191" s="200"/>
    </row>
    <row r="34192" spans="8:8" x14ac:dyDescent="0.25">
      <c r="H34192" s="200"/>
    </row>
    <row r="34193" spans="8:8" x14ac:dyDescent="0.25">
      <c r="H34193" s="200"/>
    </row>
    <row r="34194" spans="8:8" x14ac:dyDescent="0.25">
      <c r="H34194" s="200"/>
    </row>
    <row r="34195" spans="8:8" x14ac:dyDescent="0.25">
      <c r="H34195" s="200"/>
    </row>
    <row r="34196" spans="8:8" x14ac:dyDescent="0.25">
      <c r="H34196" s="200"/>
    </row>
    <row r="34197" spans="8:8" x14ac:dyDescent="0.25">
      <c r="H34197" s="200"/>
    </row>
    <row r="34198" spans="8:8" x14ac:dyDescent="0.25">
      <c r="H34198" s="200"/>
    </row>
    <row r="34199" spans="8:8" x14ac:dyDescent="0.25">
      <c r="H34199" s="200"/>
    </row>
    <row r="34200" spans="8:8" x14ac:dyDescent="0.25">
      <c r="H34200" s="200"/>
    </row>
    <row r="34201" spans="8:8" x14ac:dyDescent="0.25">
      <c r="H34201" s="200"/>
    </row>
    <row r="34202" spans="8:8" x14ac:dyDescent="0.25">
      <c r="H34202" s="200"/>
    </row>
    <row r="34203" spans="8:8" x14ac:dyDescent="0.25">
      <c r="H34203" s="200"/>
    </row>
    <row r="34204" spans="8:8" x14ac:dyDescent="0.25">
      <c r="H34204" s="200"/>
    </row>
    <row r="34205" spans="8:8" x14ac:dyDescent="0.25">
      <c r="H34205" s="200"/>
    </row>
    <row r="34206" spans="8:8" x14ac:dyDescent="0.25">
      <c r="H34206" s="200"/>
    </row>
    <row r="34207" spans="8:8" x14ac:dyDescent="0.25">
      <c r="H34207" s="200"/>
    </row>
    <row r="34208" spans="8:8" x14ac:dyDescent="0.25">
      <c r="H34208" s="200"/>
    </row>
    <row r="34209" spans="8:8" x14ac:dyDescent="0.25">
      <c r="H34209" s="200"/>
    </row>
    <row r="34210" spans="8:8" x14ac:dyDescent="0.25">
      <c r="H34210" s="200"/>
    </row>
    <row r="34211" spans="8:8" x14ac:dyDescent="0.25">
      <c r="H34211" s="200"/>
    </row>
    <row r="34212" spans="8:8" x14ac:dyDescent="0.25">
      <c r="H34212" s="200"/>
    </row>
    <row r="34213" spans="8:8" x14ac:dyDescent="0.25">
      <c r="H34213" s="200"/>
    </row>
    <row r="34214" spans="8:8" x14ac:dyDescent="0.25">
      <c r="H34214" s="200"/>
    </row>
    <row r="34215" spans="8:8" x14ac:dyDescent="0.25">
      <c r="H34215" s="200"/>
    </row>
    <row r="34216" spans="8:8" x14ac:dyDescent="0.25">
      <c r="H34216" s="200"/>
    </row>
    <row r="34217" spans="8:8" x14ac:dyDescent="0.25">
      <c r="H34217" s="200"/>
    </row>
    <row r="34218" spans="8:8" x14ac:dyDescent="0.25">
      <c r="H34218" s="200"/>
    </row>
    <row r="34219" spans="8:8" x14ac:dyDescent="0.25">
      <c r="H34219" s="200"/>
    </row>
    <row r="34220" spans="8:8" x14ac:dyDescent="0.25">
      <c r="H34220" s="200"/>
    </row>
    <row r="34221" spans="8:8" x14ac:dyDescent="0.25">
      <c r="H34221" s="200"/>
    </row>
    <row r="34222" spans="8:8" x14ac:dyDescent="0.25">
      <c r="H34222" s="200"/>
    </row>
    <row r="34223" spans="8:8" x14ac:dyDescent="0.25">
      <c r="H34223" s="200"/>
    </row>
    <row r="34224" spans="8:8" x14ac:dyDescent="0.25">
      <c r="H34224" s="200"/>
    </row>
    <row r="34225" spans="8:8" x14ac:dyDescent="0.25">
      <c r="H34225" s="200"/>
    </row>
    <row r="34226" spans="8:8" x14ac:dyDescent="0.25">
      <c r="H34226" s="200"/>
    </row>
    <row r="34227" spans="8:8" x14ac:dyDescent="0.25">
      <c r="H34227" s="200"/>
    </row>
    <row r="34228" spans="8:8" x14ac:dyDescent="0.25">
      <c r="H34228" s="200"/>
    </row>
    <row r="34229" spans="8:8" x14ac:dyDescent="0.25">
      <c r="H34229" s="200"/>
    </row>
    <row r="34230" spans="8:8" x14ac:dyDescent="0.25">
      <c r="H34230" s="200"/>
    </row>
    <row r="34231" spans="8:8" x14ac:dyDescent="0.25">
      <c r="H34231" s="200"/>
    </row>
    <row r="34232" spans="8:8" x14ac:dyDescent="0.25">
      <c r="H34232" s="200"/>
    </row>
    <row r="34233" spans="8:8" x14ac:dyDescent="0.25">
      <c r="H34233" s="200"/>
    </row>
    <row r="34234" spans="8:8" x14ac:dyDescent="0.25">
      <c r="H34234" s="200"/>
    </row>
    <row r="34235" spans="8:8" x14ac:dyDescent="0.25">
      <c r="H34235" s="200"/>
    </row>
    <row r="34236" spans="8:8" x14ac:dyDescent="0.25">
      <c r="H34236" s="200"/>
    </row>
    <row r="34237" spans="8:8" x14ac:dyDescent="0.25">
      <c r="H34237" s="200"/>
    </row>
    <row r="34238" spans="8:8" x14ac:dyDescent="0.25">
      <c r="H34238" s="200"/>
    </row>
    <row r="34239" spans="8:8" x14ac:dyDescent="0.25">
      <c r="H34239" s="200"/>
    </row>
    <row r="34240" spans="8:8" x14ac:dyDescent="0.25">
      <c r="H34240" s="200"/>
    </row>
    <row r="34241" spans="8:8" x14ac:dyDescent="0.25">
      <c r="H34241" s="200"/>
    </row>
    <row r="34242" spans="8:8" x14ac:dyDescent="0.25">
      <c r="H34242" s="200"/>
    </row>
    <row r="34243" spans="8:8" x14ac:dyDescent="0.25">
      <c r="H34243" s="200"/>
    </row>
    <row r="34244" spans="8:8" x14ac:dyDescent="0.25">
      <c r="H34244" s="200"/>
    </row>
    <row r="34245" spans="8:8" x14ac:dyDescent="0.25">
      <c r="H34245" s="200"/>
    </row>
    <row r="34246" spans="8:8" x14ac:dyDescent="0.25">
      <c r="H34246" s="200"/>
    </row>
    <row r="34247" spans="8:8" x14ac:dyDescent="0.25">
      <c r="H34247" s="200"/>
    </row>
    <row r="34248" spans="8:8" x14ac:dyDescent="0.25">
      <c r="H34248" s="200"/>
    </row>
    <row r="34249" spans="8:8" x14ac:dyDescent="0.25">
      <c r="H34249" s="200"/>
    </row>
    <row r="34250" spans="8:8" x14ac:dyDescent="0.25">
      <c r="H34250" s="200"/>
    </row>
    <row r="34251" spans="8:8" x14ac:dyDescent="0.25">
      <c r="H34251" s="200"/>
    </row>
    <row r="34252" spans="8:8" x14ac:dyDescent="0.25">
      <c r="H34252" s="200"/>
    </row>
    <row r="34253" spans="8:8" x14ac:dyDescent="0.25">
      <c r="H34253" s="200"/>
    </row>
    <row r="34254" spans="8:8" x14ac:dyDescent="0.25">
      <c r="H34254" s="200"/>
    </row>
    <row r="34255" spans="8:8" x14ac:dyDescent="0.25">
      <c r="H34255" s="200"/>
    </row>
    <row r="34256" spans="8:8" x14ac:dyDescent="0.25">
      <c r="H34256" s="200"/>
    </row>
    <row r="34257" spans="8:8" x14ac:dyDescent="0.25">
      <c r="H34257" s="200"/>
    </row>
    <row r="34258" spans="8:8" x14ac:dyDescent="0.25">
      <c r="H34258" s="200"/>
    </row>
    <row r="34259" spans="8:8" x14ac:dyDescent="0.25">
      <c r="H34259" s="200"/>
    </row>
    <row r="34260" spans="8:8" x14ac:dyDescent="0.25">
      <c r="H34260" s="200"/>
    </row>
    <row r="34261" spans="8:8" x14ac:dyDescent="0.25">
      <c r="H34261" s="200"/>
    </row>
    <row r="34262" spans="8:8" x14ac:dyDescent="0.25">
      <c r="H34262" s="200"/>
    </row>
    <row r="34263" spans="8:8" x14ac:dyDescent="0.25">
      <c r="H34263" s="200"/>
    </row>
    <row r="34264" spans="8:8" x14ac:dyDescent="0.25">
      <c r="H34264" s="200"/>
    </row>
    <row r="34265" spans="8:8" x14ac:dyDescent="0.25">
      <c r="H34265" s="200"/>
    </row>
    <row r="34266" spans="8:8" x14ac:dyDescent="0.25">
      <c r="H34266" s="200"/>
    </row>
    <row r="34267" spans="8:8" x14ac:dyDescent="0.25">
      <c r="H34267" s="200"/>
    </row>
    <row r="34268" spans="8:8" x14ac:dyDescent="0.25">
      <c r="H34268" s="200"/>
    </row>
    <row r="34269" spans="8:8" x14ac:dyDescent="0.25">
      <c r="H34269" s="200"/>
    </row>
    <row r="34270" spans="8:8" x14ac:dyDescent="0.25">
      <c r="H34270" s="200"/>
    </row>
    <row r="34271" spans="8:8" x14ac:dyDescent="0.25">
      <c r="H34271" s="200"/>
    </row>
    <row r="34272" spans="8:8" x14ac:dyDescent="0.25">
      <c r="H34272" s="200"/>
    </row>
    <row r="34273" spans="8:8" x14ac:dyDescent="0.25">
      <c r="H34273" s="200"/>
    </row>
    <row r="34274" spans="8:8" x14ac:dyDescent="0.25">
      <c r="H34274" s="200"/>
    </row>
    <row r="34275" spans="8:8" x14ac:dyDescent="0.25">
      <c r="H34275" s="200"/>
    </row>
    <row r="34276" spans="8:8" x14ac:dyDescent="0.25">
      <c r="H34276" s="200"/>
    </row>
    <row r="34277" spans="8:8" x14ac:dyDescent="0.25">
      <c r="H34277" s="200"/>
    </row>
    <row r="34278" spans="8:8" x14ac:dyDescent="0.25">
      <c r="H34278" s="200"/>
    </row>
    <row r="34279" spans="8:8" x14ac:dyDescent="0.25">
      <c r="H34279" s="200"/>
    </row>
    <row r="34280" spans="8:8" x14ac:dyDescent="0.25">
      <c r="H34280" s="200"/>
    </row>
    <row r="34281" spans="8:8" x14ac:dyDescent="0.25">
      <c r="H34281" s="200"/>
    </row>
    <row r="34282" spans="8:8" x14ac:dyDescent="0.25">
      <c r="H34282" s="200"/>
    </row>
    <row r="34283" spans="8:8" x14ac:dyDescent="0.25">
      <c r="H34283" s="200"/>
    </row>
    <row r="34284" spans="8:8" x14ac:dyDescent="0.25">
      <c r="H34284" s="200"/>
    </row>
    <row r="34285" spans="8:8" x14ac:dyDescent="0.25">
      <c r="H34285" s="200"/>
    </row>
    <row r="34286" spans="8:8" x14ac:dyDescent="0.25">
      <c r="H34286" s="200"/>
    </row>
    <row r="34287" spans="8:8" x14ac:dyDescent="0.25">
      <c r="H34287" s="200"/>
    </row>
    <row r="34288" spans="8:8" x14ac:dyDescent="0.25">
      <c r="H34288" s="200"/>
    </row>
    <row r="34289" spans="8:8" x14ac:dyDescent="0.25">
      <c r="H34289" s="200"/>
    </row>
    <row r="34290" spans="8:8" x14ac:dyDescent="0.25">
      <c r="H34290" s="200"/>
    </row>
    <row r="34291" spans="8:8" x14ac:dyDescent="0.25">
      <c r="H34291" s="200"/>
    </row>
    <row r="34292" spans="8:8" x14ac:dyDescent="0.25">
      <c r="H34292" s="200"/>
    </row>
    <row r="34293" spans="8:8" x14ac:dyDescent="0.25">
      <c r="H34293" s="200"/>
    </row>
    <row r="34294" spans="8:8" x14ac:dyDescent="0.25">
      <c r="H34294" s="200"/>
    </row>
    <row r="34295" spans="8:8" x14ac:dyDescent="0.25">
      <c r="H34295" s="200"/>
    </row>
    <row r="34296" spans="8:8" x14ac:dyDescent="0.25">
      <c r="H34296" s="200"/>
    </row>
    <row r="34297" spans="8:8" x14ac:dyDescent="0.25">
      <c r="H34297" s="200"/>
    </row>
    <row r="34298" spans="8:8" x14ac:dyDescent="0.25">
      <c r="H34298" s="200"/>
    </row>
    <row r="34299" spans="8:8" x14ac:dyDescent="0.25">
      <c r="H34299" s="200"/>
    </row>
    <row r="34300" spans="8:8" x14ac:dyDescent="0.25">
      <c r="H34300" s="200"/>
    </row>
    <row r="34301" spans="8:8" x14ac:dyDescent="0.25">
      <c r="H34301" s="200"/>
    </row>
    <row r="34302" spans="8:8" x14ac:dyDescent="0.25">
      <c r="H34302" s="200"/>
    </row>
    <row r="34303" spans="8:8" x14ac:dyDescent="0.25">
      <c r="H34303" s="200"/>
    </row>
    <row r="34304" spans="8:8" x14ac:dyDescent="0.25">
      <c r="H34304" s="200"/>
    </row>
    <row r="34305" spans="8:8" x14ac:dyDescent="0.25">
      <c r="H34305" s="200"/>
    </row>
    <row r="34306" spans="8:8" x14ac:dyDescent="0.25">
      <c r="H34306" s="200"/>
    </row>
    <row r="34307" spans="8:8" x14ac:dyDescent="0.25">
      <c r="H34307" s="200"/>
    </row>
    <row r="34308" spans="8:8" x14ac:dyDescent="0.25">
      <c r="H34308" s="200"/>
    </row>
    <row r="34309" spans="8:8" x14ac:dyDescent="0.25">
      <c r="H34309" s="200"/>
    </row>
    <row r="34310" spans="8:8" x14ac:dyDescent="0.25">
      <c r="H34310" s="200"/>
    </row>
    <row r="34311" spans="8:8" x14ac:dyDescent="0.25">
      <c r="H34311" s="200"/>
    </row>
    <row r="34312" spans="8:8" x14ac:dyDescent="0.25">
      <c r="H34312" s="200"/>
    </row>
    <row r="34313" spans="8:8" x14ac:dyDescent="0.25">
      <c r="H34313" s="200"/>
    </row>
    <row r="34314" spans="8:8" x14ac:dyDescent="0.25">
      <c r="H34314" s="200"/>
    </row>
    <row r="34315" spans="8:8" x14ac:dyDescent="0.25">
      <c r="H34315" s="200"/>
    </row>
    <row r="34316" spans="8:8" x14ac:dyDescent="0.25">
      <c r="H34316" s="200"/>
    </row>
    <row r="34317" spans="8:8" x14ac:dyDescent="0.25">
      <c r="H34317" s="200"/>
    </row>
    <row r="34318" spans="8:8" x14ac:dyDescent="0.25">
      <c r="H34318" s="200"/>
    </row>
    <row r="34319" spans="8:8" x14ac:dyDescent="0.25">
      <c r="H34319" s="200"/>
    </row>
    <row r="34320" spans="8:8" x14ac:dyDescent="0.25">
      <c r="H34320" s="200"/>
    </row>
    <row r="34321" spans="8:8" x14ac:dyDescent="0.25">
      <c r="H34321" s="200"/>
    </row>
    <row r="34322" spans="8:8" x14ac:dyDescent="0.25">
      <c r="H34322" s="200"/>
    </row>
    <row r="34323" spans="8:8" x14ac:dyDescent="0.25">
      <c r="H34323" s="200"/>
    </row>
    <row r="34324" spans="8:8" x14ac:dyDescent="0.25">
      <c r="H34324" s="200"/>
    </row>
    <row r="34325" spans="8:8" x14ac:dyDescent="0.25">
      <c r="H34325" s="200"/>
    </row>
    <row r="34326" spans="8:8" x14ac:dyDescent="0.25">
      <c r="H34326" s="200"/>
    </row>
    <row r="34327" spans="8:8" x14ac:dyDescent="0.25">
      <c r="H34327" s="200"/>
    </row>
    <row r="34328" spans="8:8" x14ac:dyDescent="0.25">
      <c r="H34328" s="200"/>
    </row>
    <row r="34329" spans="8:8" x14ac:dyDescent="0.25">
      <c r="H34329" s="200"/>
    </row>
    <row r="34330" spans="8:8" x14ac:dyDescent="0.25">
      <c r="H34330" s="200"/>
    </row>
    <row r="34331" spans="8:8" x14ac:dyDescent="0.25">
      <c r="H34331" s="200"/>
    </row>
    <row r="34332" spans="8:8" x14ac:dyDescent="0.25">
      <c r="H34332" s="200"/>
    </row>
    <row r="34333" spans="8:8" x14ac:dyDescent="0.25">
      <c r="H34333" s="200"/>
    </row>
    <row r="34334" spans="8:8" x14ac:dyDescent="0.25">
      <c r="H34334" s="200"/>
    </row>
    <row r="34335" spans="8:8" x14ac:dyDescent="0.25">
      <c r="H34335" s="200"/>
    </row>
    <row r="34336" spans="8:8" x14ac:dyDescent="0.25">
      <c r="H34336" s="200"/>
    </row>
    <row r="34337" spans="8:8" x14ac:dyDescent="0.25">
      <c r="H34337" s="200"/>
    </row>
    <row r="34338" spans="8:8" x14ac:dyDescent="0.25">
      <c r="H34338" s="200"/>
    </row>
    <row r="34339" spans="8:8" x14ac:dyDescent="0.25">
      <c r="H34339" s="200"/>
    </row>
    <row r="34340" spans="8:8" x14ac:dyDescent="0.25">
      <c r="H34340" s="200"/>
    </row>
    <row r="34341" spans="8:8" x14ac:dyDescent="0.25">
      <c r="H34341" s="200"/>
    </row>
    <row r="34342" spans="8:8" x14ac:dyDescent="0.25">
      <c r="H34342" s="200"/>
    </row>
    <row r="34343" spans="8:8" x14ac:dyDescent="0.25">
      <c r="H34343" s="200"/>
    </row>
    <row r="34344" spans="8:8" x14ac:dyDescent="0.25">
      <c r="H34344" s="200"/>
    </row>
    <row r="34345" spans="8:8" x14ac:dyDescent="0.25">
      <c r="H34345" s="200"/>
    </row>
    <row r="34346" spans="8:8" x14ac:dyDescent="0.25">
      <c r="H34346" s="200"/>
    </row>
    <row r="34347" spans="8:8" x14ac:dyDescent="0.25">
      <c r="H34347" s="200"/>
    </row>
    <row r="34348" spans="8:8" x14ac:dyDescent="0.25">
      <c r="H34348" s="200"/>
    </row>
    <row r="34349" spans="8:8" x14ac:dyDescent="0.25">
      <c r="H34349" s="200"/>
    </row>
    <row r="34350" spans="8:8" x14ac:dyDescent="0.25">
      <c r="H34350" s="200"/>
    </row>
    <row r="34351" spans="8:8" x14ac:dyDescent="0.25">
      <c r="H34351" s="200"/>
    </row>
    <row r="34352" spans="8:8" x14ac:dyDescent="0.25">
      <c r="H34352" s="200"/>
    </row>
    <row r="34353" spans="8:8" x14ac:dyDescent="0.25">
      <c r="H34353" s="200"/>
    </row>
    <row r="34354" spans="8:8" x14ac:dyDescent="0.25">
      <c r="H34354" s="200"/>
    </row>
    <row r="34355" spans="8:8" x14ac:dyDescent="0.25">
      <c r="H34355" s="200"/>
    </row>
    <row r="34356" spans="8:8" x14ac:dyDescent="0.25">
      <c r="H34356" s="200"/>
    </row>
    <row r="34357" spans="8:8" x14ac:dyDescent="0.25">
      <c r="H34357" s="200"/>
    </row>
    <row r="34358" spans="8:8" x14ac:dyDescent="0.25">
      <c r="H34358" s="200"/>
    </row>
    <row r="34359" spans="8:8" x14ac:dyDescent="0.25">
      <c r="H34359" s="200"/>
    </row>
    <row r="34360" spans="8:8" x14ac:dyDescent="0.25">
      <c r="H34360" s="200"/>
    </row>
    <row r="34361" spans="8:8" x14ac:dyDescent="0.25">
      <c r="H34361" s="200"/>
    </row>
    <row r="34362" spans="8:8" x14ac:dyDescent="0.25">
      <c r="H34362" s="200"/>
    </row>
    <row r="34363" spans="8:8" x14ac:dyDescent="0.25">
      <c r="H34363" s="200"/>
    </row>
    <row r="34364" spans="8:8" x14ac:dyDescent="0.25">
      <c r="H34364" s="200"/>
    </row>
    <row r="34365" spans="8:8" x14ac:dyDescent="0.25">
      <c r="H34365" s="200"/>
    </row>
    <row r="34366" spans="8:8" x14ac:dyDescent="0.25">
      <c r="H34366" s="200"/>
    </row>
    <row r="34367" spans="8:8" x14ac:dyDescent="0.25">
      <c r="H34367" s="200"/>
    </row>
    <row r="34368" spans="8:8" x14ac:dyDescent="0.25">
      <c r="H34368" s="200"/>
    </row>
    <row r="34369" spans="8:8" x14ac:dyDescent="0.25">
      <c r="H34369" s="200"/>
    </row>
    <row r="34370" spans="8:8" x14ac:dyDescent="0.25">
      <c r="H34370" s="200"/>
    </row>
    <row r="34371" spans="8:8" x14ac:dyDescent="0.25">
      <c r="H34371" s="200"/>
    </row>
    <row r="34372" spans="8:8" x14ac:dyDescent="0.25">
      <c r="H34372" s="200"/>
    </row>
    <row r="34373" spans="8:8" x14ac:dyDescent="0.25">
      <c r="H34373" s="200"/>
    </row>
    <row r="34374" spans="8:8" x14ac:dyDescent="0.25">
      <c r="H34374" s="200"/>
    </row>
    <row r="34375" spans="8:8" x14ac:dyDescent="0.25">
      <c r="H34375" s="200"/>
    </row>
    <row r="34376" spans="8:8" x14ac:dyDescent="0.25">
      <c r="H34376" s="200"/>
    </row>
    <row r="34377" spans="8:8" x14ac:dyDescent="0.25">
      <c r="H34377" s="200"/>
    </row>
    <row r="34378" spans="8:8" x14ac:dyDescent="0.25">
      <c r="H34378" s="200"/>
    </row>
    <row r="34379" spans="8:8" x14ac:dyDescent="0.25">
      <c r="H34379" s="200"/>
    </row>
    <row r="34380" spans="8:8" x14ac:dyDescent="0.25">
      <c r="H34380" s="200"/>
    </row>
    <row r="34381" spans="8:8" x14ac:dyDescent="0.25">
      <c r="H34381" s="200"/>
    </row>
    <row r="34382" spans="8:8" x14ac:dyDescent="0.25">
      <c r="H34382" s="200"/>
    </row>
    <row r="34383" spans="8:8" x14ac:dyDescent="0.25">
      <c r="H34383" s="200"/>
    </row>
    <row r="34384" spans="8:8" x14ac:dyDescent="0.25">
      <c r="H34384" s="200"/>
    </row>
    <row r="34385" spans="8:8" x14ac:dyDescent="0.25">
      <c r="H34385" s="200"/>
    </row>
    <row r="34386" spans="8:8" x14ac:dyDescent="0.25">
      <c r="H34386" s="200"/>
    </row>
    <row r="34387" spans="8:8" x14ac:dyDescent="0.25">
      <c r="H34387" s="200"/>
    </row>
    <row r="34388" spans="8:8" x14ac:dyDescent="0.25">
      <c r="H34388" s="200"/>
    </row>
    <row r="34389" spans="8:8" x14ac:dyDescent="0.25">
      <c r="H34389" s="200"/>
    </row>
    <row r="34390" spans="8:8" x14ac:dyDescent="0.25">
      <c r="H34390" s="200"/>
    </row>
    <row r="34391" spans="8:8" x14ac:dyDescent="0.25">
      <c r="H34391" s="200"/>
    </row>
    <row r="34392" spans="8:8" x14ac:dyDescent="0.25">
      <c r="H34392" s="200"/>
    </row>
    <row r="34393" spans="8:8" x14ac:dyDescent="0.25">
      <c r="H34393" s="200"/>
    </row>
    <row r="34394" spans="8:8" x14ac:dyDescent="0.25">
      <c r="H34394" s="200"/>
    </row>
    <row r="34395" spans="8:8" x14ac:dyDescent="0.25">
      <c r="H34395" s="200"/>
    </row>
    <row r="34396" spans="8:8" x14ac:dyDescent="0.25">
      <c r="H34396" s="200"/>
    </row>
    <row r="34397" spans="8:8" x14ac:dyDescent="0.25">
      <c r="H34397" s="200"/>
    </row>
    <row r="34398" spans="8:8" x14ac:dyDescent="0.25">
      <c r="H34398" s="200"/>
    </row>
    <row r="34399" spans="8:8" x14ac:dyDescent="0.25">
      <c r="H34399" s="200"/>
    </row>
    <row r="34400" spans="8:8" x14ac:dyDescent="0.25">
      <c r="H34400" s="200"/>
    </row>
    <row r="34401" spans="8:8" x14ac:dyDescent="0.25">
      <c r="H34401" s="200"/>
    </row>
    <row r="34402" spans="8:8" x14ac:dyDescent="0.25">
      <c r="H34402" s="200"/>
    </row>
    <row r="34403" spans="8:8" x14ac:dyDescent="0.25">
      <c r="H34403" s="200"/>
    </row>
    <row r="34404" spans="8:8" x14ac:dyDescent="0.25">
      <c r="H34404" s="200"/>
    </row>
    <row r="34405" spans="8:8" x14ac:dyDescent="0.25">
      <c r="H34405" s="200"/>
    </row>
    <row r="34406" spans="8:8" x14ac:dyDescent="0.25">
      <c r="H34406" s="200"/>
    </row>
    <row r="34407" spans="8:8" x14ac:dyDescent="0.25">
      <c r="H34407" s="200"/>
    </row>
    <row r="34408" spans="8:8" x14ac:dyDescent="0.25">
      <c r="H34408" s="200"/>
    </row>
    <row r="34409" spans="8:8" x14ac:dyDescent="0.25">
      <c r="H34409" s="200"/>
    </row>
    <row r="34410" spans="8:8" x14ac:dyDescent="0.25">
      <c r="H34410" s="200"/>
    </row>
    <row r="34411" spans="8:8" x14ac:dyDescent="0.25">
      <c r="H34411" s="200"/>
    </row>
    <row r="34412" spans="8:8" x14ac:dyDescent="0.25">
      <c r="H34412" s="200"/>
    </row>
    <row r="34413" spans="8:8" x14ac:dyDescent="0.25">
      <c r="H34413" s="200"/>
    </row>
    <row r="34414" spans="8:8" x14ac:dyDescent="0.25">
      <c r="H34414" s="200"/>
    </row>
    <row r="34415" spans="8:8" x14ac:dyDescent="0.25">
      <c r="H34415" s="200"/>
    </row>
    <row r="34416" spans="8:8" x14ac:dyDescent="0.25">
      <c r="H34416" s="200"/>
    </row>
    <row r="34417" spans="8:8" x14ac:dyDescent="0.25">
      <c r="H34417" s="200"/>
    </row>
    <row r="34418" spans="8:8" x14ac:dyDescent="0.25">
      <c r="H34418" s="200"/>
    </row>
    <row r="34419" spans="8:8" x14ac:dyDescent="0.25">
      <c r="H34419" s="200"/>
    </row>
    <row r="34420" spans="8:8" x14ac:dyDescent="0.25">
      <c r="H34420" s="200"/>
    </row>
    <row r="34421" spans="8:8" x14ac:dyDescent="0.25">
      <c r="H34421" s="200"/>
    </row>
    <row r="34422" spans="8:8" x14ac:dyDescent="0.25">
      <c r="H34422" s="200"/>
    </row>
    <row r="34423" spans="8:8" x14ac:dyDescent="0.25">
      <c r="H34423" s="200"/>
    </row>
    <row r="34424" spans="8:8" x14ac:dyDescent="0.25">
      <c r="H34424" s="200"/>
    </row>
    <row r="34425" spans="8:8" x14ac:dyDescent="0.25">
      <c r="H34425" s="200"/>
    </row>
    <row r="34426" spans="8:8" x14ac:dyDescent="0.25">
      <c r="H34426" s="200"/>
    </row>
    <row r="34427" spans="8:8" x14ac:dyDescent="0.25">
      <c r="H34427" s="200"/>
    </row>
    <row r="34428" spans="8:8" x14ac:dyDescent="0.25">
      <c r="H34428" s="200"/>
    </row>
    <row r="34429" spans="8:8" x14ac:dyDescent="0.25">
      <c r="H34429" s="200"/>
    </row>
    <row r="34430" spans="8:8" x14ac:dyDescent="0.25">
      <c r="H34430" s="200"/>
    </row>
    <row r="34431" spans="8:8" x14ac:dyDescent="0.25">
      <c r="H34431" s="200"/>
    </row>
    <row r="34432" spans="8:8" x14ac:dyDescent="0.25">
      <c r="H34432" s="200"/>
    </row>
    <row r="34433" spans="8:8" x14ac:dyDescent="0.25">
      <c r="H34433" s="200"/>
    </row>
    <row r="34434" spans="8:8" x14ac:dyDescent="0.25">
      <c r="H34434" s="200"/>
    </row>
    <row r="34435" spans="8:8" x14ac:dyDescent="0.25">
      <c r="H34435" s="200"/>
    </row>
    <row r="34436" spans="8:8" x14ac:dyDescent="0.25">
      <c r="H34436" s="200"/>
    </row>
    <row r="34437" spans="8:8" x14ac:dyDescent="0.25">
      <c r="H34437" s="200"/>
    </row>
    <row r="34438" spans="8:8" x14ac:dyDescent="0.25">
      <c r="H34438" s="200"/>
    </row>
    <row r="34439" spans="8:8" x14ac:dyDescent="0.25">
      <c r="H34439" s="200"/>
    </row>
    <row r="34440" spans="8:8" x14ac:dyDescent="0.25">
      <c r="H34440" s="200"/>
    </row>
    <row r="34441" spans="8:8" x14ac:dyDescent="0.25">
      <c r="H34441" s="200"/>
    </row>
    <row r="34442" spans="8:8" x14ac:dyDescent="0.25">
      <c r="H34442" s="200"/>
    </row>
    <row r="34443" spans="8:8" x14ac:dyDescent="0.25">
      <c r="H34443" s="200"/>
    </row>
    <row r="34444" spans="8:8" x14ac:dyDescent="0.25">
      <c r="H34444" s="200"/>
    </row>
    <row r="34445" spans="8:8" x14ac:dyDescent="0.25">
      <c r="H34445" s="200"/>
    </row>
    <row r="34446" spans="8:8" x14ac:dyDescent="0.25">
      <c r="H34446" s="200"/>
    </row>
    <row r="34447" spans="8:8" x14ac:dyDescent="0.25">
      <c r="H34447" s="200"/>
    </row>
    <row r="34448" spans="8:8" x14ac:dyDescent="0.25">
      <c r="H34448" s="200"/>
    </row>
    <row r="34449" spans="8:8" x14ac:dyDescent="0.25">
      <c r="H34449" s="200"/>
    </row>
    <row r="34450" spans="8:8" x14ac:dyDescent="0.25">
      <c r="H34450" s="200"/>
    </row>
    <row r="34451" spans="8:8" x14ac:dyDescent="0.25">
      <c r="H34451" s="200"/>
    </row>
    <row r="34452" spans="8:8" x14ac:dyDescent="0.25">
      <c r="H34452" s="200"/>
    </row>
    <row r="34453" spans="8:8" x14ac:dyDescent="0.25">
      <c r="H34453" s="200"/>
    </row>
    <row r="34454" spans="8:8" x14ac:dyDescent="0.25">
      <c r="H34454" s="200"/>
    </row>
    <row r="34455" spans="8:8" x14ac:dyDescent="0.25">
      <c r="H34455" s="200"/>
    </row>
    <row r="34456" spans="8:8" x14ac:dyDescent="0.25">
      <c r="H34456" s="200"/>
    </row>
    <row r="34457" spans="8:8" x14ac:dyDescent="0.25">
      <c r="H34457" s="200"/>
    </row>
    <row r="34458" spans="8:8" x14ac:dyDescent="0.25">
      <c r="H34458" s="200"/>
    </row>
    <row r="34459" spans="8:8" x14ac:dyDescent="0.25">
      <c r="H34459" s="200"/>
    </row>
    <row r="34460" spans="8:8" x14ac:dyDescent="0.25">
      <c r="H34460" s="200"/>
    </row>
    <row r="34461" spans="8:8" x14ac:dyDescent="0.25">
      <c r="H34461" s="200"/>
    </row>
    <row r="34462" spans="8:8" x14ac:dyDescent="0.25">
      <c r="H34462" s="200"/>
    </row>
    <row r="34463" spans="8:8" x14ac:dyDescent="0.25">
      <c r="H34463" s="200"/>
    </row>
    <row r="34464" spans="8:8" x14ac:dyDescent="0.25">
      <c r="H34464" s="200"/>
    </row>
    <row r="34465" spans="8:8" x14ac:dyDescent="0.25">
      <c r="H34465" s="200"/>
    </row>
    <row r="34466" spans="8:8" x14ac:dyDescent="0.25">
      <c r="H34466" s="200"/>
    </row>
    <row r="34467" spans="8:8" x14ac:dyDescent="0.25">
      <c r="H34467" s="200"/>
    </row>
    <row r="34468" spans="8:8" x14ac:dyDescent="0.25">
      <c r="H34468" s="200"/>
    </row>
    <row r="34469" spans="8:8" x14ac:dyDescent="0.25">
      <c r="H34469" s="200"/>
    </row>
    <row r="34470" spans="8:8" x14ac:dyDescent="0.25">
      <c r="H34470" s="200"/>
    </row>
    <row r="34471" spans="8:8" x14ac:dyDescent="0.25">
      <c r="H34471" s="200"/>
    </row>
    <row r="34472" spans="8:8" x14ac:dyDescent="0.25">
      <c r="H34472" s="200"/>
    </row>
    <row r="34473" spans="8:8" x14ac:dyDescent="0.25">
      <c r="H34473" s="200"/>
    </row>
    <row r="34474" spans="8:8" x14ac:dyDescent="0.25">
      <c r="H34474" s="200"/>
    </row>
    <row r="34475" spans="8:8" x14ac:dyDescent="0.25">
      <c r="H34475" s="200"/>
    </row>
    <row r="34476" spans="8:8" x14ac:dyDescent="0.25">
      <c r="H34476" s="200"/>
    </row>
    <row r="34477" spans="8:8" x14ac:dyDescent="0.25">
      <c r="H34477" s="200"/>
    </row>
    <row r="34478" spans="8:8" x14ac:dyDescent="0.25">
      <c r="H34478" s="200"/>
    </row>
    <row r="34479" spans="8:8" x14ac:dyDescent="0.25">
      <c r="H34479" s="200"/>
    </row>
    <row r="34480" spans="8:8" x14ac:dyDescent="0.25">
      <c r="H34480" s="200"/>
    </row>
    <row r="34481" spans="8:8" x14ac:dyDescent="0.25">
      <c r="H34481" s="200"/>
    </row>
    <row r="34482" spans="8:8" x14ac:dyDescent="0.25">
      <c r="H34482" s="200"/>
    </row>
    <row r="34483" spans="8:8" x14ac:dyDescent="0.25">
      <c r="H34483" s="200"/>
    </row>
    <row r="34484" spans="8:8" x14ac:dyDescent="0.25">
      <c r="H34484" s="200"/>
    </row>
    <row r="34485" spans="8:8" x14ac:dyDescent="0.25">
      <c r="H34485" s="200"/>
    </row>
    <row r="34486" spans="8:8" x14ac:dyDescent="0.25">
      <c r="H34486" s="200"/>
    </row>
    <row r="34487" spans="8:8" x14ac:dyDescent="0.25">
      <c r="H34487" s="200"/>
    </row>
    <row r="34488" spans="8:8" x14ac:dyDescent="0.25">
      <c r="H34488" s="200"/>
    </row>
    <row r="34489" spans="8:8" x14ac:dyDescent="0.25">
      <c r="H34489" s="200"/>
    </row>
    <row r="34490" spans="8:8" x14ac:dyDescent="0.25">
      <c r="H34490" s="200"/>
    </row>
    <row r="34491" spans="8:8" x14ac:dyDescent="0.25">
      <c r="H34491" s="200"/>
    </row>
    <row r="34492" spans="8:8" x14ac:dyDescent="0.25">
      <c r="H34492" s="200"/>
    </row>
    <row r="34493" spans="8:8" x14ac:dyDescent="0.25">
      <c r="H34493" s="200"/>
    </row>
    <row r="34494" spans="8:8" x14ac:dyDescent="0.25">
      <c r="H34494" s="200"/>
    </row>
    <row r="34495" spans="8:8" x14ac:dyDescent="0.25">
      <c r="H34495" s="200"/>
    </row>
    <row r="34496" spans="8:8" x14ac:dyDescent="0.25">
      <c r="H34496" s="200"/>
    </row>
    <row r="34497" spans="8:8" x14ac:dyDescent="0.25">
      <c r="H34497" s="200"/>
    </row>
    <row r="34498" spans="8:8" x14ac:dyDescent="0.25">
      <c r="H34498" s="200"/>
    </row>
    <row r="34499" spans="8:8" x14ac:dyDescent="0.25">
      <c r="H34499" s="200"/>
    </row>
    <row r="34500" spans="8:8" x14ac:dyDescent="0.25">
      <c r="H34500" s="200"/>
    </row>
    <row r="34501" spans="8:8" x14ac:dyDescent="0.25">
      <c r="H34501" s="200"/>
    </row>
    <row r="34502" spans="8:8" x14ac:dyDescent="0.25">
      <c r="H34502" s="200"/>
    </row>
    <row r="34503" spans="8:8" x14ac:dyDescent="0.25">
      <c r="H34503" s="200"/>
    </row>
    <row r="34504" spans="8:8" x14ac:dyDescent="0.25">
      <c r="H34504" s="200"/>
    </row>
    <row r="34505" spans="8:8" x14ac:dyDescent="0.25">
      <c r="H34505" s="200"/>
    </row>
    <row r="34506" spans="8:8" x14ac:dyDescent="0.25">
      <c r="H34506" s="200"/>
    </row>
    <row r="34507" spans="8:8" x14ac:dyDescent="0.25">
      <c r="H34507" s="200"/>
    </row>
    <row r="34508" spans="8:8" x14ac:dyDescent="0.25">
      <c r="H34508" s="200"/>
    </row>
    <row r="34509" spans="8:8" x14ac:dyDescent="0.25">
      <c r="H34509" s="200"/>
    </row>
    <row r="34510" spans="8:8" x14ac:dyDescent="0.25">
      <c r="H34510" s="200"/>
    </row>
    <row r="34511" spans="8:8" x14ac:dyDescent="0.25">
      <c r="H34511" s="200"/>
    </row>
    <row r="34512" spans="8:8" x14ac:dyDescent="0.25">
      <c r="H34512" s="200"/>
    </row>
    <row r="34513" spans="8:8" x14ac:dyDescent="0.25">
      <c r="H34513" s="200"/>
    </row>
    <row r="34514" spans="8:8" x14ac:dyDescent="0.25">
      <c r="H34514" s="200"/>
    </row>
    <row r="34515" spans="8:8" x14ac:dyDescent="0.25">
      <c r="H34515" s="200"/>
    </row>
    <row r="34516" spans="8:8" x14ac:dyDescent="0.25">
      <c r="H34516" s="200"/>
    </row>
    <row r="34517" spans="8:8" x14ac:dyDescent="0.25">
      <c r="H34517" s="200"/>
    </row>
    <row r="34518" spans="8:8" x14ac:dyDescent="0.25">
      <c r="H34518" s="200"/>
    </row>
    <row r="34519" spans="8:8" x14ac:dyDescent="0.25">
      <c r="H34519" s="200"/>
    </row>
    <row r="34520" spans="8:8" x14ac:dyDescent="0.25">
      <c r="H34520" s="200"/>
    </row>
    <row r="34521" spans="8:8" x14ac:dyDescent="0.25">
      <c r="H34521" s="200"/>
    </row>
    <row r="34522" spans="8:8" x14ac:dyDescent="0.25">
      <c r="H34522" s="200"/>
    </row>
    <row r="34523" spans="8:8" x14ac:dyDescent="0.25">
      <c r="H34523" s="200"/>
    </row>
    <row r="34524" spans="8:8" x14ac:dyDescent="0.25">
      <c r="H34524" s="200"/>
    </row>
    <row r="34525" spans="8:8" x14ac:dyDescent="0.25">
      <c r="H34525" s="200"/>
    </row>
    <row r="34526" spans="8:8" x14ac:dyDescent="0.25">
      <c r="H34526" s="200"/>
    </row>
    <row r="34527" spans="8:8" x14ac:dyDescent="0.25">
      <c r="H34527" s="200"/>
    </row>
    <row r="34528" spans="8:8" x14ac:dyDescent="0.25">
      <c r="H34528" s="200"/>
    </row>
    <row r="34529" spans="8:8" x14ac:dyDescent="0.25">
      <c r="H34529" s="200"/>
    </row>
    <row r="34530" spans="8:8" x14ac:dyDescent="0.25">
      <c r="H34530" s="200"/>
    </row>
    <row r="34531" spans="8:8" x14ac:dyDescent="0.25">
      <c r="H34531" s="200"/>
    </row>
    <row r="34532" spans="8:8" x14ac:dyDescent="0.25">
      <c r="H34532" s="200"/>
    </row>
    <row r="34533" spans="8:8" x14ac:dyDescent="0.25">
      <c r="H34533" s="200"/>
    </row>
    <row r="34534" spans="8:8" x14ac:dyDescent="0.25">
      <c r="H34534" s="200"/>
    </row>
    <row r="34535" spans="8:8" x14ac:dyDescent="0.25">
      <c r="H34535" s="200"/>
    </row>
    <row r="34536" spans="8:8" x14ac:dyDescent="0.25">
      <c r="H34536" s="200"/>
    </row>
    <row r="34537" spans="8:8" x14ac:dyDescent="0.25">
      <c r="H34537" s="200"/>
    </row>
    <row r="34538" spans="8:8" x14ac:dyDescent="0.25">
      <c r="H34538" s="200"/>
    </row>
    <row r="34539" spans="8:8" x14ac:dyDescent="0.25">
      <c r="H34539" s="200"/>
    </row>
    <row r="34540" spans="8:8" x14ac:dyDescent="0.25">
      <c r="H34540" s="200"/>
    </row>
    <row r="34541" spans="8:8" x14ac:dyDescent="0.25">
      <c r="H34541" s="200"/>
    </row>
    <row r="34542" spans="8:8" x14ac:dyDescent="0.25">
      <c r="H34542" s="200"/>
    </row>
    <row r="34543" spans="8:8" x14ac:dyDescent="0.25">
      <c r="H34543" s="200"/>
    </row>
    <row r="34544" spans="8:8" x14ac:dyDescent="0.25">
      <c r="H34544" s="200"/>
    </row>
    <row r="34545" spans="8:8" x14ac:dyDescent="0.25">
      <c r="H34545" s="200"/>
    </row>
    <row r="34546" spans="8:8" x14ac:dyDescent="0.25">
      <c r="H34546" s="200"/>
    </row>
    <row r="34547" spans="8:8" x14ac:dyDescent="0.25">
      <c r="H34547" s="200"/>
    </row>
    <row r="34548" spans="8:8" x14ac:dyDescent="0.25">
      <c r="H34548" s="200"/>
    </row>
    <row r="34549" spans="8:8" x14ac:dyDescent="0.25">
      <c r="H34549" s="200"/>
    </row>
    <row r="34550" spans="8:8" x14ac:dyDescent="0.25">
      <c r="H34550" s="200"/>
    </row>
    <row r="34551" spans="8:8" x14ac:dyDescent="0.25">
      <c r="H34551" s="200"/>
    </row>
    <row r="34552" spans="8:8" x14ac:dyDescent="0.25">
      <c r="H34552" s="200"/>
    </row>
    <row r="34553" spans="8:8" x14ac:dyDescent="0.25">
      <c r="H34553" s="200"/>
    </row>
    <row r="34554" spans="8:8" x14ac:dyDescent="0.25">
      <c r="H34554" s="200"/>
    </row>
    <row r="34555" spans="8:8" x14ac:dyDescent="0.25">
      <c r="H34555" s="200"/>
    </row>
    <row r="34556" spans="8:8" x14ac:dyDescent="0.25">
      <c r="H34556" s="200"/>
    </row>
    <row r="34557" spans="8:8" x14ac:dyDescent="0.25">
      <c r="H34557" s="200"/>
    </row>
    <row r="34558" spans="8:8" x14ac:dyDescent="0.25">
      <c r="H34558" s="200"/>
    </row>
    <row r="34559" spans="8:8" x14ac:dyDescent="0.25">
      <c r="H34559" s="200"/>
    </row>
    <row r="34560" spans="8:8" x14ac:dyDescent="0.25">
      <c r="H34560" s="200"/>
    </row>
    <row r="34561" spans="8:8" x14ac:dyDescent="0.25">
      <c r="H34561" s="200"/>
    </row>
    <row r="34562" spans="8:8" x14ac:dyDescent="0.25">
      <c r="H34562" s="200"/>
    </row>
    <row r="34563" spans="8:8" x14ac:dyDescent="0.25">
      <c r="H34563" s="200"/>
    </row>
    <row r="34564" spans="8:8" x14ac:dyDescent="0.25">
      <c r="H34564" s="200"/>
    </row>
    <row r="34565" spans="8:8" x14ac:dyDescent="0.25">
      <c r="H34565" s="200"/>
    </row>
    <row r="34566" spans="8:8" x14ac:dyDescent="0.25">
      <c r="H34566" s="200"/>
    </row>
    <row r="34567" spans="8:8" x14ac:dyDescent="0.25">
      <c r="H34567" s="200"/>
    </row>
    <row r="34568" spans="8:8" x14ac:dyDescent="0.25">
      <c r="H34568" s="200"/>
    </row>
    <row r="34569" spans="8:8" x14ac:dyDescent="0.25">
      <c r="H34569" s="200"/>
    </row>
    <row r="34570" spans="8:8" x14ac:dyDescent="0.25">
      <c r="H34570" s="200"/>
    </row>
    <row r="34571" spans="8:8" x14ac:dyDescent="0.25">
      <c r="H34571" s="200"/>
    </row>
    <row r="34572" spans="8:8" x14ac:dyDescent="0.25">
      <c r="H34572" s="200"/>
    </row>
    <row r="34573" spans="8:8" x14ac:dyDescent="0.25">
      <c r="H34573" s="200"/>
    </row>
    <row r="34574" spans="8:8" x14ac:dyDescent="0.25">
      <c r="H34574" s="200"/>
    </row>
    <row r="34575" spans="8:8" x14ac:dyDescent="0.25">
      <c r="H34575" s="200"/>
    </row>
    <row r="34576" spans="8:8" x14ac:dyDescent="0.25">
      <c r="H34576" s="200"/>
    </row>
    <row r="34577" spans="8:8" x14ac:dyDescent="0.25">
      <c r="H34577" s="200"/>
    </row>
    <row r="34578" spans="8:8" x14ac:dyDescent="0.25">
      <c r="H34578" s="200"/>
    </row>
    <row r="34579" spans="8:8" x14ac:dyDescent="0.25">
      <c r="H34579" s="200"/>
    </row>
    <row r="34580" spans="8:8" x14ac:dyDescent="0.25">
      <c r="H34580" s="200"/>
    </row>
    <row r="34581" spans="8:8" x14ac:dyDescent="0.25">
      <c r="H34581" s="200"/>
    </row>
    <row r="34582" spans="8:8" x14ac:dyDescent="0.25">
      <c r="H34582" s="200"/>
    </row>
    <row r="34583" spans="8:8" x14ac:dyDescent="0.25">
      <c r="H34583" s="200"/>
    </row>
    <row r="34584" spans="8:8" x14ac:dyDescent="0.25">
      <c r="H34584" s="200"/>
    </row>
    <row r="34585" spans="8:8" x14ac:dyDescent="0.25">
      <c r="H34585" s="200"/>
    </row>
    <row r="34586" spans="8:8" x14ac:dyDescent="0.25">
      <c r="H34586" s="200"/>
    </row>
    <row r="34587" spans="8:8" x14ac:dyDescent="0.25">
      <c r="H34587" s="200"/>
    </row>
    <row r="34588" spans="8:8" x14ac:dyDescent="0.25">
      <c r="H34588" s="200"/>
    </row>
    <row r="34589" spans="8:8" x14ac:dyDescent="0.25">
      <c r="H34589" s="200"/>
    </row>
    <row r="34590" spans="8:8" x14ac:dyDescent="0.25">
      <c r="H34590" s="200"/>
    </row>
    <row r="34591" spans="8:8" x14ac:dyDescent="0.25">
      <c r="H34591" s="200"/>
    </row>
    <row r="34592" spans="8:8" x14ac:dyDescent="0.25">
      <c r="H34592" s="200"/>
    </row>
    <row r="34593" spans="8:8" x14ac:dyDescent="0.25">
      <c r="H34593" s="200"/>
    </row>
    <row r="34594" spans="8:8" x14ac:dyDescent="0.25">
      <c r="H34594" s="200"/>
    </row>
    <row r="34595" spans="8:8" x14ac:dyDescent="0.25">
      <c r="H34595" s="200"/>
    </row>
    <row r="34596" spans="8:8" x14ac:dyDescent="0.25">
      <c r="H34596" s="200"/>
    </row>
    <row r="34597" spans="8:8" x14ac:dyDescent="0.25">
      <c r="H34597" s="200"/>
    </row>
    <row r="34598" spans="8:8" x14ac:dyDescent="0.25">
      <c r="H34598" s="200"/>
    </row>
    <row r="34599" spans="8:8" x14ac:dyDescent="0.25">
      <c r="H34599" s="200"/>
    </row>
    <row r="34600" spans="8:8" x14ac:dyDescent="0.25">
      <c r="H34600" s="200"/>
    </row>
    <row r="34601" spans="8:8" x14ac:dyDescent="0.25">
      <c r="H34601" s="200"/>
    </row>
    <row r="34602" spans="8:8" x14ac:dyDescent="0.25">
      <c r="H34602" s="200"/>
    </row>
    <row r="34603" spans="8:8" x14ac:dyDescent="0.25">
      <c r="H34603" s="200"/>
    </row>
    <row r="34604" spans="8:8" x14ac:dyDescent="0.25">
      <c r="H34604" s="200"/>
    </row>
    <row r="34605" spans="8:8" x14ac:dyDescent="0.25">
      <c r="H34605" s="200"/>
    </row>
    <row r="34606" spans="8:8" x14ac:dyDescent="0.25">
      <c r="H34606" s="200"/>
    </row>
    <row r="34607" spans="8:8" x14ac:dyDescent="0.25">
      <c r="H34607" s="200"/>
    </row>
    <row r="34608" spans="8:8" x14ac:dyDescent="0.25">
      <c r="H34608" s="200"/>
    </row>
    <row r="34609" spans="8:8" x14ac:dyDescent="0.25">
      <c r="H34609" s="200"/>
    </row>
    <row r="34610" spans="8:8" x14ac:dyDescent="0.25">
      <c r="H34610" s="200"/>
    </row>
    <row r="34611" spans="8:8" x14ac:dyDescent="0.25">
      <c r="H34611" s="200"/>
    </row>
    <row r="34612" spans="8:8" x14ac:dyDescent="0.25">
      <c r="H34612" s="200"/>
    </row>
    <row r="34613" spans="8:8" x14ac:dyDescent="0.25">
      <c r="H34613" s="200"/>
    </row>
    <row r="34614" spans="8:8" x14ac:dyDescent="0.25">
      <c r="H34614" s="200"/>
    </row>
    <row r="34615" spans="8:8" x14ac:dyDescent="0.25">
      <c r="H34615" s="200"/>
    </row>
    <row r="34616" spans="8:8" x14ac:dyDescent="0.25">
      <c r="H34616" s="200"/>
    </row>
    <row r="34617" spans="8:8" x14ac:dyDescent="0.25">
      <c r="H34617" s="200"/>
    </row>
    <row r="34618" spans="8:8" x14ac:dyDescent="0.25">
      <c r="H34618" s="200"/>
    </row>
    <row r="34619" spans="8:8" x14ac:dyDescent="0.25">
      <c r="H34619" s="200"/>
    </row>
    <row r="34620" spans="8:8" x14ac:dyDescent="0.25">
      <c r="H34620" s="200"/>
    </row>
    <row r="34621" spans="8:8" x14ac:dyDescent="0.25">
      <c r="H34621" s="200"/>
    </row>
    <row r="34622" spans="8:8" x14ac:dyDescent="0.25">
      <c r="H34622" s="200"/>
    </row>
    <row r="34623" spans="8:8" x14ac:dyDescent="0.25">
      <c r="H34623" s="200"/>
    </row>
    <row r="34624" spans="8:8" x14ac:dyDescent="0.25">
      <c r="H34624" s="200"/>
    </row>
    <row r="34625" spans="8:8" x14ac:dyDescent="0.25">
      <c r="H34625" s="200"/>
    </row>
    <row r="34626" spans="8:8" x14ac:dyDescent="0.25">
      <c r="H34626" s="200"/>
    </row>
    <row r="34627" spans="8:8" x14ac:dyDescent="0.25">
      <c r="H34627" s="200"/>
    </row>
    <row r="34628" spans="8:8" x14ac:dyDescent="0.25">
      <c r="H34628" s="200"/>
    </row>
    <row r="34629" spans="8:8" x14ac:dyDescent="0.25">
      <c r="H34629" s="200"/>
    </row>
    <row r="34630" spans="8:8" x14ac:dyDescent="0.25">
      <c r="H34630" s="200"/>
    </row>
    <row r="34631" spans="8:8" x14ac:dyDescent="0.25">
      <c r="H34631" s="200"/>
    </row>
    <row r="34632" spans="8:8" x14ac:dyDescent="0.25">
      <c r="H34632" s="200"/>
    </row>
    <row r="34633" spans="8:8" x14ac:dyDescent="0.25">
      <c r="H34633" s="200"/>
    </row>
    <row r="34634" spans="8:8" x14ac:dyDescent="0.25">
      <c r="H34634" s="200"/>
    </row>
    <row r="34635" spans="8:8" x14ac:dyDescent="0.25">
      <c r="H34635" s="200"/>
    </row>
    <row r="34636" spans="8:8" x14ac:dyDescent="0.25">
      <c r="H34636" s="200"/>
    </row>
    <row r="34637" spans="8:8" x14ac:dyDescent="0.25">
      <c r="H34637" s="200"/>
    </row>
    <row r="34638" spans="8:8" x14ac:dyDescent="0.25">
      <c r="H34638" s="200"/>
    </row>
    <row r="34639" spans="8:8" x14ac:dyDescent="0.25">
      <c r="H34639" s="200"/>
    </row>
    <row r="34640" spans="8:8" x14ac:dyDescent="0.25">
      <c r="H34640" s="200"/>
    </row>
    <row r="34641" spans="8:8" x14ac:dyDescent="0.25">
      <c r="H34641" s="200"/>
    </row>
    <row r="34642" spans="8:8" x14ac:dyDescent="0.25">
      <c r="H34642" s="200"/>
    </row>
    <row r="34643" spans="8:8" x14ac:dyDescent="0.25">
      <c r="H34643" s="200"/>
    </row>
    <row r="34644" spans="8:8" x14ac:dyDescent="0.25">
      <c r="H34644" s="200"/>
    </row>
    <row r="34645" spans="8:8" x14ac:dyDescent="0.25">
      <c r="H34645" s="200"/>
    </row>
    <row r="34646" spans="8:8" x14ac:dyDescent="0.25">
      <c r="H34646" s="200"/>
    </row>
    <row r="34647" spans="8:8" x14ac:dyDescent="0.25">
      <c r="H34647" s="200"/>
    </row>
    <row r="34648" spans="8:8" x14ac:dyDescent="0.25">
      <c r="H34648" s="200"/>
    </row>
    <row r="34649" spans="8:8" x14ac:dyDescent="0.25">
      <c r="H34649" s="200"/>
    </row>
    <row r="34650" spans="8:8" x14ac:dyDescent="0.25">
      <c r="H34650" s="200"/>
    </row>
    <row r="34651" spans="8:8" x14ac:dyDescent="0.25">
      <c r="H34651" s="200"/>
    </row>
    <row r="34652" spans="8:8" x14ac:dyDescent="0.25">
      <c r="H34652" s="200"/>
    </row>
    <row r="34653" spans="8:8" x14ac:dyDescent="0.25">
      <c r="H34653" s="200"/>
    </row>
    <row r="34654" spans="8:8" x14ac:dyDescent="0.25">
      <c r="H34654" s="200"/>
    </row>
    <row r="34655" spans="8:8" x14ac:dyDescent="0.25">
      <c r="H34655" s="200"/>
    </row>
    <row r="34656" spans="8:8" x14ac:dyDescent="0.25">
      <c r="H34656" s="200"/>
    </row>
    <row r="34657" spans="8:8" x14ac:dyDescent="0.25">
      <c r="H34657" s="200"/>
    </row>
    <row r="34658" spans="8:8" x14ac:dyDescent="0.25">
      <c r="H34658" s="200"/>
    </row>
    <row r="34659" spans="8:8" x14ac:dyDescent="0.25">
      <c r="H34659" s="200"/>
    </row>
    <row r="34660" spans="8:8" x14ac:dyDescent="0.25">
      <c r="H34660" s="200"/>
    </row>
    <row r="34661" spans="8:8" x14ac:dyDescent="0.25">
      <c r="H34661" s="200"/>
    </row>
    <row r="34662" spans="8:8" x14ac:dyDescent="0.25">
      <c r="H34662" s="200"/>
    </row>
    <row r="34663" spans="8:8" x14ac:dyDescent="0.25">
      <c r="H34663" s="200"/>
    </row>
    <row r="34664" spans="8:8" x14ac:dyDescent="0.25">
      <c r="H34664" s="200"/>
    </row>
    <row r="34665" spans="8:8" x14ac:dyDescent="0.25">
      <c r="H34665" s="200"/>
    </row>
    <row r="34666" spans="8:8" x14ac:dyDescent="0.25">
      <c r="H34666" s="200"/>
    </row>
    <row r="34667" spans="8:8" x14ac:dyDescent="0.25">
      <c r="H34667" s="200"/>
    </row>
    <row r="34668" spans="8:8" x14ac:dyDescent="0.25">
      <c r="H34668" s="200"/>
    </row>
    <row r="34669" spans="8:8" x14ac:dyDescent="0.25">
      <c r="H34669" s="200"/>
    </row>
    <row r="34670" spans="8:8" x14ac:dyDescent="0.25">
      <c r="H34670" s="200"/>
    </row>
    <row r="34671" spans="8:8" x14ac:dyDescent="0.25">
      <c r="H34671" s="200"/>
    </row>
    <row r="34672" spans="8:8" x14ac:dyDescent="0.25">
      <c r="H34672" s="200"/>
    </row>
    <row r="34673" spans="8:8" x14ac:dyDescent="0.25">
      <c r="H34673" s="200"/>
    </row>
    <row r="34674" spans="8:8" x14ac:dyDescent="0.25">
      <c r="H34674" s="200"/>
    </row>
    <row r="34675" spans="8:8" x14ac:dyDescent="0.25">
      <c r="H34675" s="200"/>
    </row>
    <row r="34676" spans="8:8" x14ac:dyDescent="0.25">
      <c r="H34676" s="200"/>
    </row>
    <row r="34677" spans="8:8" x14ac:dyDescent="0.25">
      <c r="H34677" s="200"/>
    </row>
    <row r="34678" spans="8:8" x14ac:dyDescent="0.25">
      <c r="H34678" s="200"/>
    </row>
    <row r="34679" spans="8:8" x14ac:dyDescent="0.25">
      <c r="H34679" s="200"/>
    </row>
    <row r="34680" spans="8:8" x14ac:dyDescent="0.25">
      <c r="H34680" s="200"/>
    </row>
    <row r="34681" spans="8:8" x14ac:dyDescent="0.25">
      <c r="H34681" s="200"/>
    </row>
    <row r="34682" spans="8:8" x14ac:dyDescent="0.25">
      <c r="H34682" s="200"/>
    </row>
    <row r="34683" spans="8:8" x14ac:dyDescent="0.25">
      <c r="H34683" s="200"/>
    </row>
    <row r="34684" spans="8:8" x14ac:dyDescent="0.25">
      <c r="H34684" s="200"/>
    </row>
    <row r="34685" spans="8:8" x14ac:dyDescent="0.25">
      <c r="H34685" s="200"/>
    </row>
    <row r="34686" spans="8:8" x14ac:dyDescent="0.25">
      <c r="H34686" s="200"/>
    </row>
    <row r="34687" spans="8:8" x14ac:dyDescent="0.25">
      <c r="H34687" s="200"/>
    </row>
    <row r="34688" spans="8:8" x14ac:dyDescent="0.25">
      <c r="H34688" s="200"/>
    </row>
    <row r="34689" spans="8:8" x14ac:dyDescent="0.25">
      <c r="H34689" s="200"/>
    </row>
    <row r="34690" spans="8:8" x14ac:dyDescent="0.25">
      <c r="H34690" s="200"/>
    </row>
    <row r="34691" spans="8:8" x14ac:dyDescent="0.25">
      <c r="H34691" s="200"/>
    </row>
    <row r="34692" spans="8:8" x14ac:dyDescent="0.25">
      <c r="H34692" s="200"/>
    </row>
    <row r="34693" spans="8:8" x14ac:dyDescent="0.25">
      <c r="H34693" s="200"/>
    </row>
    <row r="34694" spans="8:8" x14ac:dyDescent="0.25">
      <c r="H34694" s="200"/>
    </row>
    <row r="34695" spans="8:8" x14ac:dyDescent="0.25">
      <c r="H34695" s="200"/>
    </row>
    <row r="34696" spans="8:8" x14ac:dyDescent="0.25">
      <c r="H34696" s="200"/>
    </row>
    <row r="34697" spans="8:8" x14ac:dyDescent="0.25">
      <c r="H34697" s="200"/>
    </row>
    <row r="34698" spans="8:8" x14ac:dyDescent="0.25">
      <c r="H34698" s="200"/>
    </row>
    <row r="34699" spans="8:8" x14ac:dyDescent="0.25">
      <c r="H34699" s="200"/>
    </row>
    <row r="34700" spans="8:8" x14ac:dyDescent="0.25">
      <c r="H34700" s="200"/>
    </row>
    <row r="34701" spans="8:8" x14ac:dyDescent="0.25">
      <c r="H34701" s="200"/>
    </row>
    <row r="34702" spans="8:8" x14ac:dyDescent="0.25">
      <c r="H34702" s="200"/>
    </row>
    <row r="34703" spans="8:8" x14ac:dyDescent="0.25">
      <c r="H34703" s="200"/>
    </row>
    <row r="34704" spans="8:8" x14ac:dyDescent="0.25">
      <c r="H34704" s="200"/>
    </row>
    <row r="34705" spans="8:8" x14ac:dyDescent="0.25">
      <c r="H34705" s="200"/>
    </row>
    <row r="34706" spans="8:8" x14ac:dyDescent="0.25">
      <c r="H34706" s="200"/>
    </row>
    <row r="34707" spans="8:8" x14ac:dyDescent="0.25">
      <c r="H34707" s="200"/>
    </row>
    <row r="34708" spans="8:8" x14ac:dyDescent="0.25">
      <c r="H34708" s="200"/>
    </row>
    <row r="34709" spans="8:8" x14ac:dyDescent="0.25">
      <c r="H34709" s="200"/>
    </row>
    <row r="34710" spans="8:8" x14ac:dyDescent="0.25">
      <c r="H34710" s="200"/>
    </row>
    <row r="34711" spans="8:8" x14ac:dyDescent="0.25">
      <c r="H34711" s="200"/>
    </row>
    <row r="34712" spans="8:8" x14ac:dyDescent="0.25">
      <c r="H34712" s="200"/>
    </row>
    <row r="34713" spans="8:8" x14ac:dyDescent="0.25">
      <c r="H34713" s="200"/>
    </row>
    <row r="34714" spans="8:8" x14ac:dyDescent="0.25">
      <c r="H34714" s="200"/>
    </row>
    <row r="34715" spans="8:8" x14ac:dyDescent="0.25">
      <c r="H34715" s="200"/>
    </row>
    <row r="34716" spans="8:8" x14ac:dyDescent="0.25">
      <c r="H34716" s="200"/>
    </row>
    <row r="34717" spans="8:8" x14ac:dyDescent="0.25">
      <c r="H34717" s="200"/>
    </row>
    <row r="34718" spans="8:8" x14ac:dyDescent="0.25">
      <c r="H34718" s="200"/>
    </row>
    <row r="34719" spans="8:8" x14ac:dyDescent="0.25">
      <c r="H34719" s="200"/>
    </row>
    <row r="34720" spans="8:8" x14ac:dyDescent="0.25">
      <c r="H34720" s="200"/>
    </row>
    <row r="34721" spans="8:8" x14ac:dyDescent="0.25">
      <c r="H34721" s="200"/>
    </row>
    <row r="34722" spans="8:8" x14ac:dyDescent="0.25">
      <c r="H34722" s="200"/>
    </row>
    <row r="34723" spans="8:8" x14ac:dyDescent="0.25">
      <c r="H34723" s="200"/>
    </row>
    <row r="34724" spans="8:8" x14ac:dyDescent="0.25">
      <c r="H34724" s="200"/>
    </row>
    <row r="34725" spans="8:8" x14ac:dyDescent="0.25">
      <c r="H34725" s="200"/>
    </row>
    <row r="34726" spans="8:8" x14ac:dyDescent="0.25">
      <c r="H34726" s="200"/>
    </row>
    <row r="34727" spans="8:8" x14ac:dyDescent="0.25">
      <c r="H34727" s="200"/>
    </row>
    <row r="34728" spans="8:8" x14ac:dyDescent="0.25">
      <c r="H34728" s="200"/>
    </row>
    <row r="34729" spans="8:8" x14ac:dyDescent="0.25">
      <c r="H34729" s="200"/>
    </row>
    <row r="34730" spans="8:8" x14ac:dyDescent="0.25">
      <c r="H34730" s="200"/>
    </row>
    <row r="34731" spans="8:8" x14ac:dyDescent="0.25">
      <c r="H34731" s="200"/>
    </row>
    <row r="34732" spans="8:8" x14ac:dyDescent="0.25">
      <c r="H34732" s="200"/>
    </row>
    <row r="34733" spans="8:8" x14ac:dyDescent="0.25">
      <c r="H34733" s="200"/>
    </row>
    <row r="34734" spans="8:8" x14ac:dyDescent="0.25">
      <c r="H34734" s="200"/>
    </row>
    <row r="34735" spans="8:8" x14ac:dyDescent="0.25">
      <c r="H34735" s="200"/>
    </row>
    <row r="34736" spans="8:8" x14ac:dyDescent="0.25">
      <c r="H34736" s="200"/>
    </row>
    <row r="34737" spans="8:8" x14ac:dyDescent="0.25">
      <c r="H34737" s="200"/>
    </row>
    <row r="34738" spans="8:8" x14ac:dyDescent="0.25">
      <c r="H34738" s="200"/>
    </row>
    <row r="34739" spans="8:8" x14ac:dyDescent="0.25">
      <c r="H34739" s="200"/>
    </row>
    <row r="34740" spans="8:8" x14ac:dyDescent="0.25">
      <c r="H34740" s="200"/>
    </row>
    <row r="34741" spans="8:8" x14ac:dyDescent="0.25">
      <c r="H34741" s="200"/>
    </row>
    <row r="34742" spans="8:8" x14ac:dyDescent="0.25">
      <c r="H34742" s="200"/>
    </row>
    <row r="34743" spans="8:8" x14ac:dyDescent="0.25">
      <c r="H34743" s="200"/>
    </row>
    <row r="34744" spans="8:8" x14ac:dyDescent="0.25">
      <c r="H34744" s="200"/>
    </row>
    <row r="34745" spans="8:8" x14ac:dyDescent="0.25">
      <c r="H34745" s="200"/>
    </row>
    <row r="34746" spans="8:8" x14ac:dyDescent="0.25">
      <c r="H34746" s="200"/>
    </row>
    <row r="34747" spans="8:8" x14ac:dyDescent="0.25">
      <c r="H34747" s="200"/>
    </row>
    <row r="34748" spans="8:8" x14ac:dyDescent="0.25">
      <c r="H34748" s="200"/>
    </row>
    <row r="34749" spans="8:8" x14ac:dyDescent="0.25">
      <c r="H34749" s="200"/>
    </row>
    <row r="34750" spans="8:8" x14ac:dyDescent="0.25">
      <c r="H34750" s="200"/>
    </row>
    <row r="34751" spans="8:8" x14ac:dyDescent="0.25">
      <c r="H34751" s="200"/>
    </row>
    <row r="34752" spans="8:8" x14ac:dyDescent="0.25">
      <c r="H34752" s="200"/>
    </row>
    <row r="34753" spans="8:8" x14ac:dyDescent="0.25">
      <c r="H34753" s="200"/>
    </row>
    <row r="34754" spans="8:8" x14ac:dyDescent="0.25">
      <c r="H34754" s="200"/>
    </row>
    <row r="34755" spans="8:8" x14ac:dyDescent="0.25">
      <c r="H34755" s="200"/>
    </row>
    <row r="34756" spans="8:8" x14ac:dyDescent="0.25">
      <c r="H34756" s="200"/>
    </row>
    <row r="34757" spans="8:8" x14ac:dyDescent="0.25">
      <c r="H34757" s="200"/>
    </row>
    <row r="34758" spans="8:8" x14ac:dyDescent="0.25">
      <c r="H34758" s="200"/>
    </row>
    <row r="34759" spans="8:8" x14ac:dyDescent="0.25">
      <c r="H34759" s="200"/>
    </row>
    <row r="34760" spans="8:8" x14ac:dyDescent="0.25">
      <c r="H34760" s="200"/>
    </row>
    <row r="34761" spans="8:8" x14ac:dyDescent="0.25">
      <c r="H34761" s="200"/>
    </row>
    <row r="34762" spans="8:8" x14ac:dyDescent="0.25">
      <c r="H34762" s="200"/>
    </row>
    <row r="34763" spans="8:8" x14ac:dyDescent="0.25">
      <c r="H34763" s="200"/>
    </row>
    <row r="34764" spans="8:8" x14ac:dyDescent="0.25">
      <c r="H34764" s="200"/>
    </row>
    <row r="34765" spans="8:8" x14ac:dyDescent="0.25">
      <c r="H34765" s="200"/>
    </row>
    <row r="34766" spans="8:8" x14ac:dyDescent="0.25">
      <c r="H34766" s="200"/>
    </row>
    <row r="34767" spans="8:8" x14ac:dyDescent="0.25">
      <c r="H34767" s="200"/>
    </row>
    <row r="34768" spans="8:8" x14ac:dyDescent="0.25">
      <c r="H34768" s="200"/>
    </row>
    <row r="34769" spans="8:8" x14ac:dyDescent="0.25">
      <c r="H34769" s="200"/>
    </row>
    <row r="34770" spans="8:8" x14ac:dyDescent="0.25">
      <c r="H34770" s="200"/>
    </row>
    <row r="34771" spans="8:8" x14ac:dyDescent="0.25">
      <c r="H34771" s="200"/>
    </row>
    <row r="34772" spans="8:8" x14ac:dyDescent="0.25">
      <c r="H34772" s="200"/>
    </row>
    <row r="34773" spans="8:8" x14ac:dyDescent="0.25">
      <c r="H34773" s="200"/>
    </row>
    <row r="34774" spans="8:8" x14ac:dyDescent="0.25">
      <c r="H34774" s="200"/>
    </row>
    <row r="34775" spans="8:8" x14ac:dyDescent="0.25">
      <c r="H34775" s="200"/>
    </row>
    <row r="34776" spans="8:8" x14ac:dyDescent="0.25">
      <c r="H34776" s="200"/>
    </row>
    <row r="34777" spans="8:8" x14ac:dyDescent="0.25">
      <c r="H34777" s="200"/>
    </row>
    <row r="34778" spans="8:8" x14ac:dyDescent="0.25">
      <c r="H34778" s="200"/>
    </row>
    <row r="34779" spans="8:8" x14ac:dyDescent="0.25">
      <c r="H34779" s="200"/>
    </row>
    <row r="34780" spans="8:8" x14ac:dyDescent="0.25">
      <c r="H34780" s="200"/>
    </row>
    <row r="34781" spans="8:8" x14ac:dyDescent="0.25">
      <c r="H34781" s="200"/>
    </row>
    <row r="34782" spans="8:8" x14ac:dyDescent="0.25">
      <c r="H34782" s="200"/>
    </row>
    <row r="34783" spans="8:8" x14ac:dyDescent="0.25">
      <c r="H34783" s="200"/>
    </row>
    <row r="34784" spans="8:8" x14ac:dyDescent="0.25">
      <c r="H34784" s="200"/>
    </row>
    <row r="34785" spans="8:8" x14ac:dyDescent="0.25">
      <c r="H34785" s="200"/>
    </row>
    <row r="34786" spans="8:8" x14ac:dyDescent="0.25">
      <c r="H34786" s="200"/>
    </row>
    <row r="34787" spans="8:8" x14ac:dyDescent="0.25">
      <c r="H34787" s="200"/>
    </row>
    <row r="34788" spans="8:8" x14ac:dyDescent="0.25">
      <c r="H34788" s="200"/>
    </row>
    <row r="34789" spans="8:8" x14ac:dyDescent="0.25">
      <c r="H34789" s="200"/>
    </row>
    <row r="34790" spans="8:8" x14ac:dyDescent="0.25">
      <c r="H34790" s="200"/>
    </row>
    <row r="34791" spans="8:8" x14ac:dyDescent="0.25">
      <c r="H34791" s="200"/>
    </row>
    <row r="34792" spans="8:8" x14ac:dyDescent="0.25">
      <c r="H34792" s="200"/>
    </row>
    <row r="34793" spans="8:8" x14ac:dyDescent="0.25">
      <c r="H34793" s="200"/>
    </row>
    <row r="34794" spans="8:8" x14ac:dyDescent="0.25">
      <c r="H34794" s="200"/>
    </row>
    <row r="34795" spans="8:8" x14ac:dyDescent="0.25">
      <c r="H34795" s="200"/>
    </row>
    <row r="34796" spans="8:8" x14ac:dyDescent="0.25">
      <c r="H34796" s="200"/>
    </row>
    <row r="34797" spans="8:8" x14ac:dyDescent="0.25">
      <c r="H34797" s="200"/>
    </row>
    <row r="34798" spans="8:8" x14ac:dyDescent="0.25">
      <c r="H34798" s="200"/>
    </row>
    <row r="34799" spans="8:8" x14ac:dyDescent="0.25">
      <c r="H34799" s="200"/>
    </row>
    <row r="34800" spans="8:8" x14ac:dyDescent="0.25">
      <c r="H34800" s="200"/>
    </row>
    <row r="34801" spans="8:8" x14ac:dyDescent="0.25">
      <c r="H34801" s="200"/>
    </row>
    <row r="34802" spans="8:8" x14ac:dyDescent="0.25">
      <c r="H34802" s="200"/>
    </row>
    <row r="34803" spans="8:8" x14ac:dyDescent="0.25">
      <c r="H34803" s="200"/>
    </row>
    <row r="34804" spans="8:8" x14ac:dyDescent="0.25">
      <c r="H34804" s="200"/>
    </row>
    <row r="34805" spans="8:8" x14ac:dyDescent="0.25">
      <c r="H34805" s="200"/>
    </row>
    <row r="34806" spans="8:8" x14ac:dyDescent="0.25">
      <c r="H34806" s="200"/>
    </row>
    <row r="34807" spans="8:8" x14ac:dyDescent="0.25">
      <c r="H34807" s="200"/>
    </row>
    <row r="34808" spans="8:8" x14ac:dyDescent="0.25">
      <c r="H34808" s="200"/>
    </row>
    <row r="34809" spans="8:8" x14ac:dyDescent="0.25">
      <c r="H34809" s="200"/>
    </row>
    <row r="34810" spans="8:8" x14ac:dyDescent="0.25">
      <c r="H34810" s="200"/>
    </row>
    <row r="34811" spans="8:8" x14ac:dyDescent="0.25">
      <c r="H34811" s="200"/>
    </row>
    <row r="34812" spans="8:8" x14ac:dyDescent="0.25">
      <c r="H34812" s="200"/>
    </row>
    <row r="34813" spans="8:8" x14ac:dyDescent="0.25">
      <c r="H34813" s="200"/>
    </row>
    <row r="34814" spans="8:8" x14ac:dyDescent="0.25">
      <c r="H34814" s="200"/>
    </row>
    <row r="34815" spans="8:8" x14ac:dyDescent="0.25">
      <c r="H34815" s="200"/>
    </row>
    <row r="34816" spans="8:8" x14ac:dyDescent="0.25">
      <c r="H34816" s="200"/>
    </row>
    <row r="34817" spans="8:8" x14ac:dyDescent="0.25">
      <c r="H34817" s="200"/>
    </row>
    <row r="34818" spans="8:8" x14ac:dyDescent="0.25">
      <c r="H34818" s="200"/>
    </row>
    <row r="34819" spans="8:8" x14ac:dyDescent="0.25">
      <c r="H34819" s="200"/>
    </row>
    <row r="34820" spans="8:8" x14ac:dyDescent="0.25">
      <c r="H34820" s="200"/>
    </row>
    <row r="34821" spans="8:8" x14ac:dyDescent="0.25">
      <c r="H34821" s="200"/>
    </row>
    <row r="34822" spans="8:8" x14ac:dyDescent="0.25">
      <c r="H34822" s="200"/>
    </row>
    <row r="34823" spans="8:8" x14ac:dyDescent="0.25">
      <c r="H34823" s="200"/>
    </row>
    <row r="34824" spans="8:8" x14ac:dyDescent="0.25">
      <c r="H34824" s="200"/>
    </row>
    <row r="34825" spans="8:8" x14ac:dyDescent="0.25">
      <c r="H34825" s="200"/>
    </row>
    <row r="34826" spans="8:8" x14ac:dyDescent="0.25">
      <c r="H34826" s="200"/>
    </row>
    <row r="34827" spans="8:8" x14ac:dyDescent="0.25">
      <c r="H34827" s="200"/>
    </row>
    <row r="34828" spans="8:8" x14ac:dyDescent="0.25">
      <c r="H34828" s="200"/>
    </row>
    <row r="34829" spans="8:8" x14ac:dyDescent="0.25">
      <c r="H34829" s="200"/>
    </row>
    <row r="34830" spans="8:8" x14ac:dyDescent="0.25">
      <c r="H34830" s="200"/>
    </row>
    <row r="34831" spans="8:8" x14ac:dyDescent="0.25">
      <c r="H34831" s="200"/>
    </row>
    <row r="34832" spans="8:8" x14ac:dyDescent="0.25">
      <c r="H34832" s="200"/>
    </row>
    <row r="34833" spans="8:8" x14ac:dyDescent="0.25">
      <c r="H34833" s="200"/>
    </row>
    <row r="34834" spans="8:8" x14ac:dyDescent="0.25">
      <c r="H34834" s="200"/>
    </row>
    <row r="34835" spans="8:8" x14ac:dyDescent="0.25">
      <c r="H34835" s="200"/>
    </row>
    <row r="34836" spans="8:8" x14ac:dyDescent="0.25">
      <c r="H34836" s="200"/>
    </row>
    <row r="34837" spans="8:8" x14ac:dyDescent="0.25">
      <c r="H34837" s="200"/>
    </row>
    <row r="34838" spans="8:8" x14ac:dyDescent="0.25">
      <c r="H34838" s="200"/>
    </row>
    <row r="34839" spans="8:8" x14ac:dyDescent="0.25">
      <c r="H34839" s="200"/>
    </row>
    <row r="34840" spans="8:8" x14ac:dyDescent="0.25">
      <c r="H34840" s="200"/>
    </row>
    <row r="34841" spans="8:8" x14ac:dyDescent="0.25">
      <c r="H34841" s="200"/>
    </row>
    <row r="34842" spans="8:8" x14ac:dyDescent="0.25">
      <c r="H34842" s="200"/>
    </row>
    <row r="34843" spans="8:8" x14ac:dyDescent="0.25">
      <c r="H34843" s="200"/>
    </row>
    <row r="34844" spans="8:8" x14ac:dyDescent="0.25">
      <c r="H34844" s="200"/>
    </row>
    <row r="34845" spans="8:8" x14ac:dyDescent="0.25">
      <c r="H34845" s="200"/>
    </row>
    <row r="34846" spans="8:8" x14ac:dyDescent="0.25">
      <c r="H34846" s="200"/>
    </row>
    <row r="34847" spans="8:8" x14ac:dyDescent="0.25">
      <c r="H34847" s="200"/>
    </row>
    <row r="34848" spans="8:8" x14ac:dyDescent="0.25">
      <c r="H34848" s="200"/>
    </row>
    <row r="34849" spans="8:8" x14ac:dyDescent="0.25">
      <c r="H34849" s="200"/>
    </row>
    <row r="34850" spans="8:8" x14ac:dyDescent="0.25">
      <c r="H34850" s="200"/>
    </row>
    <row r="34851" spans="8:8" x14ac:dyDescent="0.25">
      <c r="H34851" s="200"/>
    </row>
    <row r="34852" spans="8:8" x14ac:dyDescent="0.25">
      <c r="H34852" s="200"/>
    </row>
    <row r="34853" spans="8:8" x14ac:dyDescent="0.25">
      <c r="H34853" s="200"/>
    </row>
    <row r="34854" spans="8:8" x14ac:dyDescent="0.25">
      <c r="H34854" s="200"/>
    </row>
    <row r="34855" spans="8:8" x14ac:dyDescent="0.25">
      <c r="H34855" s="200"/>
    </row>
    <row r="34856" spans="8:8" x14ac:dyDescent="0.25">
      <c r="H34856" s="200"/>
    </row>
    <row r="34857" spans="8:8" x14ac:dyDescent="0.25">
      <c r="H34857" s="200"/>
    </row>
    <row r="34858" spans="8:8" x14ac:dyDescent="0.25">
      <c r="H34858" s="200"/>
    </row>
    <row r="34859" spans="8:8" x14ac:dyDescent="0.25">
      <c r="H34859" s="200"/>
    </row>
    <row r="34860" spans="8:8" x14ac:dyDescent="0.25">
      <c r="H34860" s="200"/>
    </row>
    <row r="34861" spans="8:8" x14ac:dyDescent="0.25">
      <c r="H34861" s="200"/>
    </row>
    <row r="34862" spans="8:8" x14ac:dyDescent="0.25">
      <c r="H34862" s="200"/>
    </row>
    <row r="34863" spans="8:8" x14ac:dyDescent="0.25">
      <c r="H34863" s="200"/>
    </row>
    <row r="34864" spans="8:8" x14ac:dyDescent="0.25">
      <c r="H34864" s="200"/>
    </row>
    <row r="34865" spans="8:8" x14ac:dyDescent="0.25">
      <c r="H34865" s="200"/>
    </row>
    <row r="34866" spans="8:8" x14ac:dyDescent="0.25">
      <c r="H34866" s="200"/>
    </row>
    <row r="34867" spans="8:8" x14ac:dyDescent="0.25">
      <c r="H34867" s="200"/>
    </row>
    <row r="34868" spans="8:8" x14ac:dyDescent="0.25">
      <c r="H34868" s="200"/>
    </row>
    <row r="34869" spans="8:8" x14ac:dyDescent="0.25">
      <c r="H34869" s="200"/>
    </row>
    <row r="34870" spans="8:8" x14ac:dyDescent="0.25">
      <c r="H34870" s="200"/>
    </row>
    <row r="34871" spans="8:8" x14ac:dyDescent="0.25">
      <c r="H34871" s="200"/>
    </row>
    <row r="34872" spans="8:8" x14ac:dyDescent="0.25">
      <c r="H34872" s="200"/>
    </row>
    <row r="34873" spans="8:8" x14ac:dyDescent="0.25">
      <c r="H34873" s="200"/>
    </row>
    <row r="34874" spans="8:8" x14ac:dyDescent="0.25">
      <c r="H34874" s="200"/>
    </row>
    <row r="34875" spans="8:8" x14ac:dyDescent="0.25">
      <c r="H34875" s="200"/>
    </row>
    <row r="34876" spans="8:8" x14ac:dyDescent="0.25">
      <c r="H34876" s="200"/>
    </row>
    <row r="34877" spans="8:8" x14ac:dyDescent="0.25">
      <c r="H34877" s="200"/>
    </row>
    <row r="34878" spans="8:8" x14ac:dyDescent="0.25">
      <c r="H34878" s="200"/>
    </row>
    <row r="34879" spans="8:8" x14ac:dyDescent="0.25">
      <c r="H34879" s="200"/>
    </row>
    <row r="34880" spans="8:8" x14ac:dyDescent="0.25">
      <c r="H34880" s="200"/>
    </row>
    <row r="34881" spans="8:8" x14ac:dyDescent="0.25">
      <c r="H34881" s="200"/>
    </row>
    <row r="34882" spans="8:8" x14ac:dyDescent="0.25">
      <c r="H34882" s="200"/>
    </row>
    <row r="34883" spans="8:8" x14ac:dyDescent="0.25">
      <c r="H34883" s="200"/>
    </row>
    <row r="34884" spans="8:8" x14ac:dyDescent="0.25">
      <c r="H34884" s="200"/>
    </row>
    <row r="34885" spans="8:8" x14ac:dyDescent="0.25">
      <c r="H34885" s="200"/>
    </row>
    <row r="34886" spans="8:8" x14ac:dyDescent="0.25">
      <c r="H34886" s="200"/>
    </row>
    <row r="34887" spans="8:8" x14ac:dyDescent="0.25">
      <c r="H34887" s="200"/>
    </row>
    <row r="34888" spans="8:8" x14ac:dyDescent="0.25">
      <c r="H34888" s="200"/>
    </row>
    <row r="34889" spans="8:8" x14ac:dyDescent="0.25">
      <c r="H34889" s="200"/>
    </row>
    <row r="34890" spans="8:8" x14ac:dyDescent="0.25">
      <c r="H34890" s="200"/>
    </row>
    <row r="34891" spans="8:8" x14ac:dyDescent="0.25">
      <c r="H34891" s="200"/>
    </row>
    <row r="34892" spans="8:8" x14ac:dyDescent="0.25">
      <c r="H34892" s="200"/>
    </row>
    <row r="34893" spans="8:8" x14ac:dyDescent="0.25">
      <c r="H34893" s="200"/>
    </row>
    <row r="34894" spans="8:8" x14ac:dyDescent="0.25">
      <c r="H34894" s="200"/>
    </row>
    <row r="34895" spans="8:8" x14ac:dyDescent="0.25">
      <c r="H34895" s="200"/>
    </row>
    <row r="34896" spans="8:8" x14ac:dyDescent="0.25">
      <c r="H34896" s="200"/>
    </row>
    <row r="34897" spans="8:8" x14ac:dyDescent="0.25">
      <c r="H34897" s="200"/>
    </row>
    <row r="34898" spans="8:8" x14ac:dyDescent="0.25">
      <c r="H34898" s="200"/>
    </row>
    <row r="34899" spans="8:8" x14ac:dyDescent="0.25">
      <c r="H34899" s="200"/>
    </row>
    <row r="34900" spans="8:8" x14ac:dyDescent="0.25">
      <c r="H34900" s="200"/>
    </row>
    <row r="34901" spans="8:8" x14ac:dyDescent="0.25">
      <c r="H34901" s="200"/>
    </row>
    <row r="34902" spans="8:8" x14ac:dyDescent="0.25">
      <c r="H34902" s="200"/>
    </row>
    <row r="34903" spans="8:8" x14ac:dyDescent="0.25">
      <c r="H34903" s="200"/>
    </row>
    <row r="34904" spans="8:8" x14ac:dyDescent="0.25">
      <c r="H34904" s="200"/>
    </row>
    <row r="34905" spans="8:8" x14ac:dyDescent="0.25">
      <c r="H34905" s="200"/>
    </row>
    <row r="34906" spans="8:8" x14ac:dyDescent="0.25">
      <c r="H34906" s="200"/>
    </row>
    <row r="34907" spans="8:8" x14ac:dyDescent="0.25">
      <c r="H34907" s="200"/>
    </row>
    <row r="34908" spans="8:8" x14ac:dyDescent="0.25">
      <c r="H34908" s="200"/>
    </row>
    <row r="34909" spans="8:8" x14ac:dyDescent="0.25">
      <c r="H34909" s="200"/>
    </row>
    <row r="34910" spans="8:8" x14ac:dyDescent="0.25">
      <c r="H34910" s="200"/>
    </row>
    <row r="34911" spans="8:8" x14ac:dyDescent="0.25">
      <c r="H34911" s="200"/>
    </row>
    <row r="34912" spans="8:8" x14ac:dyDescent="0.25">
      <c r="H34912" s="200"/>
    </row>
    <row r="34913" spans="8:8" x14ac:dyDescent="0.25">
      <c r="H34913" s="200"/>
    </row>
    <row r="34914" spans="8:8" x14ac:dyDescent="0.25">
      <c r="H34914" s="200"/>
    </row>
    <row r="34915" spans="8:8" x14ac:dyDescent="0.25">
      <c r="H34915" s="200"/>
    </row>
    <row r="34916" spans="8:8" x14ac:dyDescent="0.25">
      <c r="H34916" s="200"/>
    </row>
    <row r="34917" spans="8:8" x14ac:dyDescent="0.25">
      <c r="H34917" s="200"/>
    </row>
    <row r="34918" spans="8:8" x14ac:dyDescent="0.25">
      <c r="H34918" s="200"/>
    </row>
    <row r="34919" spans="8:8" x14ac:dyDescent="0.25">
      <c r="H34919" s="200"/>
    </row>
    <row r="34920" spans="8:8" x14ac:dyDescent="0.25">
      <c r="H34920" s="200"/>
    </row>
    <row r="34921" spans="8:8" x14ac:dyDescent="0.25">
      <c r="H34921" s="200"/>
    </row>
    <row r="34922" spans="8:8" x14ac:dyDescent="0.25">
      <c r="H34922" s="200"/>
    </row>
    <row r="34923" spans="8:8" x14ac:dyDescent="0.25">
      <c r="H34923" s="200"/>
    </row>
    <row r="34924" spans="8:8" x14ac:dyDescent="0.25">
      <c r="H34924" s="200"/>
    </row>
    <row r="34925" spans="8:8" x14ac:dyDescent="0.25">
      <c r="H34925" s="200"/>
    </row>
    <row r="34926" spans="8:8" x14ac:dyDescent="0.25">
      <c r="H34926" s="200"/>
    </row>
    <row r="34927" spans="8:8" x14ac:dyDescent="0.25">
      <c r="H34927" s="200"/>
    </row>
    <row r="34928" spans="8:8" x14ac:dyDescent="0.25">
      <c r="H34928" s="200"/>
    </row>
    <row r="34929" spans="8:8" x14ac:dyDescent="0.25">
      <c r="H34929" s="200"/>
    </row>
    <row r="34930" spans="8:8" x14ac:dyDescent="0.25">
      <c r="H34930" s="200"/>
    </row>
    <row r="34931" spans="8:8" x14ac:dyDescent="0.25">
      <c r="H34931" s="200"/>
    </row>
    <row r="34932" spans="8:8" x14ac:dyDescent="0.25">
      <c r="H34932" s="200"/>
    </row>
    <row r="34933" spans="8:8" x14ac:dyDescent="0.25">
      <c r="H34933" s="200"/>
    </row>
    <row r="34934" spans="8:8" x14ac:dyDescent="0.25">
      <c r="H34934" s="200"/>
    </row>
    <row r="34935" spans="8:8" x14ac:dyDescent="0.25">
      <c r="H34935" s="200"/>
    </row>
    <row r="34936" spans="8:8" x14ac:dyDescent="0.25">
      <c r="H34936" s="200"/>
    </row>
    <row r="34937" spans="8:8" x14ac:dyDescent="0.25">
      <c r="H34937" s="200"/>
    </row>
    <row r="34938" spans="8:8" x14ac:dyDescent="0.25">
      <c r="H34938" s="200"/>
    </row>
    <row r="34939" spans="8:8" x14ac:dyDescent="0.25">
      <c r="H34939" s="200"/>
    </row>
    <row r="34940" spans="8:8" x14ac:dyDescent="0.25">
      <c r="H34940" s="200"/>
    </row>
    <row r="34941" spans="8:8" x14ac:dyDescent="0.25">
      <c r="H34941" s="200"/>
    </row>
    <row r="34942" spans="8:8" x14ac:dyDescent="0.25">
      <c r="H34942" s="200"/>
    </row>
    <row r="34943" spans="8:8" x14ac:dyDescent="0.25">
      <c r="H34943" s="200"/>
    </row>
    <row r="34944" spans="8:8" x14ac:dyDescent="0.25">
      <c r="H34944" s="200"/>
    </row>
    <row r="34945" spans="8:8" x14ac:dyDescent="0.25">
      <c r="H34945" s="200"/>
    </row>
    <row r="34946" spans="8:8" x14ac:dyDescent="0.25">
      <c r="H34946" s="200"/>
    </row>
    <row r="34947" spans="8:8" x14ac:dyDescent="0.25">
      <c r="H34947" s="200"/>
    </row>
    <row r="34948" spans="8:8" x14ac:dyDescent="0.25">
      <c r="H34948" s="200"/>
    </row>
    <row r="34949" spans="8:8" x14ac:dyDescent="0.25">
      <c r="H34949" s="200"/>
    </row>
    <row r="34950" spans="8:8" x14ac:dyDescent="0.25">
      <c r="H34950" s="200"/>
    </row>
    <row r="34951" spans="8:8" x14ac:dyDescent="0.25">
      <c r="H34951" s="200"/>
    </row>
    <row r="34952" spans="8:8" x14ac:dyDescent="0.25">
      <c r="H34952" s="200"/>
    </row>
    <row r="34953" spans="8:8" x14ac:dyDescent="0.25">
      <c r="H34953" s="200"/>
    </row>
    <row r="34954" spans="8:8" x14ac:dyDescent="0.25">
      <c r="H34954" s="200"/>
    </row>
    <row r="34955" spans="8:8" x14ac:dyDescent="0.25">
      <c r="H34955" s="200"/>
    </row>
    <row r="34956" spans="8:8" x14ac:dyDescent="0.25">
      <c r="H34956" s="200"/>
    </row>
    <row r="34957" spans="8:8" x14ac:dyDescent="0.25">
      <c r="H34957" s="200"/>
    </row>
    <row r="34958" spans="8:8" x14ac:dyDescent="0.25">
      <c r="H34958" s="200"/>
    </row>
    <row r="34959" spans="8:8" x14ac:dyDescent="0.25">
      <c r="H34959" s="200"/>
    </row>
    <row r="34960" spans="8:8" x14ac:dyDescent="0.25">
      <c r="H34960" s="200"/>
    </row>
    <row r="34961" spans="8:8" x14ac:dyDescent="0.25">
      <c r="H34961" s="200"/>
    </row>
    <row r="34962" spans="8:8" x14ac:dyDescent="0.25">
      <c r="H34962" s="200"/>
    </row>
    <row r="34963" spans="8:8" x14ac:dyDescent="0.25">
      <c r="H34963" s="200"/>
    </row>
    <row r="34964" spans="8:8" x14ac:dyDescent="0.25">
      <c r="H34964" s="200"/>
    </row>
    <row r="34965" spans="8:8" x14ac:dyDescent="0.25">
      <c r="H34965" s="200"/>
    </row>
    <row r="34966" spans="8:8" x14ac:dyDescent="0.25">
      <c r="H34966" s="200"/>
    </row>
    <row r="34967" spans="8:8" x14ac:dyDescent="0.25">
      <c r="H34967" s="200"/>
    </row>
    <row r="34968" spans="8:8" x14ac:dyDescent="0.25">
      <c r="H34968" s="200"/>
    </row>
    <row r="34969" spans="8:8" x14ac:dyDescent="0.25">
      <c r="H34969" s="200"/>
    </row>
    <row r="34970" spans="8:8" x14ac:dyDescent="0.25">
      <c r="H34970" s="200"/>
    </row>
    <row r="34971" spans="8:8" x14ac:dyDescent="0.25">
      <c r="H34971" s="200"/>
    </row>
    <row r="34972" spans="8:8" x14ac:dyDescent="0.25">
      <c r="H34972" s="200"/>
    </row>
    <row r="34973" spans="8:8" x14ac:dyDescent="0.25">
      <c r="H34973" s="200"/>
    </row>
    <row r="34974" spans="8:8" x14ac:dyDescent="0.25">
      <c r="H34974" s="200"/>
    </row>
    <row r="34975" spans="8:8" x14ac:dyDescent="0.25">
      <c r="H34975" s="200"/>
    </row>
    <row r="34976" spans="8:8" x14ac:dyDescent="0.25">
      <c r="H34976" s="200"/>
    </row>
    <row r="34977" spans="8:8" x14ac:dyDescent="0.25">
      <c r="H34977" s="200"/>
    </row>
    <row r="34978" spans="8:8" x14ac:dyDescent="0.25">
      <c r="H34978" s="200"/>
    </row>
    <row r="34979" spans="8:8" x14ac:dyDescent="0.25">
      <c r="H34979" s="200"/>
    </row>
    <row r="34980" spans="8:8" x14ac:dyDescent="0.25">
      <c r="H34980" s="200"/>
    </row>
    <row r="34981" spans="8:8" x14ac:dyDescent="0.25">
      <c r="H34981" s="200"/>
    </row>
    <row r="34982" spans="8:8" x14ac:dyDescent="0.25">
      <c r="H34982" s="200"/>
    </row>
    <row r="34983" spans="8:8" x14ac:dyDescent="0.25">
      <c r="H34983" s="200"/>
    </row>
    <row r="34984" spans="8:8" x14ac:dyDescent="0.25">
      <c r="H34984" s="200"/>
    </row>
    <row r="34985" spans="8:8" x14ac:dyDescent="0.25">
      <c r="H34985" s="200"/>
    </row>
    <row r="34986" spans="8:8" x14ac:dyDescent="0.25">
      <c r="H34986" s="200"/>
    </row>
    <row r="34987" spans="8:8" x14ac:dyDescent="0.25">
      <c r="H34987" s="200"/>
    </row>
    <row r="34988" spans="8:8" x14ac:dyDescent="0.25">
      <c r="H34988" s="200"/>
    </row>
    <row r="34989" spans="8:8" x14ac:dyDescent="0.25">
      <c r="H34989" s="200"/>
    </row>
    <row r="34990" spans="8:8" x14ac:dyDescent="0.25">
      <c r="H34990" s="200"/>
    </row>
    <row r="34991" spans="8:8" x14ac:dyDescent="0.25">
      <c r="H34991" s="200"/>
    </row>
    <row r="34992" spans="8:8" x14ac:dyDescent="0.25">
      <c r="H34992" s="200"/>
    </row>
    <row r="34993" spans="8:8" x14ac:dyDescent="0.25">
      <c r="H34993" s="200"/>
    </row>
    <row r="34994" spans="8:8" x14ac:dyDescent="0.25">
      <c r="H34994" s="200"/>
    </row>
    <row r="34995" spans="8:8" x14ac:dyDescent="0.25">
      <c r="H34995" s="200"/>
    </row>
    <row r="34996" spans="8:8" x14ac:dyDescent="0.25">
      <c r="H34996" s="200"/>
    </row>
    <row r="34997" spans="8:8" x14ac:dyDescent="0.25">
      <c r="H34997" s="200"/>
    </row>
    <row r="34998" spans="8:8" x14ac:dyDescent="0.25">
      <c r="H34998" s="200"/>
    </row>
    <row r="34999" spans="8:8" x14ac:dyDescent="0.25">
      <c r="H34999" s="200"/>
    </row>
    <row r="35000" spans="8:8" x14ac:dyDescent="0.25">
      <c r="H35000" s="200"/>
    </row>
    <row r="35001" spans="8:8" x14ac:dyDescent="0.25">
      <c r="H35001" s="200"/>
    </row>
    <row r="35002" spans="8:8" x14ac:dyDescent="0.25">
      <c r="H35002" s="200"/>
    </row>
    <row r="35003" spans="8:8" x14ac:dyDescent="0.25">
      <c r="H35003" s="200"/>
    </row>
    <row r="35004" spans="8:8" x14ac:dyDescent="0.25">
      <c r="H35004" s="200"/>
    </row>
    <row r="35005" spans="8:8" x14ac:dyDescent="0.25">
      <c r="H35005" s="200"/>
    </row>
    <row r="35006" spans="8:8" x14ac:dyDescent="0.25">
      <c r="H35006" s="200"/>
    </row>
    <row r="35007" spans="8:8" x14ac:dyDescent="0.25">
      <c r="H35007" s="200"/>
    </row>
    <row r="35008" spans="8:8" x14ac:dyDescent="0.25">
      <c r="H35008" s="200"/>
    </row>
    <row r="35009" spans="8:8" x14ac:dyDescent="0.25">
      <c r="H35009" s="200"/>
    </row>
    <row r="35010" spans="8:8" x14ac:dyDescent="0.25">
      <c r="H35010" s="200"/>
    </row>
    <row r="35011" spans="8:8" x14ac:dyDescent="0.25">
      <c r="H35011" s="200"/>
    </row>
    <row r="35012" spans="8:8" x14ac:dyDescent="0.25">
      <c r="H35012" s="200"/>
    </row>
    <row r="35013" spans="8:8" x14ac:dyDescent="0.25">
      <c r="H35013" s="200"/>
    </row>
    <row r="35014" spans="8:8" x14ac:dyDescent="0.25">
      <c r="H35014" s="200"/>
    </row>
    <row r="35015" spans="8:8" x14ac:dyDescent="0.25">
      <c r="H35015" s="200"/>
    </row>
    <row r="35016" spans="8:8" x14ac:dyDescent="0.25">
      <c r="H35016" s="200"/>
    </row>
    <row r="35017" spans="8:8" x14ac:dyDescent="0.25">
      <c r="H35017" s="200"/>
    </row>
    <row r="35018" spans="8:8" x14ac:dyDescent="0.25">
      <c r="H35018" s="200"/>
    </row>
    <row r="35019" spans="8:8" x14ac:dyDescent="0.25">
      <c r="H35019" s="200"/>
    </row>
    <row r="35020" spans="8:8" x14ac:dyDescent="0.25">
      <c r="H35020" s="200"/>
    </row>
    <row r="35021" spans="8:8" x14ac:dyDescent="0.25">
      <c r="H35021" s="200"/>
    </row>
    <row r="35022" spans="8:8" x14ac:dyDescent="0.25">
      <c r="H35022" s="200"/>
    </row>
    <row r="35023" spans="8:8" x14ac:dyDescent="0.25">
      <c r="H35023" s="200"/>
    </row>
    <row r="35024" spans="8:8" x14ac:dyDescent="0.25">
      <c r="H35024" s="200"/>
    </row>
    <row r="35025" spans="8:8" x14ac:dyDescent="0.25">
      <c r="H35025" s="200"/>
    </row>
    <row r="35026" spans="8:8" x14ac:dyDescent="0.25">
      <c r="H35026" s="200"/>
    </row>
    <row r="35027" spans="8:8" x14ac:dyDescent="0.25">
      <c r="H35027" s="200"/>
    </row>
    <row r="35028" spans="8:8" x14ac:dyDescent="0.25">
      <c r="H35028" s="200"/>
    </row>
    <row r="35029" spans="8:8" x14ac:dyDescent="0.25">
      <c r="H35029" s="200"/>
    </row>
    <row r="35030" spans="8:8" x14ac:dyDescent="0.25">
      <c r="H35030" s="200"/>
    </row>
    <row r="35031" spans="8:8" x14ac:dyDescent="0.25">
      <c r="H35031" s="200"/>
    </row>
    <row r="35032" spans="8:8" x14ac:dyDescent="0.25">
      <c r="H35032" s="200"/>
    </row>
    <row r="35033" spans="8:8" x14ac:dyDescent="0.25">
      <c r="H35033" s="200"/>
    </row>
    <row r="35034" spans="8:8" x14ac:dyDescent="0.25">
      <c r="H35034" s="200"/>
    </row>
    <row r="35035" spans="8:8" x14ac:dyDescent="0.25">
      <c r="H35035" s="200"/>
    </row>
    <row r="35036" spans="8:8" x14ac:dyDescent="0.25">
      <c r="H35036" s="200"/>
    </row>
    <row r="35037" spans="8:8" x14ac:dyDescent="0.25">
      <c r="H35037" s="200"/>
    </row>
    <row r="35038" spans="8:8" x14ac:dyDescent="0.25">
      <c r="H35038" s="200"/>
    </row>
    <row r="35039" spans="8:8" x14ac:dyDescent="0.25">
      <c r="H35039" s="200"/>
    </row>
    <row r="35040" spans="8:8" x14ac:dyDescent="0.25">
      <c r="H35040" s="200"/>
    </row>
    <row r="35041" spans="8:8" x14ac:dyDescent="0.25">
      <c r="H35041" s="200"/>
    </row>
    <row r="35042" spans="8:8" x14ac:dyDescent="0.25">
      <c r="H35042" s="200"/>
    </row>
    <row r="35043" spans="8:8" x14ac:dyDescent="0.25">
      <c r="H35043" s="200"/>
    </row>
    <row r="35044" spans="8:8" x14ac:dyDescent="0.25">
      <c r="H35044" s="200"/>
    </row>
    <row r="35045" spans="8:8" x14ac:dyDescent="0.25">
      <c r="H35045" s="200"/>
    </row>
    <row r="35046" spans="8:8" x14ac:dyDescent="0.25">
      <c r="H35046" s="200"/>
    </row>
    <row r="35047" spans="8:8" x14ac:dyDescent="0.25">
      <c r="H35047" s="200"/>
    </row>
    <row r="35048" spans="8:8" x14ac:dyDescent="0.25">
      <c r="H35048" s="200"/>
    </row>
    <row r="35049" spans="8:8" x14ac:dyDescent="0.25">
      <c r="H35049" s="200"/>
    </row>
    <row r="35050" spans="8:8" x14ac:dyDescent="0.25">
      <c r="H35050" s="200"/>
    </row>
    <row r="35051" spans="8:8" x14ac:dyDescent="0.25">
      <c r="H35051" s="200"/>
    </row>
    <row r="35052" spans="8:8" x14ac:dyDescent="0.25">
      <c r="H35052" s="200"/>
    </row>
    <row r="35053" spans="8:8" x14ac:dyDescent="0.25">
      <c r="H35053" s="200"/>
    </row>
    <row r="35054" spans="8:8" x14ac:dyDescent="0.25">
      <c r="H35054" s="200"/>
    </row>
    <row r="35055" spans="8:8" x14ac:dyDescent="0.25">
      <c r="H35055" s="200"/>
    </row>
    <row r="35056" spans="8:8" x14ac:dyDescent="0.25">
      <c r="H35056" s="200"/>
    </row>
    <row r="35057" spans="8:8" x14ac:dyDescent="0.25">
      <c r="H35057" s="200"/>
    </row>
    <row r="35058" spans="8:8" x14ac:dyDescent="0.25">
      <c r="H35058" s="200"/>
    </row>
    <row r="35059" spans="8:8" x14ac:dyDescent="0.25">
      <c r="H35059" s="200"/>
    </row>
    <row r="35060" spans="8:8" x14ac:dyDescent="0.25">
      <c r="H35060" s="200"/>
    </row>
    <row r="35061" spans="8:8" x14ac:dyDescent="0.25">
      <c r="H35061" s="200"/>
    </row>
    <row r="35062" spans="8:8" x14ac:dyDescent="0.25">
      <c r="H35062" s="200"/>
    </row>
    <row r="35063" spans="8:8" x14ac:dyDescent="0.25">
      <c r="H35063" s="200"/>
    </row>
    <row r="35064" spans="8:8" x14ac:dyDescent="0.25">
      <c r="H35064" s="200"/>
    </row>
    <row r="35065" spans="8:8" x14ac:dyDescent="0.25">
      <c r="H35065" s="200"/>
    </row>
    <row r="35066" spans="8:8" x14ac:dyDescent="0.25">
      <c r="H35066" s="200"/>
    </row>
    <row r="35067" spans="8:8" x14ac:dyDescent="0.25">
      <c r="H35067" s="200"/>
    </row>
    <row r="35068" spans="8:8" x14ac:dyDescent="0.25">
      <c r="H35068" s="200"/>
    </row>
    <row r="35069" spans="8:8" x14ac:dyDescent="0.25">
      <c r="H35069" s="200"/>
    </row>
    <row r="35070" spans="8:8" x14ac:dyDescent="0.25">
      <c r="H35070" s="200"/>
    </row>
    <row r="35071" spans="8:8" x14ac:dyDescent="0.25">
      <c r="H35071" s="200"/>
    </row>
    <row r="35072" spans="8:8" x14ac:dyDescent="0.25">
      <c r="H35072" s="200"/>
    </row>
    <row r="35073" spans="8:8" x14ac:dyDescent="0.25">
      <c r="H35073" s="200"/>
    </row>
    <row r="35074" spans="8:8" x14ac:dyDescent="0.25">
      <c r="H35074" s="200"/>
    </row>
    <row r="35075" spans="8:8" x14ac:dyDescent="0.25">
      <c r="H35075" s="200"/>
    </row>
    <row r="35076" spans="8:8" x14ac:dyDescent="0.25">
      <c r="H35076" s="200"/>
    </row>
    <row r="35077" spans="8:8" x14ac:dyDescent="0.25">
      <c r="H35077" s="200"/>
    </row>
    <row r="35078" spans="8:8" x14ac:dyDescent="0.25">
      <c r="H35078" s="200"/>
    </row>
    <row r="35079" spans="8:8" x14ac:dyDescent="0.25">
      <c r="H35079" s="200"/>
    </row>
    <row r="35080" spans="8:8" x14ac:dyDescent="0.25">
      <c r="H35080" s="200"/>
    </row>
    <row r="35081" spans="8:8" x14ac:dyDescent="0.25">
      <c r="H35081" s="200"/>
    </row>
    <row r="35082" spans="8:8" x14ac:dyDescent="0.25">
      <c r="H35082" s="200"/>
    </row>
    <row r="35083" spans="8:8" x14ac:dyDescent="0.25">
      <c r="H35083" s="200"/>
    </row>
    <row r="35084" spans="8:8" x14ac:dyDescent="0.25">
      <c r="H35084" s="200"/>
    </row>
    <row r="35085" spans="8:8" x14ac:dyDescent="0.25">
      <c r="H35085" s="200"/>
    </row>
    <row r="35086" spans="8:8" x14ac:dyDescent="0.25">
      <c r="H35086" s="200"/>
    </row>
    <row r="35087" spans="8:8" x14ac:dyDescent="0.25">
      <c r="H35087" s="200"/>
    </row>
    <row r="35088" spans="8:8" x14ac:dyDescent="0.25">
      <c r="H35088" s="200"/>
    </row>
    <row r="35089" spans="8:8" x14ac:dyDescent="0.25">
      <c r="H35089" s="200"/>
    </row>
    <row r="35090" spans="8:8" x14ac:dyDescent="0.25">
      <c r="H35090" s="200"/>
    </row>
    <row r="35091" spans="8:8" x14ac:dyDescent="0.25">
      <c r="H35091" s="200"/>
    </row>
    <row r="35092" spans="8:8" x14ac:dyDescent="0.25">
      <c r="H35092" s="200"/>
    </row>
    <row r="35093" spans="8:8" x14ac:dyDescent="0.25">
      <c r="H35093" s="200"/>
    </row>
    <row r="35094" spans="8:8" x14ac:dyDescent="0.25">
      <c r="H35094" s="200"/>
    </row>
    <row r="35095" spans="8:8" x14ac:dyDescent="0.25">
      <c r="H35095" s="200"/>
    </row>
    <row r="35096" spans="8:8" x14ac:dyDescent="0.25">
      <c r="H35096" s="200"/>
    </row>
    <row r="35097" spans="8:8" x14ac:dyDescent="0.25">
      <c r="H35097" s="200"/>
    </row>
    <row r="35098" spans="8:8" x14ac:dyDescent="0.25">
      <c r="H35098" s="200"/>
    </row>
    <row r="35099" spans="8:8" x14ac:dyDescent="0.25">
      <c r="H35099" s="200"/>
    </row>
    <row r="35100" spans="8:8" x14ac:dyDescent="0.25">
      <c r="H35100" s="200"/>
    </row>
    <row r="35101" spans="8:8" x14ac:dyDescent="0.25">
      <c r="H35101" s="200"/>
    </row>
    <row r="35102" spans="8:8" x14ac:dyDescent="0.25">
      <c r="H35102" s="200"/>
    </row>
    <row r="35103" spans="8:8" x14ac:dyDescent="0.25">
      <c r="H35103" s="200"/>
    </row>
    <row r="35104" spans="8:8" x14ac:dyDescent="0.25">
      <c r="H35104" s="200"/>
    </row>
    <row r="35105" spans="8:8" x14ac:dyDescent="0.25">
      <c r="H35105" s="200"/>
    </row>
    <row r="35106" spans="8:8" x14ac:dyDescent="0.25">
      <c r="H35106" s="200"/>
    </row>
    <row r="35107" spans="8:8" x14ac:dyDescent="0.25">
      <c r="H35107" s="200"/>
    </row>
    <row r="35108" spans="8:8" x14ac:dyDescent="0.25">
      <c r="H35108" s="200"/>
    </row>
    <row r="35109" spans="8:8" x14ac:dyDescent="0.25">
      <c r="H35109" s="200"/>
    </row>
    <row r="35110" spans="8:8" x14ac:dyDescent="0.25">
      <c r="H35110" s="200"/>
    </row>
    <row r="35111" spans="8:8" x14ac:dyDescent="0.25">
      <c r="H35111" s="200"/>
    </row>
    <row r="35112" spans="8:8" x14ac:dyDescent="0.25">
      <c r="H35112" s="200"/>
    </row>
    <row r="35113" spans="8:8" x14ac:dyDescent="0.25">
      <c r="H35113" s="200"/>
    </row>
    <row r="35114" spans="8:8" x14ac:dyDescent="0.25">
      <c r="H35114" s="200"/>
    </row>
    <row r="35115" spans="8:8" x14ac:dyDescent="0.25">
      <c r="H35115" s="200"/>
    </row>
    <row r="35116" spans="8:8" x14ac:dyDescent="0.25">
      <c r="H35116" s="200"/>
    </row>
    <row r="35117" spans="8:8" x14ac:dyDescent="0.25">
      <c r="H35117" s="200"/>
    </row>
    <row r="35118" spans="8:8" x14ac:dyDescent="0.25">
      <c r="H35118" s="200"/>
    </row>
    <row r="35119" spans="8:8" x14ac:dyDescent="0.25">
      <c r="H35119" s="200"/>
    </row>
    <row r="35120" spans="8:8" x14ac:dyDescent="0.25">
      <c r="H35120" s="200"/>
    </row>
    <row r="35121" spans="8:8" x14ac:dyDescent="0.25">
      <c r="H35121" s="200"/>
    </row>
    <row r="35122" spans="8:8" x14ac:dyDescent="0.25">
      <c r="H35122" s="200"/>
    </row>
    <row r="35123" spans="8:8" x14ac:dyDescent="0.25">
      <c r="H35123" s="200"/>
    </row>
    <row r="35124" spans="8:8" x14ac:dyDescent="0.25">
      <c r="H35124" s="200"/>
    </row>
    <row r="35125" spans="8:8" x14ac:dyDescent="0.25">
      <c r="H35125" s="200"/>
    </row>
    <row r="35126" spans="8:8" x14ac:dyDescent="0.25">
      <c r="H35126" s="200"/>
    </row>
    <row r="35127" spans="8:8" x14ac:dyDescent="0.25">
      <c r="H35127" s="200"/>
    </row>
    <row r="35128" spans="8:8" x14ac:dyDescent="0.25">
      <c r="H35128" s="200"/>
    </row>
    <row r="35129" spans="8:8" x14ac:dyDescent="0.25">
      <c r="H35129" s="200"/>
    </row>
    <row r="35130" spans="8:8" x14ac:dyDescent="0.25">
      <c r="H35130" s="200"/>
    </row>
    <row r="35131" spans="8:8" x14ac:dyDescent="0.25">
      <c r="H35131" s="200"/>
    </row>
    <row r="35132" spans="8:8" x14ac:dyDescent="0.25">
      <c r="H35132" s="200"/>
    </row>
    <row r="35133" spans="8:8" x14ac:dyDescent="0.25">
      <c r="H35133" s="200"/>
    </row>
    <row r="35134" spans="8:8" x14ac:dyDescent="0.25">
      <c r="H35134" s="200"/>
    </row>
    <row r="35135" spans="8:8" x14ac:dyDescent="0.25">
      <c r="H35135" s="200"/>
    </row>
    <row r="35136" spans="8:8" x14ac:dyDescent="0.25">
      <c r="H35136" s="200"/>
    </row>
    <row r="35137" spans="8:8" x14ac:dyDescent="0.25">
      <c r="H35137" s="200"/>
    </row>
    <row r="35138" spans="8:8" x14ac:dyDescent="0.25">
      <c r="H35138" s="200"/>
    </row>
    <row r="35139" spans="8:8" x14ac:dyDescent="0.25">
      <c r="H35139" s="200"/>
    </row>
    <row r="35140" spans="8:8" x14ac:dyDescent="0.25">
      <c r="H35140" s="200"/>
    </row>
    <row r="35141" spans="8:8" x14ac:dyDescent="0.25">
      <c r="H35141" s="200"/>
    </row>
    <row r="35142" spans="8:8" x14ac:dyDescent="0.25">
      <c r="H35142" s="200"/>
    </row>
    <row r="35143" spans="8:8" x14ac:dyDescent="0.25">
      <c r="H35143" s="200"/>
    </row>
    <row r="35144" spans="8:8" x14ac:dyDescent="0.25">
      <c r="H35144" s="200"/>
    </row>
    <row r="35145" spans="8:8" x14ac:dyDescent="0.25">
      <c r="H35145" s="200"/>
    </row>
    <row r="35146" spans="8:8" x14ac:dyDescent="0.25">
      <c r="H35146" s="200"/>
    </row>
    <row r="35147" spans="8:8" x14ac:dyDescent="0.25">
      <c r="H35147" s="200"/>
    </row>
    <row r="35148" spans="8:8" x14ac:dyDescent="0.25">
      <c r="H35148" s="200"/>
    </row>
    <row r="35149" spans="8:8" x14ac:dyDescent="0.25">
      <c r="H35149" s="200"/>
    </row>
    <row r="35150" spans="8:8" x14ac:dyDescent="0.25">
      <c r="H35150" s="200"/>
    </row>
    <row r="35151" spans="8:8" x14ac:dyDescent="0.25">
      <c r="H35151" s="200"/>
    </row>
    <row r="35152" spans="8:8" x14ac:dyDescent="0.25">
      <c r="H35152" s="200"/>
    </row>
    <row r="35153" spans="8:8" x14ac:dyDescent="0.25">
      <c r="H35153" s="200"/>
    </row>
    <row r="35154" spans="8:8" x14ac:dyDescent="0.25">
      <c r="H35154" s="200"/>
    </row>
    <row r="35155" spans="8:8" x14ac:dyDescent="0.25">
      <c r="H35155" s="200"/>
    </row>
    <row r="35156" spans="8:8" x14ac:dyDescent="0.25">
      <c r="H35156" s="200"/>
    </row>
    <row r="35157" spans="8:8" x14ac:dyDescent="0.25">
      <c r="H35157" s="200"/>
    </row>
    <row r="35158" spans="8:8" x14ac:dyDescent="0.25">
      <c r="H35158" s="200"/>
    </row>
    <row r="35159" spans="8:8" x14ac:dyDescent="0.25">
      <c r="H35159" s="200"/>
    </row>
    <row r="35160" spans="8:8" x14ac:dyDescent="0.25">
      <c r="H35160" s="200"/>
    </row>
    <row r="35161" spans="8:8" x14ac:dyDescent="0.25">
      <c r="H35161" s="200"/>
    </row>
    <row r="35162" spans="8:8" x14ac:dyDescent="0.25">
      <c r="H35162" s="200"/>
    </row>
    <row r="35163" spans="8:8" x14ac:dyDescent="0.25">
      <c r="H35163" s="200"/>
    </row>
    <row r="35164" spans="8:8" x14ac:dyDescent="0.25">
      <c r="H35164" s="200"/>
    </row>
    <row r="35165" spans="8:8" x14ac:dyDescent="0.25">
      <c r="H35165" s="200"/>
    </row>
    <row r="35166" spans="8:8" x14ac:dyDescent="0.25">
      <c r="H35166" s="200"/>
    </row>
    <row r="35167" spans="8:8" x14ac:dyDescent="0.25">
      <c r="H35167" s="200"/>
    </row>
    <row r="35168" spans="8:8" x14ac:dyDescent="0.25">
      <c r="H35168" s="200"/>
    </row>
    <row r="35169" spans="8:8" x14ac:dyDescent="0.25">
      <c r="H35169" s="200"/>
    </row>
    <row r="35170" spans="8:8" x14ac:dyDescent="0.25">
      <c r="H35170" s="200"/>
    </row>
    <row r="35171" spans="8:8" x14ac:dyDescent="0.25">
      <c r="H35171" s="200"/>
    </row>
    <row r="35172" spans="8:8" x14ac:dyDescent="0.25">
      <c r="H35172" s="200"/>
    </row>
    <row r="35173" spans="8:8" x14ac:dyDescent="0.25">
      <c r="H35173" s="200"/>
    </row>
    <row r="35174" spans="8:8" x14ac:dyDescent="0.25">
      <c r="H35174" s="200"/>
    </row>
    <row r="35175" spans="8:8" x14ac:dyDescent="0.25">
      <c r="H35175" s="200"/>
    </row>
    <row r="35176" spans="8:8" x14ac:dyDescent="0.25">
      <c r="H35176" s="200"/>
    </row>
    <row r="35177" spans="8:8" x14ac:dyDescent="0.25">
      <c r="H35177" s="200"/>
    </row>
    <row r="35178" spans="8:8" x14ac:dyDescent="0.25">
      <c r="H35178" s="200"/>
    </row>
    <row r="35179" spans="8:8" x14ac:dyDescent="0.25">
      <c r="H35179" s="200"/>
    </row>
    <row r="35180" spans="8:8" x14ac:dyDescent="0.25">
      <c r="H35180" s="200"/>
    </row>
    <row r="35181" spans="8:8" x14ac:dyDescent="0.25">
      <c r="H35181" s="200"/>
    </row>
    <row r="35182" spans="8:8" x14ac:dyDescent="0.25">
      <c r="H35182" s="200"/>
    </row>
    <row r="35183" spans="8:8" x14ac:dyDescent="0.25">
      <c r="H35183" s="200"/>
    </row>
    <row r="35184" spans="8:8" x14ac:dyDescent="0.25">
      <c r="H35184" s="200"/>
    </row>
    <row r="35185" spans="8:8" x14ac:dyDescent="0.25">
      <c r="H35185" s="200"/>
    </row>
    <row r="35186" spans="8:8" x14ac:dyDescent="0.25">
      <c r="H35186" s="200"/>
    </row>
    <row r="35187" spans="8:8" x14ac:dyDescent="0.25">
      <c r="H35187" s="200"/>
    </row>
    <row r="35188" spans="8:8" x14ac:dyDescent="0.25">
      <c r="H35188" s="200"/>
    </row>
    <row r="35189" spans="8:8" x14ac:dyDescent="0.25">
      <c r="H35189" s="200"/>
    </row>
    <row r="35190" spans="8:8" x14ac:dyDescent="0.25">
      <c r="H35190" s="200"/>
    </row>
    <row r="35191" spans="8:8" x14ac:dyDescent="0.25">
      <c r="H35191" s="200"/>
    </row>
    <row r="35192" spans="8:8" x14ac:dyDescent="0.25">
      <c r="H35192" s="200"/>
    </row>
    <row r="35193" spans="8:8" x14ac:dyDescent="0.25">
      <c r="H35193" s="200"/>
    </row>
    <row r="35194" spans="8:8" x14ac:dyDescent="0.25">
      <c r="H35194" s="200"/>
    </row>
    <row r="35195" spans="8:8" x14ac:dyDescent="0.25">
      <c r="H35195" s="200"/>
    </row>
    <row r="35196" spans="8:8" x14ac:dyDescent="0.25">
      <c r="H35196" s="200"/>
    </row>
    <row r="35197" spans="8:8" x14ac:dyDescent="0.25">
      <c r="H35197" s="200"/>
    </row>
    <row r="35198" spans="8:8" x14ac:dyDescent="0.25">
      <c r="H35198" s="200"/>
    </row>
    <row r="35199" spans="8:8" x14ac:dyDescent="0.25">
      <c r="H35199" s="200"/>
    </row>
    <row r="35200" spans="8:8" x14ac:dyDescent="0.25">
      <c r="H35200" s="200"/>
    </row>
    <row r="35201" spans="8:8" x14ac:dyDescent="0.25">
      <c r="H35201" s="200"/>
    </row>
    <row r="35202" spans="8:8" x14ac:dyDescent="0.25">
      <c r="H35202" s="200"/>
    </row>
    <row r="35203" spans="8:8" x14ac:dyDescent="0.25">
      <c r="H35203" s="200"/>
    </row>
    <row r="35204" spans="8:8" x14ac:dyDescent="0.25">
      <c r="H35204" s="200"/>
    </row>
    <row r="35205" spans="8:8" x14ac:dyDescent="0.25">
      <c r="H35205" s="200"/>
    </row>
    <row r="35206" spans="8:8" x14ac:dyDescent="0.25">
      <c r="H35206" s="200"/>
    </row>
    <row r="35207" spans="8:8" x14ac:dyDescent="0.25">
      <c r="H35207" s="200"/>
    </row>
    <row r="35208" spans="8:8" x14ac:dyDescent="0.25">
      <c r="H35208" s="200"/>
    </row>
    <row r="35209" spans="8:8" x14ac:dyDescent="0.25">
      <c r="H35209" s="200"/>
    </row>
    <row r="35210" spans="8:8" x14ac:dyDescent="0.25">
      <c r="H35210" s="200"/>
    </row>
    <row r="35211" spans="8:8" x14ac:dyDescent="0.25">
      <c r="H35211" s="200"/>
    </row>
    <row r="35212" spans="8:8" x14ac:dyDescent="0.25">
      <c r="H35212" s="200"/>
    </row>
    <row r="35213" spans="8:8" x14ac:dyDescent="0.25">
      <c r="H35213" s="200"/>
    </row>
    <row r="35214" spans="8:8" x14ac:dyDescent="0.25">
      <c r="H35214" s="200"/>
    </row>
    <row r="35215" spans="8:8" x14ac:dyDescent="0.25">
      <c r="H35215" s="200"/>
    </row>
    <row r="35216" spans="8:8" x14ac:dyDescent="0.25">
      <c r="H35216" s="200"/>
    </row>
    <row r="35217" spans="8:8" x14ac:dyDescent="0.25">
      <c r="H35217" s="200"/>
    </row>
    <row r="35218" spans="8:8" x14ac:dyDescent="0.25">
      <c r="H35218" s="200"/>
    </row>
    <row r="35219" spans="8:8" x14ac:dyDescent="0.25">
      <c r="H35219" s="200"/>
    </row>
    <row r="35220" spans="8:8" x14ac:dyDescent="0.25">
      <c r="H35220" s="200"/>
    </row>
    <row r="35221" spans="8:8" x14ac:dyDescent="0.25">
      <c r="H35221" s="200"/>
    </row>
    <row r="35222" spans="8:8" x14ac:dyDescent="0.25">
      <c r="H35222" s="200"/>
    </row>
    <row r="35223" spans="8:8" x14ac:dyDescent="0.25">
      <c r="H35223" s="200"/>
    </row>
    <row r="35224" spans="8:8" x14ac:dyDescent="0.25">
      <c r="H35224" s="200"/>
    </row>
    <row r="35225" spans="8:8" x14ac:dyDescent="0.25">
      <c r="H35225" s="200"/>
    </row>
    <row r="35226" spans="8:8" x14ac:dyDescent="0.25">
      <c r="H35226" s="200"/>
    </row>
    <row r="35227" spans="8:8" x14ac:dyDescent="0.25">
      <c r="H35227" s="200"/>
    </row>
    <row r="35228" spans="8:8" x14ac:dyDescent="0.25">
      <c r="H35228" s="200"/>
    </row>
    <row r="35229" spans="8:8" x14ac:dyDescent="0.25">
      <c r="H35229" s="200"/>
    </row>
    <row r="35230" spans="8:8" x14ac:dyDescent="0.25">
      <c r="H35230" s="200"/>
    </row>
    <row r="35231" spans="8:8" x14ac:dyDescent="0.25">
      <c r="H35231" s="200"/>
    </row>
    <row r="35232" spans="8:8" x14ac:dyDescent="0.25">
      <c r="H35232" s="200"/>
    </row>
    <row r="35233" spans="8:8" x14ac:dyDescent="0.25">
      <c r="H35233" s="200"/>
    </row>
    <row r="35234" spans="8:8" x14ac:dyDescent="0.25">
      <c r="H35234" s="200"/>
    </row>
    <row r="35235" spans="8:8" x14ac:dyDescent="0.25">
      <c r="H35235" s="200"/>
    </row>
    <row r="35236" spans="8:8" x14ac:dyDescent="0.25">
      <c r="H35236" s="200"/>
    </row>
    <row r="35237" spans="8:8" x14ac:dyDescent="0.25">
      <c r="H35237" s="200"/>
    </row>
    <row r="35238" spans="8:8" x14ac:dyDescent="0.25">
      <c r="H35238" s="200"/>
    </row>
    <row r="35239" spans="8:8" x14ac:dyDescent="0.25">
      <c r="H35239" s="200"/>
    </row>
    <row r="35240" spans="8:8" x14ac:dyDescent="0.25">
      <c r="H35240" s="200"/>
    </row>
    <row r="35241" spans="8:8" x14ac:dyDescent="0.25">
      <c r="H35241" s="200"/>
    </row>
    <row r="35242" spans="8:8" x14ac:dyDescent="0.25">
      <c r="H35242" s="200"/>
    </row>
    <row r="35243" spans="8:8" x14ac:dyDescent="0.25">
      <c r="H35243" s="200"/>
    </row>
    <row r="35244" spans="8:8" x14ac:dyDescent="0.25">
      <c r="H35244" s="200"/>
    </row>
    <row r="35245" spans="8:8" x14ac:dyDescent="0.25">
      <c r="H35245" s="200"/>
    </row>
    <row r="35246" spans="8:8" x14ac:dyDescent="0.25">
      <c r="H35246" s="200"/>
    </row>
    <row r="35247" spans="8:8" x14ac:dyDescent="0.25">
      <c r="H35247" s="200"/>
    </row>
    <row r="35248" spans="8:8" x14ac:dyDescent="0.25">
      <c r="H35248" s="200"/>
    </row>
    <row r="35249" spans="8:8" x14ac:dyDescent="0.25">
      <c r="H35249" s="200"/>
    </row>
    <row r="35250" spans="8:8" x14ac:dyDescent="0.25">
      <c r="H35250" s="200"/>
    </row>
    <row r="35251" spans="8:8" x14ac:dyDescent="0.25">
      <c r="H35251" s="200"/>
    </row>
    <row r="35252" spans="8:8" x14ac:dyDescent="0.25">
      <c r="H35252" s="200"/>
    </row>
    <row r="35253" spans="8:8" x14ac:dyDescent="0.25">
      <c r="H35253" s="200"/>
    </row>
    <row r="35254" spans="8:8" x14ac:dyDescent="0.25">
      <c r="H35254" s="200"/>
    </row>
    <row r="35255" spans="8:8" x14ac:dyDescent="0.25">
      <c r="H35255" s="200"/>
    </row>
    <row r="35256" spans="8:8" x14ac:dyDescent="0.25">
      <c r="H35256" s="200"/>
    </row>
    <row r="35257" spans="8:8" x14ac:dyDescent="0.25">
      <c r="H35257" s="200"/>
    </row>
    <row r="35258" spans="8:8" x14ac:dyDescent="0.25">
      <c r="H35258" s="200"/>
    </row>
    <row r="35259" spans="8:8" x14ac:dyDescent="0.25">
      <c r="H35259" s="200"/>
    </row>
    <row r="35260" spans="8:8" x14ac:dyDescent="0.25">
      <c r="H35260" s="200"/>
    </row>
    <row r="35261" spans="8:8" x14ac:dyDescent="0.25">
      <c r="H35261" s="200"/>
    </row>
    <row r="35262" spans="8:8" x14ac:dyDescent="0.25">
      <c r="H35262" s="200"/>
    </row>
    <row r="35263" spans="8:8" x14ac:dyDescent="0.25">
      <c r="H35263" s="200"/>
    </row>
    <row r="35264" spans="8:8" x14ac:dyDescent="0.25">
      <c r="H35264" s="200"/>
    </row>
    <row r="35265" spans="8:8" x14ac:dyDescent="0.25">
      <c r="H35265" s="200"/>
    </row>
    <row r="35266" spans="8:8" x14ac:dyDescent="0.25">
      <c r="H35266" s="200"/>
    </row>
    <row r="35267" spans="8:8" x14ac:dyDescent="0.25">
      <c r="H35267" s="200"/>
    </row>
    <row r="35268" spans="8:8" x14ac:dyDescent="0.25">
      <c r="H35268" s="200"/>
    </row>
    <row r="35269" spans="8:8" x14ac:dyDescent="0.25">
      <c r="H35269" s="200"/>
    </row>
    <row r="35270" spans="8:8" x14ac:dyDescent="0.25">
      <c r="H35270" s="200"/>
    </row>
    <row r="35271" spans="8:8" x14ac:dyDescent="0.25">
      <c r="H35271" s="200"/>
    </row>
    <row r="35272" spans="8:8" x14ac:dyDescent="0.25">
      <c r="H35272" s="200"/>
    </row>
    <row r="35273" spans="8:8" x14ac:dyDescent="0.25">
      <c r="H35273" s="200"/>
    </row>
    <row r="35274" spans="8:8" x14ac:dyDescent="0.25">
      <c r="H35274" s="200"/>
    </row>
    <row r="35275" spans="8:8" x14ac:dyDescent="0.25">
      <c r="H35275" s="200"/>
    </row>
    <row r="35276" spans="8:8" x14ac:dyDescent="0.25">
      <c r="H35276" s="200"/>
    </row>
    <row r="35277" spans="8:8" x14ac:dyDescent="0.25">
      <c r="H35277" s="200"/>
    </row>
    <row r="35278" spans="8:8" x14ac:dyDescent="0.25">
      <c r="H35278" s="200"/>
    </row>
    <row r="35279" spans="8:8" x14ac:dyDescent="0.25">
      <c r="H35279" s="200"/>
    </row>
    <row r="35280" spans="8:8" x14ac:dyDescent="0.25">
      <c r="H35280" s="200"/>
    </row>
    <row r="35281" spans="8:8" x14ac:dyDescent="0.25">
      <c r="H35281" s="200"/>
    </row>
    <row r="35282" spans="8:8" x14ac:dyDescent="0.25">
      <c r="H35282" s="200"/>
    </row>
    <row r="35283" spans="8:8" x14ac:dyDescent="0.25">
      <c r="H35283" s="200"/>
    </row>
    <row r="35284" spans="8:8" x14ac:dyDescent="0.25">
      <c r="H35284" s="200"/>
    </row>
    <row r="35285" spans="8:8" x14ac:dyDescent="0.25">
      <c r="H35285" s="200"/>
    </row>
    <row r="35286" spans="8:8" x14ac:dyDescent="0.25">
      <c r="H35286" s="200"/>
    </row>
    <row r="35287" spans="8:8" x14ac:dyDescent="0.25">
      <c r="H35287" s="200"/>
    </row>
    <row r="35288" spans="8:8" x14ac:dyDescent="0.25">
      <c r="H35288" s="200"/>
    </row>
    <row r="35289" spans="8:8" x14ac:dyDescent="0.25">
      <c r="H35289" s="200"/>
    </row>
    <row r="35290" spans="8:8" x14ac:dyDescent="0.25">
      <c r="H35290" s="200"/>
    </row>
    <row r="35291" spans="8:8" x14ac:dyDescent="0.25">
      <c r="H35291" s="200"/>
    </row>
    <row r="35292" spans="8:8" x14ac:dyDescent="0.25">
      <c r="H35292" s="200"/>
    </row>
    <row r="35293" spans="8:8" x14ac:dyDescent="0.25">
      <c r="H35293" s="200"/>
    </row>
    <row r="35294" spans="8:8" x14ac:dyDescent="0.25">
      <c r="H35294" s="200"/>
    </row>
    <row r="35295" spans="8:8" x14ac:dyDescent="0.25">
      <c r="H35295" s="200"/>
    </row>
    <row r="35296" spans="8:8" x14ac:dyDescent="0.25">
      <c r="H35296" s="200"/>
    </row>
    <row r="35297" spans="8:8" x14ac:dyDescent="0.25">
      <c r="H35297" s="200"/>
    </row>
    <row r="35298" spans="8:8" x14ac:dyDescent="0.25">
      <c r="H35298" s="200"/>
    </row>
    <row r="35299" spans="8:8" x14ac:dyDescent="0.25">
      <c r="H35299" s="200"/>
    </row>
    <row r="35300" spans="8:8" x14ac:dyDescent="0.25">
      <c r="H35300" s="200"/>
    </row>
    <row r="35301" spans="8:8" x14ac:dyDescent="0.25">
      <c r="H35301" s="200"/>
    </row>
    <row r="35302" spans="8:8" x14ac:dyDescent="0.25">
      <c r="H35302" s="200"/>
    </row>
    <row r="35303" spans="8:8" x14ac:dyDescent="0.25">
      <c r="H35303" s="200"/>
    </row>
    <row r="35304" spans="8:8" x14ac:dyDescent="0.25">
      <c r="H35304" s="200"/>
    </row>
    <row r="35305" spans="8:8" x14ac:dyDescent="0.25">
      <c r="H35305" s="200"/>
    </row>
    <row r="35306" spans="8:8" x14ac:dyDescent="0.25">
      <c r="H35306" s="200"/>
    </row>
    <row r="35307" spans="8:8" x14ac:dyDescent="0.25">
      <c r="H35307" s="200"/>
    </row>
    <row r="35308" spans="8:8" x14ac:dyDescent="0.25">
      <c r="H35308" s="200"/>
    </row>
    <row r="35309" spans="8:8" x14ac:dyDescent="0.25">
      <c r="H35309" s="200"/>
    </row>
    <row r="35310" spans="8:8" x14ac:dyDescent="0.25">
      <c r="H35310" s="200"/>
    </row>
    <row r="35311" spans="8:8" x14ac:dyDescent="0.25">
      <c r="H35311" s="200"/>
    </row>
    <row r="35312" spans="8:8" x14ac:dyDescent="0.25">
      <c r="H35312" s="200"/>
    </row>
    <row r="35313" spans="8:8" x14ac:dyDescent="0.25">
      <c r="H35313" s="200"/>
    </row>
    <row r="35314" spans="8:8" x14ac:dyDescent="0.25">
      <c r="H35314" s="200"/>
    </row>
    <row r="35315" spans="8:8" x14ac:dyDescent="0.25">
      <c r="H35315" s="200"/>
    </row>
    <row r="35316" spans="8:8" x14ac:dyDescent="0.25">
      <c r="H35316" s="200"/>
    </row>
    <row r="35317" spans="8:8" x14ac:dyDescent="0.25">
      <c r="H35317" s="200"/>
    </row>
    <row r="35318" spans="8:8" x14ac:dyDescent="0.25">
      <c r="H35318" s="200"/>
    </row>
    <row r="35319" spans="8:8" x14ac:dyDescent="0.25">
      <c r="H35319" s="200"/>
    </row>
    <row r="35320" spans="8:8" x14ac:dyDescent="0.25">
      <c r="H35320" s="200"/>
    </row>
    <row r="35321" spans="8:8" x14ac:dyDescent="0.25">
      <c r="H35321" s="200"/>
    </row>
    <row r="35322" spans="8:8" x14ac:dyDescent="0.25">
      <c r="H35322" s="200"/>
    </row>
    <row r="35323" spans="8:8" x14ac:dyDescent="0.25">
      <c r="H35323" s="200"/>
    </row>
    <row r="35324" spans="8:8" x14ac:dyDescent="0.25">
      <c r="H35324" s="200"/>
    </row>
    <row r="35325" spans="8:8" x14ac:dyDescent="0.25">
      <c r="H35325" s="200"/>
    </row>
    <row r="35326" spans="8:8" x14ac:dyDescent="0.25">
      <c r="H35326" s="200"/>
    </row>
    <row r="35327" spans="8:8" x14ac:dyDescent="0.25">
      <c r="H35327" s="200"/>
    </row>
    <row r="35328" spans="8:8" x14ac:dyDescent="0.25">
      <c r="H35328" s="200"/>
    </row>
    <row r="35329" spans="8:8" x14ac:dyDescent="0.25">
      <c r="H35329" s="200"/>
    </row>
    <row r="35330" spans="8:8" x14ac:dyDescent="0.25">
      <c r="H35330" s="200"/>
    </row>
    <row r="35331" spans="8:8" x14ac:dyDescent="0.25">
      <c r="H35331" s="200"/>
    </row>
    <row r="35332" spans="8:8" x14ac:dyDescent="0.25">
      <c r="H35332" s="200"/>
    </row>
    <row r="35333" spans="8:8" x14ac:dyDescent="0.25">
      <c r="H35333" s="200"/>
    </row>
    <row r="35334" spans="8:8" x14ac:dyDescent="0.25">
      <c r="H35334" s="200"/>
    </row>
    <row r="35335" spans="8:8" x14ac:dyDescent="0.25">
      <c r="H35335" s="200"/>
    </row>
    <row r="35336" spans="8:8" x14ac:dyDescent="0.25">
      <c r="H35336" s="200"/>
    </row>
    <row r="35337" spans="8:8" x14ac:dyDescent="0.25">
      <c r="H35337" s="200"/>
    </row>
    <row r="35338" spans="8:8" x14ac:dyDescent="0.25">
      <c r="H35338" s="200"/>
    </row>
    <row r="35339" spans="8:8" x14ac:dyDescent="0.25">
      <c r="H35339" s="200"/>
    </row>
    <row r="35340" spans="8:8" x14ac:dyDescent="0.25">
      <c r="H35340" s="200"/>
    </row>
    <row r="35341" spans="8:8" x14ac:dyDescent="0.25">
      <c r="H35341" s="200"/>
    </row>
    <row r="35342" spans="8:8" x14ac:dyDescent="0.25">
      <c r="H35342" s="200"/>
    </row>
    <row r="35343" spans="8:8" x14ac:dyDescent="0.25">
      <c r="H35343" s="200"/>
    </row>
    <row r="35344" spans="8:8" x14ac:dyDescent="0.25">
      <c r="H35344" s="200"/>
    </row>
    <row r="35345" spans="8:8" x14ac:dyDescent="0.25">
      <c r="H35345" s="200"/>
    </row>
    <row r="35346" spans="8:8" x14ac:dyDescent="0.25">
      <c r="H35346" s="200"/>
    </row>
    <row r="35347" spans="8:8" x14ac:dyDescent="0.25">
      <c r="H35347" s="200"/>
    </row>
    <row r="35348" spans="8:8" x14ac:dyDescent="0.25">
      <c r="H35348" s="200"/>
    </row>
    <row r="35349" spans="8:8" x14ac:dyDescent="0.25">
      <c r="H35349" s="200"/>
    </row>
    <row r="35350" spans="8:8" x14ac:dyDescent="0.25">
      <c r="H35350" s="200"/>
    </row>
    <row r="35351" spans="8:8" x14ac:dyDescent="0.25">
      <c r="H35351" s="200"/>
    </row>
    <row r="35352" spans="8:8" x14ac:dyDescent="0.25">
      <c r="H35352" s="200"/>
    </row>
    <row r="35353" spans="8:8" x14ac:dyDescent="0.25">
      <c r="H35353" s="200"/>
    </row>
    <row r="35354" spans="8:8" x14ac:dyDescent="0.25">
      <c r="H35354" s="200"/>
    </row>
    <row r="35355" spans="8:8" x14ac:dyDescent="0.25">
      <c r="H35355" s="200"/>
    </row>
    <row r="35356" spans="8:8" x14ac:dyDescent="0.25">
      <c r="H35356" s="200"/>
    </row>
    <row r="35357" spans="8:8" x14ac:dyDescent="0.25">
      <c r="H35357" s="200"/>
    </row>
    <row r="35358" spans="8:8" x14ac:dyDescent="0.25">
      <c r="H35358" s="200"/>
    </row>
    <row r="35359" spans="8:8" x14ac:dyDescent="0.25">
      <c r="H35359" s="200"/>
    </row>
    <row r="35360" spans="8:8" x14ac:dyDescent="0.25">
      <c r="H35360" s="200"/>
    </row>
    <row r="35361" spans="8:8" x14ac:dyDescent="0.25">
      <c r="H35361" s="200"/>
    </row>
    <row r="35362" spans="8:8" x14ac:dyDescent="0.25">
      <c r="H35362" s="200"/>
    </row>
    <row r="35363" spans="8:8" x14ac:dyDescent="0.25">
      <c r="H35363" s="200"/>
    </row>
    <row r="35364" spans="8:8" x14ac:dyDescent="0.25">
      <c r="H35364" s="200"/>
    </row>
    <row r="35365" spans="8:8" x14ac:dyDescent="0.25">
      <c r="H35365" s="200"/>
    </row>
    <row r="35366" spans="8:8" x14ac:dyDescent="0.25">
      <c r="H35366" s="200"/>
    </row>
    <row r="35367" spans="8:8" x14ac:dyDescent="0.25">
      <c r="H35367" s="200"/>
    </row>
    <row r="35368" spans="8:8" x14ac:dyDescent="0.25">
      <c r="H35368" s="200"/>
    </row>
    <row r="35369" spans="8:8" x14ac:dyDescent="0.25">
      <c r="H35369" s="200"/>
    </row>
    <row r="35370" spans="8:8" x14ac:dyDescent="0.25">
      <c r="H35370" s="200"/>
    </row>
    <row r="35371" spans="8:8" x14ac:dyDescent="0.25">
      <c r="H35371" s="200"/>
    </row>
    <row r="35372" spans="8:8" x14ac:dyDescent="0.25">
      <c r="H35372" s="200"/>
    </row>
    <row r="35373" spans="8:8" x14ac:dyDescent="0.25">
      <c r="H35373" s="200"/>
    </row>
    <row r="35374" spans="8:8" x14ac:dyDescent="0.25">
      <c r="H35374" s="200"/>
    </row>
    <row r="35375" spans="8:8" x14ac:dyDescent="0.25">
      <c r="H35375" s="200"/>
    </row>
    <row r="35376" spans="8:8" x14ac:dyDescent="0.25">
      <c r="H35376" s="200"/>
    </row>
    <row r="35377" spans="8:8" x14ac:dyDescent="0.25">
      <c r="H35377" s="200"/>
    </row>
    <row r="35378" spans="8:8" x14ac:dyDescent="0.25">
      <c r="H35378" s="200"/>
    </row>
    <row r="35379" spans="8:8" x14ac:dyDescent="0.25">
      <c r="H35379" s="200"/>
    </row>
    <row r="35380" spans="8:8" x14ac:dyDescent="0.25">
      <c r="H35380" s="200"/>
    </row>
    <row r="35381" spans="8:8" x14ac:dyDescent="0.25">
      <c r="H35381" s="200"/>
    </row>
    <row r="35382" spans="8:8" x14ac:dyDescent="0.25">
      <c r="H35382" s="200"/>
    </row>
    <row r="35383" spans="8:8" x14ac:dyDescent="0.25">
      <c r="H35383" s="200"/>
    </row>
    <row r="35384" spans="8:8" x14ac:dyDescent="0.25">
      <c r="H35384" s="200"/>
    </row>
    <row r="35385" spans="8:8" x14ac:dyDescent="0.25">
      <c r="H35385" s="200"/>
    </row>
    <row r="35386" spans="8:8" x14ac:dyDescent="0.25">
      <c r="H35386" s="200"/>
    </row>
    <row r="35387" spans="8:8" x14ac:dyDescent="0.25">
      <c r="H35387" s="200"/>
    </row>
    <row r="35388" spans="8:8" x14ac:dyDescent="0.25">
      <c r="H35388" s="200"/>
    </row>
    <row r="35389" spans="8:8" x14ac:dyDescent="0.25">
      <c r="H35389" s="200"/>
    </row>
    <row r="35390" spans="8:8" x14ac:dyDescent="0.25">
      <c r="H35390" s="200"/>
    </row>
    <row r="35391" spans="8:8" x14ac:dyDescent="0.25">
      <c r="H35391" s="200"/>
    </row>
    <row r="35392" spans="8:8" x14ac:dyDescent="0.25">
      <c r="H35392" s="200"/>
    </row>
    <row r="35393" spans="8:8" x14ac:dyDescent="0.25">
      <c r="H35393" s="200"/>
    </row>
    <row r="35394" spans="8:8" x14ac:dyDescent="0.25">
      <c r="H35394" s="200"/>
    </row>
    <row r="35395" spans="8:8" x14ac:dyDescent="0.25">
      <c r="H35395" s="200"/>
    </row>
    <row r="35396" spans="8:8" x14ac:dyDescent="0.25">
      <c r="H35396" s="200"/>
    </row>
    <row r="35397" spans="8:8" x14ac:dyDescent="0.25">
      <c r="H35397" s="200"/>
    </row>
    <row r="35398" spans="8:8" x14ac:dyDescent="0.25">
      <c r="H35398" s="200"/>
    </row>
    <row r="35399" spans="8:8" x14ac:dyDescent="0.25">
      <c r="H35399" s="200"/>
    </row>
    <row r="35400" spans="8:8" x14ac:dyDescent="0.25">
      <c r="H35400" s="200"/>
    </row>
    <row r="35401" spans="8:8" x14ac:dyDescent="0.25">
      <c r="H35401" s="200"/>
    </row>
    <row r="35402" spans="8:8" x14ac:dyDescent="0.25">
      <c r="H35402" s="200"/>
    </row>
    <row r="35403" spans="8:8" x14ac:dyDescent="0.25">
      <c r="H35403" s="200"/>
    </row>
    <row r="35404" spans="8:8" x14ac:dyDescent="0.25">
      <c r="H35404" s="200"/>
    </row>
    <row r="35405" spans="8:8" x14ac:dyDescent="0.25">
      <c r="H35405" s="200"/>
    </row>
    <row r="35406" spans="8:8" x14ac:dyDescent="0.25">
      <c r="H35406" s="200"/>
    </row>
    <row r="35407" spans="8:8" x14ac:dyDescent="0.25">
      <c r="H35407" s="200"/>
    </row>
    <row r="35408" spans="8:8" x14ac:dyDescent="0.25">
      <c r="H35408" s="200"/>
    </row>
    <row r="35409" spans="8:8" x14ac:dyDescent="0.25">
      <c r="H35409" s="200"/>
    </row>
    <row r="35410" spans="8:8" x14ac:dyDescent="0.25">
      <c r="H35410" s="200"/>
    </row>
    <row r="35411" spans="8:8" x14ac:dyDescent="0.25">
      <c r="H35411" s="200"/>
    </row>
    <row r="35412" spans="8:8" x14ac:dyDescent="0.25">
      <c r="H35412" s="200"/>
    </row>
    <row r="35413" spans="8:8" x14ac:dyDescent="0.25">
      <c r="H35413" s="200"/>
    </row>
    <row r="35414" spans="8:8" x14ac:dyDescent="0.25">
      <c r="H35414" s="200"/>
    </row>
    <row r="35415" spans="8:8" x14ac:dyDescent="0.25">
      <c r="H35415" s="200"/>
    </row>
    <row r="35416" spans="8:8" x14ac:dyDescent="0.25">
      <c r="H35416" s="200"/>
    </row>
    <row r="35417" spans="8:8" x14ac:dyDescent="0.25">
      <c r="H35417" s="200"/>
    </row>
    <row r="35418" spans="8:8" x14ac:dyDescent="0.25">
      <c r="H35418" s="200"/>
    </row>
    <row r="35419" spans="8:8" x14ac:dyDescent="0.25">
      <c r="H35419" s="200"/>
    </row>
    <row r="35420" spans="8:8" x14ac:dyDescent="0.25">
      <c r="H35420" s="200"/>
    </row>
    <row r="35421" spans="8:8" x14ac:dyDescent="0.25">
      <c r="H35421" s="200"/>
    </row>
    <row r="35422" spans="8:8" x14ac:dyDescent="0.25">
      <c r="H35422" s="200"/>
    </row>
    <row r="35423" spans="8:8" x14ac:dyDescent="0.25">
      <c r="H35423" s="200"/>
    </row>
    <row r="35424" spans="8:8" x14ac:dyDescent="0.25">
      <c r="H35424" s="200"/>
    </row>
    <row r="35425" spans="8:8" x14ac:dyDescent="0.25">
      <c r="H35425" s="200"/>
    </row>
    <row r="35426" spans="8:8" x14ac:dyDescent="0.25">
      <c r="H35426" s="200"/>
    </row>
    <row r="35427" spans="8:8" x14ac:dyDescent="0.25">
      <c r="H35427" s="200"/>
    </row>
    <row r="35428" spans="8:8" x14ac:dyDescent="0.25">
      <c r="H35428" s="200"/>
    </row>
    <row r="35429" spans="8:8" x14ac:dyDescent="0.25">
      <c r="H35429" s="200"/>
    </row>
    <row r="35430" spans="8:8" x14ac:dyDescent="0.25">
      <c r="H35430" s="200"/>
    </row>
    <row r="35431" spans="8:8" x14ac:dyDescent="0.25">
      <c r="H35431" s="200"/>
    </row>
    <row r="35432" spans="8:8" x14ac:dyDescent="0.25">
      <c r="H35432" s="200"/>
    </row>
    <row r="35433" spans="8:8" x14ac:dyDescent="0.25">
      <c r="H35433" s="200"/>
    </row>
    <row r="35434" spans="8:8" x14ac:dyDescent="0.25">
      <c r="H35434" s="200"/>
    </row>
    <row r="35435" spans="8:8" x14ac:dyDescent="0.25">
      <c r="H35435" s="200"/>
    </row>
    <row r="35436" spans="8:8" x14ac:dyDescent="0.25">
      <c r="H35436" s="200"/>
    </row>
    <row r="35437" spans="8:8" x14ac:dyDescent="0.25">
      <c r="H35437" s="200"/>
    </row>
    <row r="35438" spans="8:8" x14ac:dyDescent="0.25">
      <c r="H35438" s="200"/>
    </row>
    <row r="35439" spans="8:8" x14ac:dyDescent="0.25">
      <c r="H35439" s="200"/>
    </row>
    <row r="35440" spans="8:8" x14ac:dyDescent="0.25">
      <c r="H35440" s="200"/>
    </row>
    <row r="35441" spans="8:8" x14ac:dyDescent="0.25">
      <c r="H35441" s="200"/>
    </row>
    <row r="35442" spans="8:8" x14ac:dyDescent="0.25">
      <c r="H35442" s="200"/>
    </row>
    <row r="35443" spans="8:8" x14ac:dyDescent="0.25">
      <c r="H35443" s="200"/>
    </row>
    <row r="35444" spans="8:8" x14ac:dyDescent="0.25">
      <c r="H35444" s="200"/>
    </row>
    <row r="35445" spans="8:8" x14ac:dyDescent="0.25">
      <c r="H35445" s="200"/>
    </row>
    <row r="35446" spans="8:8" x14ac:dyDescent="0.25">
      <c r="H35446" s="200"/>
    </row>
    <row r="35447" spans="8:8" x14ac:dyDescent="0.25">
      <c r="H35447" s="200"/>
    </row>
    <row r="35448" spans="8:8" x14ac:dyDescent="0.25">
      <c r="H35448" s="200"/>
    </row>
    <row r="35449" spans="8:8" x14ac:dyDescent="0.25">
      <c r="H35449" s="200"/>
    </row>
    <row r="35450" spans="8:8" x14ac:dyDescent="0.25">
      <c r="H35450" s="200"/>
    </row>
    <row r="35451" spans="8:8" x14ac:dyDescent="0.25">
      <c r="H35451" s="200"/>
    </row>
    <row r="35452" spans="8:8" x14ac:dyDescent="0.25">
      <c r="H35452" s="200"/>
    </row>
    <row r="35453" spans="8:8" x14ac:dyDescent="0.25">
      <c r="H35453" s="200"/>
    </row>
    <row r="35454" spans="8:8" x14ac:dyDescent="0.25">
      <c r="H35454" s="200"/>
    </row>
    <row r="35455" spans="8:8" x14ac:dyDescent="0.25">
      <c r="H35455" s="200"/>
    </row>
    <row r="35456" spans="8:8" x14ac:dyDescent="0.25">
      <c r="H35456" s="200"/>
    </row>
    <row r="35457" spans="8:8" x14ac:dyDescent="0.25">
      <c r="H35457" s="200"/>
    </row>
    <row r="35458" spans="8:8" x14ac:dyDescent="0.25">
      <c r="H35458" s="200"/>
    </row>
    <row r="35459" spans="8:8" x14ac:dyDescent="0.25">
      <c r="H35459" s="200"/>
    </row>
    <row r="35460" spans="8:8" x14ac:dyDescent="0.25">
      <c r="H35460" s="200"/>
    </row>
    <row r="35461" spans="8:8" x14ac:dyDescent="0.25">
      <c r="H35461" s="200"/>
    </row>
    <row r="35462" spans="8:8" x14ac:dyDescent="0.25">
      <c r="H35462" s="200"/>
    </row>
    <row r="35463" spans="8:8" x14ac:dyDescent="0.25">
      <c r="H35463" s="200"/>
    </row>
    <row r="35464" spans="8:8" x14ac:dyDescent="0.25">
      <c r="H35464" s="200"/>
    </row>
    <row r="35465" spans="8:8" x14ac:dyDescent="0.25">
      <c r="H35465" s="200"/>
    </row>
    <row r="35466" spans="8:8" x14ac:dyDescent="0.25">
      <c r="H35466" s="200"/>
    </row>
    <row r="35467" spans="8:8" x14ac:dyDescent="0.25">
      <c r="H35467" s="200"/>
    </row>
    <row r="35468" spans="8:8" x14ac:dyDescent="0.25">
      <c r="H35468" s="200"/>
    </row>
    <row r="35469" spans="8:8" x14ac:dyDescent="0.25">
      <c r="H35469" s="200"/>
    </row>
    <row r="35470" spans="8:8" x14ac:dyDescent="0.25">
      <c r="H35470" s="200"/>
    </row>
    <row r="35471" spans="8:8" x14ac:dyDescent="0.25">
      <c r="H35471" s="200"/>
    </row>
    <row r="35472" spans="8:8" x14ac:dyDescent="0.25">
      <c r="H35472" s="200"/>
    </row>
    <row r="35473" spans="8:8" x14ac:dyDescent="0.25">
      <c r="H35473" s="200"/>
    </row>
    <row r="35474" spans="8:8" x14ac:dyDescent="0.25">
      <c r="H35474" s="200"/>
    </row>
    <row r="35475" spans="8:8" x14ac:dyDescent="0.25">
      <c r="H35475" s="200"/>
    </row>
    <row r="35476" spans="8:8" x14ac:dyDescent="0.25">
      <c r="H35476" s="200"/>
    </row>
    <row r="35477" spans="8:8" x14ac:dyDescent="0.25">
      <c r="H35477" s="200"/>
    </row>
    <row r="35478" spans="8:8" x14ac:dyDescent="0.25">
      <c r="H35478" s="200"/>
    </row>
    <row r="35479" spans="8:8" x14ac:dyDescent="0.25">
      <c r="H35479" s="200"/>
    </row>
    <row r="35480" spans="8:8" x14ac:dyDescent="0.25">
      <c r="H35480" s="200"/>
    </row>
    <row r="35481" spans="8:8" x14ac:dyDescent="0.25">
      <c r="H35481" s="200"/>
    </row>
    <row r="35482" spans="8:8" x14ac:dyDescent="0.25">
      <c r="H35482" s="200"/>
    </row>
    <row r="35483" spans="8:8" x14ac:dyDescent="0.25">
      <c r="H35483" s="200"/>
    </row>
    <row r="35484" spans="8:8" x14ac:dyDescent="0.25">
      <c r="H35484" s="200"/>
    </row>
    <row r="35485" spans="8:8" x14ac:dyDescent="0.25">
      <c r="H35485" s="200"/>
    </row>
    <row r="35486" spans="8:8" x14ac:dyDescent="0.25">
      <c r="H35486" s="200"/>
    </row>
    <row r="35487" spans="8:8" x14ac:dyDescent="0.25">
      <c r="H35487" s="200"/>
    </row>
    <row r="35488" spans="8:8" x14ac:dyDescent="0.25">
      <c r="H35488" s="200"/>
    </row>
    <row r="35489" spans="8:8" x14ac:dyDescent="0.25">
      <c r="H35489" s="200"/>
    </row>
    <row r="35490" spans="8:8" x14ac:dyDescent="0.25">
      <c r="H35490" s="200"/>
    </row>
    <row r="35491" spans="8:8" x14ac:dyDescent="0.25">
      <c r="H35491" s="200"/>
    </row>
    <row r="35492" spans="8:8" x14ac:dyDescent="0.25">
      <c r="H35492" s="200"/>
    </row>
    <row r="35493" spans="8:8" x14ac:dyDescent="0.25">
      <c r="H35493" s="200"/>
    </row>
    <row r="35494" spans="8:8" x14ac:dyDescent="0.25">
      <c r="H35494" s="200"/>
    </row>
    <row r="35495" spans="8:8" x14ac:dyDescent="0.25">
      <c r="H35495" s="200"/>
    </row>
    <row r="35496" spans="8:8" x14ac:dyDescent="0.25">
      <c r="H35496" s="200"/>
    </row>
    <row r="35497" spans="8:8" x14ac:dyDescent="0.25">
      <c r="H35497" s="200"/>
    </row>
    <row r="35498" spans="8:8" x14ac:dyDescent="0.25">
      <c r="H35498" s="200"/>
    </row>
    <row r="35499" spans="8:8" x14ac:dyDescent="0.25">
      <c r="H35499" s="200"/>
    </row>
    <row r="35500" spans="8:8" x14ac:dyDescent="0.25">
      <c r="H35500" s="200"/>
    </row>
    <row r="35501" spans="8:8" x14ac:dyDescent="0.25">
      <c r="H35501" s="200"/>
    </row>
    <row r="35502" spans="8:8" x14ac:dyDescent="0.25">
      <c r="H35502" s="200"/>
    </row>
    <row r="35503" spans="8:8" x14ac:dyDescent="0.25">
      <c r="H35503" s="200"/>
    </row>
    <row r="35504" spans="8:8" x14ac:dyDescent="0.25">
      <c r="H35504" s="200"/>
    </row>
    <row r="35505" spans="8:8" x14ac:dyDescent="0.25">
      <c r="H35505" s="200"/>
    </row>
    <row r="35506" spans="8:8" x14ac:dyDescent="0.25">
      <c r="H35506" s="200"/>
    </row>
    <row r="35507" spans="8:8" x14ac:dyDescent="0.25">
      <c r="H35507" s="200"/>
    </row>
    <row r="35508" spans="8:8" x14ac:dyDescent="0.25">
      <c r="H35508" s="200"/>
    </row>
    <row r="35509" spans="8:8" x14ac:dyDescent="0.25">
      <c r="H35509" s="200"/>
    </row>
    <row r="35510" spans="8:8" x14ac:dyDescent="0.25">
      <c r="H35510" s="200"/>
    </row>
    <row r="35511" spans="8:8" x14ac:dyDescent="0.25">
      <c r="H35511" s="200"/>
    </row>
    <row r="35512" spans="8:8" x14ac:dyDescent="0.25">
      <c r="H35512" s="200"/>
    </row>
    <row r="35513" spans="8:8" x14ac:dyDescent="0.25">
      <c r="H35513" s="200"/>
    </row>
    <row r="35514" spans="8:8" x14ac:dyDescent="0.25">
      <c r="H35514" s="200"/>
    </row>
    <row r="35515" spans="8:8" x14ac:dyDescent="0.25">
      <c r="H35515" s="200"/>
    </row>
    <row r="35516" spans="8:8" x14ac:dyDescent="0.25">
      <c r="H35516" s="200"/>
    </row>
    <row r="35517" spans="8:8" x14ac:dyDescent="0.25">
      <c r="H35517" s="200"/>
    </row>
    <row r="35518" spans="8:8" x14ac:dyDescent="0.25">
      <c r="H35518" s="200"/>
    </row>
    <row r="35519" spans="8:8" x14ac:dyDescent="0.25">
      <c r="H35519" s="200"/>
    </row>
    <row r="35520" spans="8:8" x14ac:dyDescent="0.25">
      <c r="H35520" s="200"/>
    </row>
    <row r="35521" spans="8:8" x14ac:dyDescent="0.25">
      <c r="H35521" s="200"/>
    </row>
    <row r="35522" spans="8:8" x14ac:dyDescent="0.25">
      <c r="H35522" s="200"/>
    </row>
    <row r="35523" spans="8:8" x14ac:dyDescent="0.25">
      <c r="H35523" s="200"/>
    </row>
    <row r="35524" spans="8:8" x14ac:dyDescent="0.25">
      <c r="H35524" s="200"/>
    </row>
    <row r="35525" spans="8:8" x14ac:dyDescent="0.25">
      <c r="H35525" s="200"/>
    </row>
    <row r="35526" spans="8:8" x14ac:dyDescent="0.25">
      <c r="H35526" s="200"/>
    </row>
    <row r="35527" spans="8:8" x14ac:dyDescent="0.25">
      <c r="H35527" s="200"/>
    </row>
    <row r="35528" spans="8:8" x14ac:dyDescent="0.25">
      <c r="H35528" s="200"/>
    </row>
    <row r="35529" spans="8:8" x14ac:dyDescent="0.25">
      <c r="H35529" s="200"/>
    </row>
    <row r="35530" spans="8:8" x14ac:dyDescent="0.25">
      <c r="H35530" s="200"/>
    </row>
    <row r="35531" spans="8:8" x14ac:dyDescent="0.25">
      <c r="H35531" s="200"/>
    </row>
    <row r="35532" spans="8:8" x14ac:dyDescent="0.25">
      <c r="H35532" s="200"/>
    </row>
    <row r="35533" spans="8:8" x14ac:dyDescent="0.25">
      <c r="H35533" s="200"/>
    </row>
    <row r="35534" spans="8:8" x14ac:dyDescent="0.25">
      <c r="H35534" s="200"/>
    </row>
    <row r="35535" spans="8:8" x14ac:dyDescent="0.25">
      <c r="H35535" s="200"/>
    </row>
    <row r="35536" spans="8:8" x14ac:dyDescent="0.25">
      <c r="H35536" s="200"/>
    </row>
    <row r="35537" spans="8:8" x14ac:dyDescent="0.25">
      <c r="H35537" s="200"/>
    </row>
    <row r="35538" spans="8:8" x14ac:dyDescent="0.25">
      <c r="H35538" s="200"/>
    </row>
    <row r="35539" spans="8:8" x14ac:dyDescent="0.25">
      <c r="H35539" s="200"/>
    </row>
    <row r="35540" spans="8:8" x14ac:dyDescent="0.25">
      <c r="H35540" s="200"/>
    </row>
    <row r="35541" spans="8:8" x14ac:dyDescent="0.25">
      <c r="H35541" s="200"/>
    </row>
    <row r="35542" spans="8:8" x14ac:dyDescent="0.25">
      <c r="H35542" s="200"/>
    </row>
    <row r="35543" spans="8:8" x14ac:dyDescent="0.25">
      <c r="H35543" s="200"/>
    </row>
    <row r="35544" spans="8:8" x14ac:dyDescent="0.25">
      <c r="H35544" s="200"/>
    </row>
    <row r="35545" spans="8:8" x14ac:dyDescent="0.25">
      <c r="H35545" s="200"/>
    </row>
    <row r="35546" spans="8:8" x14ac:dyDescent="0.25">
      <c r="H35546" s="200"/>
    </row>
    <row r="35547" spans="8:8" x14ac:dyDescent="0.25">
      <c r="H35547" s="200"/>
    </row>
    <row r="35548" spans="8:8" x14ac:dyDescent="0.25">
      <c r="H35548" s="200"/>
    </row>
    <row r="35549" spans="8:8" x14ac:dyDescent="0.25">
      <c r="H35549" s="200"/>
    </row>
    <row r="35550" spans="8:8" x14ac:dyDescent="0.25">
      <c r="H35550" s="200"/>
    </row>
    <row r="35551" spans="8:8" x14ac:dyDescent="0.25">
      <c r="H35551" s="200"/>
    </row>
    <row r="35552" spans="8:8" x14ac:dyDescent="0.25">
      <c r="H35552" s="200"/>
    </row>
    <row r="35553" spans="8:8" x14ac:dyDescent="0.25">
      <c r="H35553" s="200"/>
    </row>
    <row r="35554" spans="8:8" x14ac:dyDescent="0.25">
      <c r="H35554" s="200"/>
    </row>
    <row r="35555" spans="8:8" x14ac:dyDescent="0.25">
      <c r="H35555" s="200"/>
    </row>
    <row r="35556" spans="8:8" x14ac:dyDescent="0.25">
      <c r="H35556" s="200"/>
    </row>
    <row r="35557" spans="8:8" x14ac:dyDescent="0.25">
      <c r="H35557" s="200"/>
    </row>
    <row r="35558" spans="8:8" x14ac:dyDescent="0.25">
      <c r="H35558" s="200"/>
    </row>
    <row r="35559" spans="8:8" x14ac:dyDescent="0.25">
      <c r="H35559" s="200"/>
    </row>
    <row r="35560" spans="8:8" x14ac:dyDescent="0.25">
      <c r="H35560" s="200"/>
    </row>
    <row r="35561" spans="8:8" x14ac:dyDescent="0.25">
      <c r="H35561" s="200"/>
    </row>
    <row r="35562" spans="8:8" x14ac:dyDescent="0.25">
      <c r="H35562" s="200"/>
    </row>
    <row r="35563" spans="8:8" x14ac:dyDescent="0.25">
      <c r="H35563" s="200"/>
    </row>
    <row r="35564" spans="8:8" x14ac:dyDescent="0.25">
      <c r="H35564" s="200"/>
    </row>
    <row r="35565" spans="8:8" x14ac:dyDescent="0.25">
      <c r="H35565" s="200"/>
    </row>
    <row r="35566" spans="8:8" x14ac:dyDescent="0.25">
      <c r="H35566" s="200"/>
    </row>
    <row r="35567" spans="8:8" x14ac:dyDescent="0.25">
      <c r="H35567" s="200"/>
    </row>
    <row r="35568" spans="8:8" x14ac:dyDescent="0.25">
      <c r="H35568" s="200"/>
    </row>
    <row r="35569" spans="8:8" x14ac:dyDescent="0.25">
      <c r="H35569" s="200"/>
    </row>
    <row r="35570" spans="8:8" x14ac:dyDescent="0.25">
      <c r="H35570" s="200"/>
    </row>
    <row r="35571" spans="8:8" x14ac:dyDescent="0.25">
      <c r="H35571" s="200"/>
    </row>
    <row r="35572" spans="8:8" x14ac:dyDescent="0.25">
      <c r="H35572" s="200"/>
    </row>
    <row r="35573" spans="8:8" x14ac:dyDescent="0.25">
      <c r="H35573" s="200"/>
    </row>
    <row r="35574" spans="8:8" x14ac:dyDescent="0.25">
      <c r="H35574" s="200"/>
    </row>
    <row r="35575" spans="8:8" x14ac:dyDescent="0.25">
      <c r="H35575" s="200"/>
    </row>
    <row r="35576" spans="8:8" x14ac:dyDescent="0.25">
      <c r="H35576" s="200"/>
    </row>
    <row r="35577" spans="8:8" x14ac:dyDescent="0.25">
      <c r="H35577" s="200"/>
    </row>
    <row r="35578" spans="8:8" x14ac:dyDescent="0.25">
      <c r="H35578" s="200"/>
    </row>
    <row r="35579" spans="8:8" x14ac:dyDescent="0.25">
      <c r="H35579" s="200"/>
    </row>
    <row r="35580" spans="8:8" x14ac:dyDescent="0.25">
      <c r="H35580" s="200"/>
    </row>
    <row r="35581" spans="8:8" x14ac:dyDescent="0.25">
      <c r="H35581" s="200"/>
    </row>
    <row r="35582" spans="8:8" x14ac:dyDescent="0.25">
      <c r="H35582" s="200"/>
    </row>
    <row r="35583" spans="8:8" x14ac:dyDescent="0.25">
      <c r="H35583" s="200"/>
    </row>
    <row r="35584" spans="8:8" x14ac:dyDescent="0.25">
      <c r="H35584" s="200"/>
    </row>
    <row r="35585" spans="8:8" x14ac:dyDescent="0.25">
      <c r="H35585" s="200"/>
    </row>
    <row r="35586" spans="8:8" x14ac:dyDescent="0.25">
      <c r="H35586" s="200"/>
    </row>
    <row r="35587" spans="8:8" x14ac:dyDescent="0.25">
      <c r="H35587" s="200"/>
    </row>
    <row r="35588" spans="8:8" x14ac:dyDescent="0.25">
      <c r="H35588" s="200"/>
    </row>
    <row r="35589" spans="8:8" x14ac:dyDescent="0.25">
      <c r="H35589" s="200"/>
    </row>
    <row r="35590" spans="8:8" x14ac:dyDescent="0.25">
      <c r="H35590" s="200"/>
    </row>
    <row r="35591" spans="8:8" x14ac:dyDescent="0.25">
      <c r="H35591" s="200"/>
    </row>
    <row r="35592" spans="8:8" x14ac:dyDescent="0.25">
      <c r="H35592" s="200"/>
    </row>
    <row r="35593" spans="8:8" x14ac:dyDescent="0.25">
      <c r="H35593" s="200"/>
    </row>
    <row r="35594" spans="8:8" x14ac:dyDescent="0.25">
      <c r="H35594" s="200"/>
    </row>
    <row r="35595" spans="8:8" x14ac:dyDescent="0.25">
      <c r="H35595" s="200"/>
    </row>
    <row r="35596" spans="8:8" x14ac:dyDescent="0.25">
      <c r="H35596" s="200"/>
    </row>
    <row r="35597" spans="8:8" x14ac:dyDescent="0.25">
      <c r="H35597" s="200"/>
    </row>
    <row r="35598" spans="8:8" x14ac:dyDescent="0.25">
      <c r="H35598" s="200"/>
    </row>
    <row r="35599" spans="8:8" x14ac:dyDescent="0.25">
      <c r="H35599" s="200"/>
    </row>
    <row r="35600" spans="8:8" x14ac:dyDescent="0.25">
      <c r="H35600" s="200"/>
    </row>
    <row r="35601" spans="8:8" x14ac:dyDescent="0.25">
      <c r="H35601" s="200"/>
    </row>
    <row r="35602" spans="8:8" x14ac:dyDescent="0.25">
      <c r="H35602" s="200"/>
    </row>
    <row r="35603" spans="8:8" x14ac:dyDescent="0.25">
      <c r="H35603" s="200"/>
    </row>
    <row r="35604" spans="8:8" x14ac:dyDescent="0.25">
      <c r="H35604" s="200"/>
    </row>
    <row r="35605" spans="8:8" x14ac:dyDescent="0.25">
      <c r="H35605" s="200"/>
    </row>
    <row r="35606" spans="8:8" x14ac:dyDescent="0.25">
      <c r="H35606" s="200"/>
    </row>
    <row r="35607" spans="8:8" x14ac:dyDescent="0.25">
      <c r="H35607" s="200"/>
    </row>
    <row r="35608" spans="8:8" x14ac:dyDescent="0.25">
      <c r="H35608" s="200"/>
    </row>
    <row r="35609" spans="8:8" x14ac:dyDescent="0.25">
      <c r="H35609" s="200"/>
    </row>
    <row r="35610" spans="8:8" x14ac:dyDescent="0.25">
      <c r="H35610" s="200"/>
    </row>
    <row r="35611" spans="8:8" x14ac:dyDescent="0.25">
      <c r="H35611" s="200"/>
    </row>
    <row r="35612" spans="8:8" x14ac:dyDescent="0.25">
      <c r="H35612" s="200"/>
    </row>
    <row r="35613" spans="8:8" x14ac:dyDescent="0.25">
      <c r="H35613" s="200"/>
    </row>
    <row r="35614" spans="8:8" x14ac:dyDescent="0.25">
      <c r="H35614" s="200"/>
    </row>
    <row r="35615" spans="8:8" x14ac:dyDescent="0.25">
      <c r="H35615" s="200"/>
    </row>
    <row r="35616" spans="8:8" x14ac:dyDescent="0.25">
      <c r="H35616" s="200"/>
    </row>
    <row r="35617" spans="8:8" x14ac:dyDescent="0.25">
      <c r="H35617" s="200"/>
    </row>
    <row r="35618" spans="8:8" x14ac:dyDescent="0.25">
      <c r="H35618" s="200"/>
    </row>
    <row r="35619" spans="8:8" x14ac:dyDescent="0.25">
      <c r="H35619" s="200"/>
    </row>
    <row r="35620" spans="8:8" x14ac:dyDescent="0.25">
      <c r="H35620" s="200"/>
    </row>
    <row r="35621" spans="8:8" x14ac:dyDescent="0.25">
      <c r="H35621" s="200"/>
    </row>
    <row r="35622" spans="8:8" x14ac:dyDescent="0.25">
      <c r="H35622" s="200"/>
    </row>
    <row r="35623" spans="8:8" x14ac:dyDescent="0.25">
      <c r="H35623" s="200"/>
    </row>
    <row r="35624" spans="8:8" x14ac:dyDescent="0.25">
      <c r="H35624" s="200"/>
    </row>
    <row r="35625" spans="8:8" x14ac:dyDescent="0.25">
      <c r="H35625" s="200"/>
    </row>
    <row r="35626" spans="8:8" x14ac:dyDescent="0.25">
      <c r="H35626" s="200"/>
    </row>
    <row r="35627" spans="8:8" x14ac:dyDescent="0.25">
      <c r="H35627" s="200"/>
    </row>
    <row r="35628" spans="8:8" x14ac:dyDescent="0.25">
      <c r="H35628" s="200"/>
    </row>
    <row r="35629" spans="8:8" x14ac:dyDescent="0.25">
      <c r="H35629" s="200"/>
    </row>
    <row r="35630" spans="8:8" x14ac:dyDescent="0.25">
      <c r="H35630" s="200"/>
    </row>
    <row r="35631" spans="8:8" x14ac:dyDescent="0.25">
      <c r="H35631" s="200"/>
    </row>
    <row r="35632" spans="8:8" x14ac:dyDescent="0.25">
      <c r="H35632" s="200"/>
    </row>
    <row r="35633" spans="8:8" x14ac:dyDescent="0.25">
      <c r="H35633" s="200"/>
    </row>
    <row r="35634" spans="8:8" x14ac:dyDescent="0.25">
      <c r="H35634" s="200"/>
    </row>
    <row r="35635" spans="8:8" x14ac:dyDescent="0.25">
      <c r="H35635" s="200"/>
    </row>
    <row r="35636" spans="8:8" x14ac:dyDescent="0.25">
      <c r="H35636" s="200"/>
    </row>
    <row r="35637" spans="8:8" x14ac:dyDescent="0.25">
      <c r="H35637" s="200"/>
    </row>
    <row r="35638" spans="8:8" x14ac:dyDescent="0.25">
      <c r="H35638" s="200"/>
    </row>
    <row r="35639" spans="8:8" x14ac:dyDescent="0.25">
      <c r="H35639" s="200"/>
    </row>
    <row r="35640" spans="8:8" x14ac:dyDescent="0.25">
      <c r="H35640" s="200"/>
    </row>
    <row r="35641" spans="8:8" x14ac:dyDescent="0.25">
      <c r="H35641" s="200"/>
    </row>
    <row r="35642" spans="8:8" x14ac:dyDescent="0.25">
      <c r="H35642" s="200"/>
    </row>
    <row r="35643" spans="8:8" x14ac:dyDescent="0.25">
      <c r="H35643" s="200"/>
    </row>
    <row r="35644" spans="8:8" x14ac:dyDescent="0.25">
      <c r="H35644" s="200"/>
    </row>
    <row r="35645" spans="8:8" x14ac:dyDescent="0.25">
      <c r="H35645" s="200"/>
    </row>
    <row r="35646" spans="8:8" x14ac:dyDescent="0.25">
      <c r="H35646" s="200"/>
    </row>
    <row r="35647" spans="8:8" x14ac:dyDescent="0.25">
      <c r="H35647" s="200"/>
    </row>
    <row r="35648" spans="8:8" x14ac:dyDescent="0.25">
      <c r="H35648" s="200"/>
    </row>
    <row r="35649" spans="8:8" x14ac:dyDescent="0.25">
      <c r="H35649" s="200"/>
    </row>
    <row r="35650" spans="8:8" x14ac:dyDescent="0.25">
      <c r="H35650" s="200"/>
    </row>
    <row r="35651" spans="8:8" x14ac:dyDescent="0.25">
      <c r="H35651" s="200"/>
    </row>
    <row r="35652" spans="8:8" x14ac:dyDescent="0.25">
      <c r="H35652" s="200"/>
    </row>
    <row r="35653" spans="8:8" x14ac:dyDescent="0.25">
      <c r="H35653" s="200"/>
    </row>
    <row r="35654" spans="8:8" x14ac:dyDescent="0.25">
      <c r="H35654" s="200"/>
    </row>
    <row r="35655" spans="8:8" x14ac:dyDescent="0.25">
      <c r="H35655" s="200"/>
    </row>
    <row r="35656" spans="8:8" x14ac:dyDescent="0.25">
      <c r="H35656" s="200"/>
    </row>
    <row r="35657" spans="8:8" x14ac:dyDescent="0.25">
      <c r="H35657" s="200"/>
    </row>
    <row r="35658" spans="8:8" x14ac:dyDescent="0.25">
      <c r="H35658" s="200"/>
    </row>
    <row r="35659" spans="8:8" x14ac:dyDescent="0.25">
      <c r="H35659" s="200"/>
    </row>
    <row r="35660" spans="8:8" x14ac:dyDescent="0.25">
      <c r="H35660" s="200"/>
    </row>
    <row r="35661" spans="8:8" x14ac:dyDescent="0.25">
      <c r="H35661" s="200"/>
    </row>
    <row r="35662" spans="8:8" x14ac:dyDescent="0.25">
      <c r="H35662" s="200"/>
    </row>
    <row r="35663" spans="8:8" x14ac:dyDescent="0.25">
      <c r="H35663" s="200"/>
    </row>
    <row r="35664" spans="8:8" x14ac:dyDescent="0.25">
      <c r="H35664" s="200"/>
    </row>
    <row r="35665" spans="8:8" x14ac:dyDescent="0.25">
      <c r="H35665" s="200"/>
    </row>
    <row r="35666" spans="8:8" x14ac:dyDescent="0.25">
      <c r="H35666" s="200"/>
    </row>
    <row r="35667" spans="8:8" x14ac:dyDescent="0.25">
      <c r="H35667" s="200"/>
    </row>
    <row r="35668" spans="8:8" x14ac:dyDescent="0.25">
      <c r="H35668" s="200"/>
    </row>
    <row r="35669" spans="8:8" x14ac:dyDescent="0.25">
      <c r="H35669" s="200"/>
    </row>
    <row r="35670" spans="8:8" x14ac:dyDescent="0.25">
      <c r="H35670" s="200"/>
    </row>
    <row r="35671" spans="8:8" x14ac:dyDescent="0.25">
      <c r="H35671" s="200"/>
    </row>
    <row r="35672" spans="8:8" x14ac:dyDescent="0.25">
      <c r="H35672" s="200"/>
    </row>
    <row r="35673" spans="8:8" x14ac:dyDescent="0.25">
      <c r="H35673" s="200"/>
    </row>
    <row r="35674" spans="8:8" x14ac:dyDescent="0.25">
      <c r="H35674" s="200"/>
    </row>
    <row r="35675" spans="8:8" x14ac:dyDescent="0.25">
      <c r="H35675" s="200"/>
    </row>
    <row r="35676" spans="8:8" x14ac:dyDescent="0.25">
      <c r="H35676" s="200"/>
    </row>
    <row r="35677" spans="8:8" x14ac:dyDescent="0.25">
      <c r="H35677" s="200"/>
    </row>
    <row r="35678" spans="8:8" x14ac:dyDescent="0.25">
      <c r="H35678" s="200"/>
    </row>
    <row r="35679" spans="8:8" x14ac:dyDescent="0.25">
      <c r="H35679" s="200"/>
    </row>
    <row r="35680" spans="8:8" x14ac:dyDescent="0.25">
      <c r="H35680" s="200"/>
    </row>
    <row r="35681" spans="8:8" x14ac:dyDescent="0.25">
      <c r="H35681" s="200"/>
    </row>
    <row r="35682" spans="8:8" x14ac:dyDescent="0.25">
      <c r="H35682" s="200"/>
    </row>
    <row r="35683" spans="8:8" x14ac:dyDescent="0.25">
      <c r="H35683" s="200"/>
    </row>
    <row r="35684" spans="8:8" x14ac:dyDescent="0.25">
      <c r="H35684" s="200"/>
    </row>
    <row r="35685" spans="8:8" x14ac:dyDescent="0.25">
      <c r="H35685" s="200"/>
    </row>
    <row r="35686" spans="8:8" x14ac:dyDescent="0.25">
      <c r="H35686" s="200"/>
    </row>
    <row r="35687" spans="8:8" x14ac:dyDescent="0.25">
      <c r="H35687" s="200"/>
    </row>
    <row r="35688" spans="8:8" x14ac:dyDescent="0.25">
      <c r="H35688" s="200"/>
    </row>
    <row r="35689" spans="8:8" x14ac:dyDescent="0.25">
      <c r="H35689" s="200"/>
    </row>
    <row r="35690" spans="8:8" x14ac:dyDescent="0.25">
      <c r="H35690" s="200"/>
    </row>
    <row r="35691" spans="8:8" x14ac:dyDescent="0.25">
      <c r="H35691" s="200"/>
    </row>
    <row r="35692" spans="8:8" x14ac:dyDescent="0.25">
      <c r="H35692" s="200"/>
    </row>
    <row r="35693" spans="8:8" x14ac:dyDescent="0.25">
      <c r="H35693" s="200"/>
    </row>
    <row r="35694" spans="8:8" x14ac:dyDescent="0.25">
      <c r="H35694" s="200"/>
    </row>
    <row r="35695" spans="8:8" x14ac:dyDescent="0.25">
      <c r="H35695" s="200"/>
    </row>
    <row r="35696" spans="8:8" x14ac:dyDescent="0.25">
      <c r="H35696" s="200"/>
    </row>
    <row r="35697" spans="8:8" x14ac:dyDescent="0.25">
      <c r="H35697" s="200"/>
    </row>
    <row r="35698" spans="8:8" x14ac:dyDescent="0.25">
      <c r="H35698" s="200"/>
    </row>
    <row r="35699" spans="8:8" x14ac:dyDescent="0.25">
      <c r="H35699" s="200"/>
    </row>
    <row r="35700" spans="8:8" x14ac:dyDescent="0.25">
      <c r="H35700" s="200"/>
    </row>
    <row r="35701" spans="8:8" x14ac:dyDescent="0.25">
      <c r="H35701" s="200"/>
    </row>
    <row r="35702" spans="8:8" x14ac:dyDescent="0.25">
      <c r="H35702" s="200"/>
    </row>
    <row r="35703" spans="8:8" x14ac:dyDescent="0.25">
      <c r="H35703" s="200"/>
    </row>
    <row r="35704" spans="8:8" x14ac:dyDescent="0.25">
      <c r="H35704" s="200"/>
    </row>
    <row r="35705" spans="8:8" x14ac:dyDescent="0.25">
      <c r="H35705" s="200"/>
    </row>
    <row r="35706" spans="8:8" x14ac:dyDescent="0.25">
      <c r="H35706" s="200"/>
    </row>
    <row r="35707" spans="8:8" x14ac:dyDescent="0.25">
      <c r="H35707" s="200"/>
    </row>
    <row r="35708" spans="8:8" x14ac:dyDescent="0.25">
      <c r="H35708" s="200"/>
    </row>
    <row r="35709" spans="8:8" x14ac:dyDescent="0.25">
      <c r="H35709" s="200"/>
    </row>
    <row r="35710" spans="8:8" x14ac:dyDescent="0.25">
      <c r="H35710" s="200"/>
    </row>
    <row r="35711" spans="8:8" x14ac:dyDescent="0.25">
      <c r="H35711" s="200"/>
    </row>
    <row r="35712" spans="8:8" x14ac:dyDescent="0.25">
      <c r="H35712" s="200"/>
    </row>
    <row r="35713" spans="8:8" x14ac:dyDescent="0.25">
      <c r="H35713" s="200"/>
    </row>
    <row r="35714" spans="8:8" x14ac:dyDescent="0.25">
      <c r="H35714" s="200"/>
    </row>
    <row r="35715" spans="8:8" x14ac:dyDescent="0.25">
      <c r="H35715" s="200"/>
    </row>
    <row r="35716" spans="8:8" x14ac:dyDescent="0.25">
      <c r="H35716" s="200"/>
    </row>
    <row r="35717" spans="8:8" x14ac:dyDescent="0.25">
      <c r="H35717" s="200"/>
    </row>
    <row r="35718" spans="8:8" x14ac:dyDescent="0.25">
      <c r="H35718" s="200"/>
    </row>
    <row r="35719" spans="8:8" x14ac:dyDescent="0.25">
      <c r="H35719" s="200"/>
    </row>
    <row r="35720" spans="8:8" x14ac:dyDescent="0.25">
      <c r="H35720" s="200"/>
    </row>
    <row r="35721" spans="8:8" x14ac:dyDescent="0.25">
      <c r="H35721" s="200"/>
    </row>
    <row r="35722" spans="8:8" x14ac:dyDescent="0.25">
      <c r="H35722" s="200"/>
    </row>
    <row r="35723" spans="8:8" x14ac:dyDescent="0.25">
      <c r="H35723" s="200"/>
    </row>
    <row r="35724" spans="8:8" x14ac:dyDescent="0.25">
      <c r="H35724" s="200"/>
    </row>
    <row r="35725" spans="8:8" x14ac:dyDescent="0.25">
      <c r="H35725" s="200"/>
    </row>
    <row r="35726" spans="8:8" x14ac:dyDescent="0.25">
      <c r="H35726" s="200"/>
    </row>
    <row r="35727" spans="8:8" x14ac:dyDescent="0.25">
      <c r="H35727" s="200"/>
    </row>
    <row r="35728" spans="8:8" x14ac:dyDescent="0.25">
      <c r="H35728" s="200"/>
    </row>
    <row r="35729" spans="8:8" x14ac:dyDescent="0.25">
      <c r="H35729" s="200"/>
    </row>
    <row r="35730" spans="8:8" x14ac:dyDescent="0.25">
      <c r="H35730" s="200"/>
    </row>
    <row r="35731" spans="8:8" x14ac:dyDescent="0.25">
      <c r="H35731" s="200"/>
    </row>
    <row r="35732" spans="8:8" x14ac:dyDescent="0.25">
      <c r="H35732" s="200"/>
    </row>
    <row r="35733" spans="8:8" x14ac:dyDescent="0.25">
      <c r="H35733" s="200"/>
    </row>
    <row r="35734" spans="8:8" x14ac:dyDescent="0.25">
      <c r="H35734" s="200"/>
    </row>
    <row r="35735" spans="8:8" x14ac:dyDescent="0.25">
      <c r="H35735" s="200"/>
    </row>
    <row r="35736" spans="8:8" x14ac:dyDescent="0.25">
      <c r="H35736" s="200"/>
    </row>
    <row r="35737" spans="8:8" x14ac:dyDescent="0.25">
      <c r="H35737" s="200"/>
    </row>
    <row r="35738" spans="8:8" x14ac:dyDescent="0.25">
      <c r="H35738" s="200"/>
    </row>
    <row r="35739" spans="8:8" x14ac:dyDescent="0.25">
      <c r="H35739" s="200"/>
    </row>
    <row r="35740" spans="8:8" x14ac:dyDescent="0.25">
      <c r="H35740" s="200"/>
    </row>
    <row r="35741" spans="8:8" x14ac:dyDescent="0.25">
      <c r="H35741" s="200"/>
    </row>
    <row r="35742" spans="8:8" x14ac:dyDescent="0.25">
      <c r="H35742" s="200"/>
    </row>
    <row r="35743" spans="8:8" x14ac:dyDescent="0.25">
      <c r="H35743" s="200"/>
    </row>
    <row r="35744" spans="8:8" x14ac:dyDescent="0.25">
      <c r="H35744" s="200"/>
    </row>
    <row r="35745" spans="8:8" x14ac:dyDescent="0.25">
      <c r="H35745" s="200"/>
    </row>
    <row r="35746" spans="8:8" x14ac:dyDescent="0.25">
      <c r="H35746" s="200"/>
    </row>
    <row r="35747" spans="8:8" x14ac:dyDescent="0.25">
      <c r="H35747" s="200"/>
    </row>
    <row r="35748" spans="8:8" x14ac:dyDescent="0.25">
      <c r="H35748" s="200"/>
    </row>
    <row r="35749" spans="8:8" x14ac:dyDescent="0.25">
      <c r="H35749" s="200"/>
    </row>
    <row r="35750" spans="8:8" x14ac:dyDescent="0.25">
      <c r="H35750" s="200"/>
    </row>
    <row r="35751" spans="8:8" x14ac:dyDescent="0.25">
      <c r="H35751" s="200"/>
    </row>
    <row r="35752" spans="8:8" x14ac:dyDescent="0.25">
      <c r="H35752" s="200"/>
    </row>
    <row r="35753" spans="8:8" x14ac:dyDescent="0.25">
      <c r="H35753" s="200"/>
    </row>
    <row r="35754" spans="8:8" x14ac:dyDescent="0.25">
      <c r="H35754" s="200"/>
    </row>
    <row r="35755" spans="8:8" x14ac:dyDescent="0.25">
      <c r="H35755" s="200"/>
    </row>
    <row r="35756" spans="8:8" x14ac:dyDescent="0.25">
      <c r="H35756" s="200"/>
    </row>
    <row r="35757" spans="8:8" x14ac:dyDescent="0.25">
      <c r="H35757" s="200"/>
    </row>
    <row r="35758" spans="8:8" x14ac:dyDescent="0.25">
      <c r="H35758" s="200"/>
    </row>
    <row r="35759" spans="8:8" x14ac:dyDescent="0.25">
      <c r="H35759" s="200"/>
    </row>
    <row r="35760" spans="8:8" x14ac:dyDescent="0.25">
      <c r="H35760" s="200"/>
    </row>
    <row r="35761" spans="8:8" x14ac:dyDescent="0.25">
      <c r="H35761" s="200"/>
    </row>
    <row r="35762" spans="8:8" x14ac:dyDescent="0.25">
      <c r="H35762" s="200"/>
    </row>
    <row r="35763" spans="8:8" x14ac:dyDescent="0.25">
      <c r="H35763" s="200"/>
    </row>
    <row r="35764" spans="8:8" x14ac:dyDescent="0.25">
      <c r="H35764" s="200"/>
    </row>
    <row r="35765" spans="8:8" x14ac:dyDescent="0.25">
      <c r="H35765" s="200"/>
    </row>
    <row r="35766" spans="8:8" x14ac:dyDescent="0.25">
      <c r="H35766" s="200"/>
    </row>
    <row r="35767" spans="8:8" x14ac:dyDescent="0.25">
      <c r="H35767" s="200"/>
    </row>
    <row r="35768" spans="8:8" x14ac:dyDescent="0.25">
      <c r="H35768" s="200"/>
    </row>
    <row r="35769" spans="8:8" x14ac:dyDescent="0.25">
      <c r="H35769" s="200"/>
    </row>
    <row r="35770" spans="8:8" x14ac:dyDescent="0.25">
      <c r="H35770" s="200"/>
    </row>
    <row r="35771" spans="8:8" x14ac:dyDescent="0.25">
      <c r="H35771" s="200"/>
    </row>
    <row r="35772" spans="8:8" x14ac:dyDescent="0.25">
      <c r="H35772" s="200"/>
    </row>
    <row r="35773" spans="8:8" x14ac:dyDescent="0.25">
      <c r="H35773" s="200"/>
    </row>
    <row r="35774" spans="8:8" x14ac:dyDescent="0.25">
      <c r="H35774" s="200"/>
    </row>
    <row r="35775" spans="8:8" x14ac:dyDescent="0.25">
      <c r="H35775" s="200"/>
    </row>
    <row r="35776" spans="8:8" x14ac:dyDescent="0.25">
      <c r="H35776" s="200"/>
    </row>
    <row r="35777" spans="8:8" x14ac:dyDescent="0.25">
      <c r="H35777" s="200"/>
    </row>
    <row r="35778" spans="8:8" x14ac:dyDescent="0.25">
      <c r="H35778" s="200"/>
    </row>
    <row r="35779" spans="8:8" x14ac:dyDescent="0.25">
      <c r="H35779" s="200"/>
    </row>
    <row r="35780" spans="8:8" x14ac:dyDescent="0.25">
      <c r="H35780" s="200"/>
    </row>
    <row r="35781" spans="8:8" x14ac:dyDescent="0.25">
      <c r="H35781" s="200"/>
    </row>
    <row r="35782" spans="8:8" x14ac:dyDescent="0.25">
      <c r="H35782" s="200"/>
    </row>
    <row r="35783" spans="8:8" x14ac:dyDescent="0.25">
      <c r="H35783" s="200"/>
    </row>
    <row r="35784" spans="8:8" x14ac:dyDescent="0.25">
      <c r="H35784" s="200"/>
    </row>
    <row r="35785" spans="8:8" x14ac:dyDescent="0.25">
      <c r="H35785" s="200"/>
    </row>
    <row r="35786" spans="8:8" x14ac:dyDescent="0.25">
      <c r="H35786" s="200"/>
    </row>
    <row r="35787" spans="8:8" x14ac:dyDescent="0.25">
      <c r="H35787" s="200"/>
    </row>
    <row r="35788" spans="8:8" x14ac:dyDescent="0.25">
      <c r="H35788" s="200"/>
    </row>
    <row r="35789" spans="8:8" x14ac:dyDescent="0.25">
      <c r="H35789" s="200"/>
    </row>
    <row r="35790" spans="8:8" x14ac:dyDescent="0.25">
      <c r="H35790" s="200"/>
    </row>
    <row r="35791" spans="8:8" x14ac:dyDescent="0.25">
      <c r="H35791" s="200"/>
    </row>
    <row r="35792" spans="8:8" x14ac:dyDescent="0.25">
      <c r="H35792" s="200"/>
    </row>
    <row r="35793" spans="8:8" x14ac:dyDescent="0.25">
      <c r="H35793" s="200"/>
    </row>
    <row r="35794" spans="8:8" x14ac:dyDescent="0.25">
      <c r="H35794" s="200"/>
    </row>
    <row r="35795" spans="8:8" x14ac:dyDescent="0.25">
      <c r="H35795" s="200"/>
    </row>
    <row r="35796" spans="8:8" x14ac:dyDescent="0.25">
      <c r="H35796" s="200"/>
    </row>
    <row r="35797" spans="8:8" x14ac:dyDescent="0.25">
      <c r="H35797" s="200"/>
    </row>
    <row r="35798" spans="8:8" x14ac:dyDescent="0.25">
      <c r="H35798" s="200"/>
    </row>
    <row r="35799" spans="8:8" x14ac:dyDescent="0.25">
      <c r="H35799" s="200"/>
    </row>
    <row r="35800" spans="8:8" x14ac:dyDescent="0.25">
      <c r="H35800" s="200"/>
    </row>
    <row r="35801" spans="8:8" x14ac:dyDescent="0.25">
      <c r="H35801" s="200"/>
    </row>
    <row r="35802" spans="8:8" x14ac:dyDescent="0.25">
      <c r="H35802" s="200"/>
    </row>
    <row r="35803" spans="8:8" x14ac:dyDescent="0.25">
      <c r="H35803" s="200"/>
    </row>
    <row r="35804" spans="8:8" x14ac:dyDescent="0.25">
      <c r="H35804" s="200"/>
    </row>
    <row r="35805" spans="8:8" x14ac:dyDescent="0.25">
      <c r="H35805" s="200"/>
    </row>
    <row r="35806" spans="8:8" x14ac:dyDescent="0.25">
      <c r="H35806" s="200"/>
    </row>
    <row r="35807" spans="8:8" x14ac:dyDescent="0.25">
      <c r="H35807" s="200"/>
    </row>
    <row r="35808" spans="8:8" x14ac:dyDescent="0.25">
      <c r="H35808" s="200"/>
    </row>
    <row r="35809" spans="8:8" x14ac:dyDescent="0.25">
      <c r="H35809" s="200"/>
    </row>
    <row r="35810" spans="8:8" x14ac:dyDescent="0.25">
      <c r="H35810" s="200"/>
    </row>
    <row r="35811" spans="8:8" x14ac:dyDescent="0.25">
      <c r="H35811" s="200"/>
    </row>
    <row r="35812" spans="8:8" x14ac:dyDescent="0.25">
      <c r="H35812" s="200"/>
    </row>
    <row r="35813" spans="8:8" x14ac:dyDescent="0.25">
      <c r="H35813" s="200"/>
    </row>
    <row r="35814" spans="8:8" x14ac:dyDescent="0.25">
      <c r="H35814" s="200"/>
    </row>
    <row r="35815" spans="8:8" x14ac:dyDescent="0.25">
      <c r="H35815" s="200"/>
    </row>
    <row r="35816" spans="8:8" x14ac:dyDescent="0.25">
      <c r="H35816" s="200"/>
    </row>
    <row r="35817" spans="8:8" x14ac:dyDescent="0.25">
      <c r="H35817" s="200"/>
    </row>
    <row r="35818" spans="8:8" x14ac:dyDescent="0.25">
      <c r="H35818" s="200"/>
    </row>
    <row r="35819" spans="8:8" x14ac:dyDescent="0.25">
      <c r="H35819" s="200"/>
    </row>
    <row r="35820" spans="8:8" x14ac:dyDescent="0.25">
      <c r="H35820" s="200"/>
    </row>
    <row r="35821" spans="8:8" x14ac:dyDescent="0.25">
      <c r="H35821" s="200"/>
    </row>
    <row r="35822" spans="8:8" x14ac:dyDescent="0.25">
      <c r="H35822" s="200"/>
    </row>
    <row r="35823" spans="8:8" x14ac:dyDescent="0.25">
      <c r="H35823" s="200"/>
    </row>
    <row r="35824" spans="8:8" x14ac:dyDescent="0.25">
      <c r="H35824" s="200"/>
    </row>
    <row r="35825" spans="8:8" x14ac:dyDescent="0.25">
      <c r="H35825" s="200"/>
    </row>
    <row r="35826" spans="8:8" x14ac:dyDescent="0.25">
      <c r="H35826" s="200"/>
    </row>
    <row r="35827" spans="8:8" x14ac:dyDescent="0.25">
      <c r="H35827" s="200"/>
    </row>
    <row r="35828" spans="8:8" x14ac:dyDescent="0.25">
      <c r="H35828" s="200"/>
    </row>
    <row r="35829" spans="8:8" x14ac:dyDescent="0.25">
      <c r="H35829" s="200"/>
    </row>
    <row r="35830" spans="8:8" x14ac:dyDescent="0.25">
      <c r="H35830" s="200"/>
    </row>
    <row r="35831" spans="8:8" x14ac:dyDescent="0.25">
      <c r="H35831" s="200"/>
    </row>
    <row r="35832" spans="8:8" x14ac:dyDescent="0.25">
      <c r="H35832" s="200"/>
    </row>
    <row r="35833" spans="8:8" x14ac:dyDescent="0.25">
      <c r="H35833" s="200"/>
    </row>
    <row r="35834" spans="8:8" x14ac:dyDescent="0.25">
      <c r="H35834" s="200"/>
    </row>
    <row r="35835" spans="8:8" x14ac:dyDescent="0.25">
      <c r="H35835" s="200"/>
    </row>
    <row r="35836" spans="8:8" x14ac:dyDescent="0.25">
      <c r="H35836" s="200"/>
    </row>
    <row r="35837" spans="8:8" x14ac:dyDescent="0.25">
      <c r="H35837" s="200"/>
    </row>
    <row r="35838" spans="8:8" x14ac:dyDescent="0.25">
      <c r="H35838" s="200"/>
    </row>
    <row r="35839" spans="8:8" x14ac:dyDescent="0.25">
      <c r="H35839" s="200"/>
    </row>
    <row r="35840" spans="8:8" x14ac:dyDescent="0.25">
      <c r="H35840" s="200"/>
    </row>
    <row r="35841" spans="8:8" x14ac:dyDescent="0.25">
      <c r="H35841" s="200"/>
    </row>
    <row r="35842" spans="8:8" x14ac:dyDescent="0.25">
      <c r="H35842" s="200"/>
    </row>
    <row r="35843" spans="8:8" x14ac:dyDescent="0.25">
      <c r="H35843" s="200"/>
    </row>
    <row r="35844" spans="8:8" x14ac:dyDescent="0.25">
      <c r="H35844" s="200"/>
    </row>
    <row r="35845" spans="8:8" x14ac:dyDescent="0.25">
      <c r="H35845" s="200"/>
    </row>
    <row r="35846" spans="8:8" x14ac:dyDescent="0.25">
      <c r="H35846" s="200"/>
    </row>
    <row r="35847" spans="8:8" x14ac:dyDescent="0.25">
      <c r="H35847" s="200"/>
    </row>
    <row r="35848" spans="8:8" x14ac:dyDescent="0.25">
      <c r="H35848" s="200"/>
    </row>
    <row r="35849" spans="8:8" x14ac:dyDescent="0.25">
      <c r="H35849" s="200"/>
    </row>
    <row r="35850" spans="8:8" x14ac:dyDescent="0.25">
      <c r="H35850" s="200"/>
    </row>
    <row r="35851" spans="8:8" x14ac:dyDescent="0.25">
      <c r="H35851" s="200"/>
    </row>
    <row r="35852" spans="8:8" x14ac:dyDescent="0.25">
      <c r="H35852" s="200"/>
    </row>
    <row r="35853" spans="8:8" x14ac:dyDescent="0.25">
      <c r="H35853" s="200"/>
    </row>
    <row r="35854" spans="8:8" x14ac:dyDescent="0.25">
      <c r="H35854" s="200"/>
    </row>
    <row r="35855" spans="8:8" x14ac:dyDescent="0.25">
      <c r="H35855" s="200"/>
    </row>
    <row r="35856" spans="8:8" x14ac:dyDescent="0.25">
      <c r="H35856" s="200"/>
    </row>
    <row r="35857" spans="8:8" x14ac:dyDescent="0.25">
      <c r="H35857" s="200"/>
    </row>
    <row r="35858" spans="8:8" x14ac:dyDescent="0.25">
      <c r="H35858" s="200"/>
    </row>
    <row r="35859" spans="8:8" x14ac:dyDescent="0.25">
      <c r="H35859" s="200"/>
    </row>
    <row r="35860" spans="8:8" x14ac:dyDescent="0.25">
      <c r="H35860" s="200"/>
    </row>
    <row r="35861" spans="8:8" x14ac:dyDescent="0.25">
      <c r="H35861" s="200"/>
    </row>
    <row r="35862" spans="8:8" x14ac:dyDescent="0.25">
      <c r="H35862" s="200"/>
    </row>
    <row r="35863" spans="8:8" x14ac:dyDescent="0.25">
      <c r="H35863" s="200"/>
    </row>
    <row r="35864" spans="8:8" x14ac:dyDescent="0.25">
      <c r="H35864" s="200"/>
    </row>
    <row r="35865" spans="8:8" x14ac:dyDescent="0.25">
      <c r="H35865" s="200"/>
    </row>
    <row r="35866" spans="8:8" x14ac:dyDescent="0.25">
      <c r="H35866" s="200"/>
    </row>
    <row r="35867" spans="8:8" x14ac:dyDescent="0.25">
      <c r="H35867" s="200"/>
    </row>
    <row r="35868" spans="8:8" x14ac:dyDescent="0.25">
      <c r="H35868" s="200"/>
    </row>
    <row r="35869" spans="8:8" x14ac:dyDescent="0.25">
      <c r="H35869" s="200"/>
    </row>
    <row r="35870" spans="8:8" x14ac:dyDescent="0.25">
      <c r="H35870" s="200"/>
    </row>
    <row r="35871" spans="8:8" x14ac:dyDescent="0.25">
      <c r="H35871" s="200"/>
    </row>
    <row r="35872" spans="8:8" x14ac:dyDescent="0.25">
      <c r="H35872" s="200"/>
    </row>
    <row r="35873" spans="8:8" x14ac:dyDescent="0.25">
      <c r="H35873" s="200"/>
    </row>
    <row r="35874" spans="8:8" x14ac:dyDescent="0.25">
      <c r="H35874" s="200"/>
    </row>
    <row r="35875" spans="8:8" x14ac:dyDescent="0.25">
      <c r="H35875" s="200"/>
    </row>
    <row r="35876" spans="8:8" x14ac:dyDescent="0.25">
      <c r="H35876" s="200"/>
    </row>
    <row r="35877" spans="8:8" x14ac:dyDescent="0.25">
      <c r="H35877" s="200"/>
    </row>
    <row r="35878" spans="8:8" x14ac:dyDescent="0.25">
      <c r="H35878" s="200"/>
    </row>
    <row r="35879" spans="8:8" x14ac:dyDescent="0.25">
      <c r="H35879" s="200"/>
    </row>
    <row r="35880" spans="8:8" x14ac:dyDescent="0.25">
      <c r="H35880" s="200"/>
    </row>
    <row r="35881" spans="8:8" x14ac:dyDescent="0.25">
      <c r="H35881" s="200"/>
    </row>
    <row r="35882" spans="8:8" x14ac:dyDescent="0.25">
      <c r="H35882" s="200"/>
    </row>
    <row r="35883" spans="8:8" x14ac:dyDescent="0.25">
      <c r="H35883" s="200"/>
    </row>
    <row r="35884" spans="8:8" x14ac:dyDescent="0.25">
      <c r="H35884" s="200"/>
    </row>
    <row r="35885" spans="8:8" x14ac:dyDescent="0.25">
      <c r="H35885" s="200"/>
    </row>
    <row r="35886" spans="8:8" x14ac:dyDescent="0.25">
      <c r="H35886" s="200"/>
    </row>
    <row r="35887" spans="8:8" x14ac:dyDescent="0.25">
      <c r="H35887" s="200"/>
    </row>
    <row r="35888" spans="8:8" x14ac:dyDescent="0.25">
      <c r="H35888" s="200"/>
    </row>
    <row r="35889" spans="8:8" x14ac:dyDescent="0.25">
      <c r="H35889" s="200"/>
    </row>
    <row r="35890" spans="8:8" x14ac:dyDescent="0.25">
      <c r="H35890" s="200"/>
    </row>
    <row r="35891" spans="8:8" x14ac:dyDescent="0.25">
      <c r="H35891" s="200"/>
    </row>
    <row r="35892" spans="8:8" x14ac:dyDescent="0.25">
      <c r="H35892" s="200"/>
    </row>
    <row r="35893" spans="8:8" x14ac:dyDescent="0.25">
      <c r="H35893" s="200"/>
    </row>
    <row r="35894" spans="8:8" x14ac:dyDescent="0.25">
      <c r="H35894" s="200"/>
    </row>
    <row r="35895" spans="8:8" x14ac:dyDescent="0.25">
      <c r="H35895" s="200"/>
    </row>
    <row r="35896" spans="8:8" x14ac:dyDescent="0.25">
      <c r="H35896" s="200"/>
    </row>
    <row r="35897" spans="8:8" x14ac:dyDescent="0.25">
      <c r="H35897" s="200"/>
    </row>
    <row r="35898" spans="8:8" x14ac:dyDescent="0.25">
      <c r="H35898" s="200"/>
    </row>
    <row r="35899" spans="8:8" x14ac:dyDescent="0.25">
      <c r="H35899" s="200"/>
    </row>
    <row r="35900" spans="8:8" x14ac:dyDescent="0.25">
      <c r="H35900" s="200"/>
    </row>
    <row r="35901" spans="8:8" x14ac:dyDescent="0.25">
      <c r="H35901" s="200"/>
    </row>
    <row r="35902" spans="8:8" x14ac:dyDescent="0.25">
      <c r="H35902" s="200"/>
    </row>
    <row r="35903" spans="8:8" x14ac:dyDescent="0.25">
      <c r="H35903" s="200"/>
    </row>
    <row r="35904" spans="8:8" x14ac:dyDescent="0.25">
      <c r="H35904" s="200"/>
    </row>
    <row r="35905" spans="8:8" x14ac:dyDescent="0.25">
      <c r="H35905" s="200"/>
    </row>
    <row r="35906" spans="8:8" x14ac:dyDescent="0.25">
      <c r="H35906" s="200"/>
    </row>
    <row r="35907" spans="8:8" x14ac:dyDescent="0.25">
      <c r="H35907" s="200"/>
    </row>
    <row r="35908" spans="8:8" x14ac:dyDescent="0.25">
      <c r="H35908" s="200"/>
    </row>
    <row r="35909" spans="8:8" x14ac:dyDescent="0.25">
      <c r="H35909" s="200"/>
    </row>
    <row r="35910" spans="8:8" x14ac:dyDescent="0.25">
      <c r="H35910" s="200"/>
    </row>
    <row r="35911" spans="8:8" x14ac:dyDescent="0.25">
      <c r="H35911" s="200"/>
    </row>
    <row r="35912" spans="8:8" x14ac:dyDescent="0.25">
      <c r="H35912" s="200"/>
    </row>
    <row r="35913" spans="8:8" x14ac:dyDescent="0.25">
      <c r="H35913" s="200"/>
    </row>
    <row r="35914" spans="8:8" x14ac:dyDescent="0.25">
      <c r="H35914" s="200"/>
    </row>
    <row r="35915" spans="8:8" x14ac:dyDescent="0.25">
      <c r="H35915" s="200"/>
    </row>
    <row r="35916" spans="8:8" x14ac:dyDescent="0.25">
      <c r="H35916" s="200"/>
    </row>
    <row r="35917" spans="8:8" x14ac:dyDescent="0.25">
      <c r="H35917" s="200"/>
    </row>
    <row r="35918" spans="8:8" x14ac:dyDescent="0.25">
      <c r="H35918" s="200"/>
    </row>
    <row r="35919" spans="8:8" x14ac:dyDescent="0.25">
      <c r="H35919" s="200"/>
    </row>
    <row r="35920" spans="8:8" x14ac:dyDescent="0.25">
      <c r="H35920" s="200"/>
    </row>
    <row r="35921" spans="8:8" x14ac:dyDescent="0.25">
      <c r="H35921" s="200"/>
    </row>
    <row r="35922" spans="8:8" x14ac:dyDescent="0.25">
      <c r="H35922" s="200"/>
    </row>
    <row r="35923" spans="8:8" x14ac:dyDescent="0.25">
      <c r="H35923" s="200"/>
    </row>
    <row r="35924" spans="8:8" x14ac:dyDescent="0.25">
      <c r="H35924" s="200"/>
    </row>
    <row r="35925" spans="8:8" x14ac:dyDescent="0.25">
      <c r="H35925" s="200"/>
    </row>
    <row r="35926" spans="8:8" x14ac:dyDescent="0.25">
      <c r="H35926" s="200"/>
    </row>
    <row r="35927" spans="8:8" x14ac:dyDescent="0.25">
      <c r="H35927" s="200"/>
    </row>
    <row r="35928" spans="8:8" x14ac:dyDescent="0.25">
      <c r="H35928" s="200"/>
    </row>
    <row r="35929" spans="8:8" x14ac:dyDescent="0.25">
      <c r="H35929" s="200"/>
    </row>
    <row r="35930" spans="8:8" x14ac:dyDescent="0.25">
      <c r="H35930" s="200"/>
    </row>
    <row r="35931" spans="8:8" x14ac:dyDescent="0.25">
      <c r="H35931" s="200"/>
    </row>
    <row r="35932" spans="8:8" x14ac:dyDescent="0.25">
      <c r="H35932" s="200"/>
    </row>
    <row r="35933" spans="8:8" x14ac:dyDescent="0.25">
      <c r="H35933" s="200"/>
    </row>
    <row r="35934" spans="8:8" x14ac:dyDescent="0.25">
      <c r="H35934" s="200"/>
    </row>
    <row r="35935" spans="8:8" x14ac:dyDescent="0.25">
      <c r="H35935" s="200"/>
    </row>
    <row r="35936" spans="8:8" x14ac:dyDescent="0.25">
      <c r="H35936" s="200"/>
    </row>
    <row r="35937" spans="8:8" x14ac:dyDescent="0.25">
      <c r="H35937" s="200"/>
    </row>
    <row r="35938" spans="8:8" x14ac:dyDescent="0.25">
      <c r="H35938" s="200"/>
    </row>
    <row r="35939" spans="8:8" x14ac:dyDescent="0.25">
      <c r="H35939" s="200"/>
    </row>
    <row r="35940" spans="8:8" x14ac:dyDescent="0.25">
      <c r="H35940" s="200"/>
    </row>
    <row r="35941" spans="8:8" x14ac:dyDescent="0.25">
      <c r="H35941" s="200"/>
    </row>
    <row r="35942" spans="8:8" x14ac:dyDescent="0.25">
      <c r="H35942" s="200"/>
    </row>
    <row r="35943" spans="8:8" x14ac:dyDescent="0.25">
      <c r="H35943" s="200"/>
    </row>
    <row r="35944" spans="8:8" x14ac:dyDescent="0.25">
      <c r="H35944" s="200"/>
    </row>
    <row r="35945" spans="8:8" x14ac:dyDescent="0.25">
      <c r="H35945" s="200"/>
    </row>
    <row r="35946" spans="8:8" x14ac:dyDescent="0.25">
      <c r="H35946" s="200"/>
    </row>
    <row r="35947" spans="8:8" x14ac:dyDescent="0.25">
      <c r="H35947" s="200"/>
    </row>
    <row r="35948" spans="8:8" x14ac:dyDescent="0.25">
      <c r="H35948" s="200"/>
    </row>
    <row r="35949" spans="8:8" x14ac:dyDescent="0.25">
      <c r="H35949" s="200"/>
    </row>
    <row r="35950" spans="8:8" x14ac:dyDescent="0.25">
      <c r="H35950" s="200"/>
    </row>
    <row r="35951" spans="8:8" x14ac:dyDescent="0.25">
      <c r="H35951" s="200"/>
    </row>
    <row r="35952" spans="8:8" x14ac:dyDescent="0.25">
      <c r="H35952" s="200"/>
    </row>
    <row r="35953" spans="8:8" x14ac:dyDescent="0.25">
      <c r="H35953" s="200"/>
    </row>
    <row r="35954" spans="8:8" x14ac:dyDescent="0.25">
      <c r="H35954" s="200"/>
    </row>
    <row r="35955" spans="8:8" x14ac:dyDescent="0.25">
      <c r="H35955" s="200"/>
    </row>
    <row r="35956" spans="8:8" x14ac:dyDescent="0.25">
      <c r="H35956" s="200"/>
    </row>
    <row r="35957" spans="8:8" x14ac:dyDescent="0.25">
      <c r="H35957" s="200"/>
    </row>
    <row r="35958" spans="8:8" x14ac:dyDescent="0.25">
      <c r="H35958" s="200"/>
    </row>
    <row r="35959" spans="8:8" x14ac:dyDescent="0.25">
      <c r="H35959" s="200"/>
    </row>
    <row r="35960" spans="8:8" x14ac:dyDescent="0.25">
      <c r="H35960" s="200"/>
    </row>
    <row r="35961" spans="8:8" x14ac:dyDescent="0.25">
      <c r="H35961" s="200"/>
    </row>
    <row r="35962" spans="8:8" x14ac:dyDescent="0.25">
      <c r="H35962" s="200"/>
    </row>
    <row r="35963" spans="8:8" x14ac:dyDescent="0.25">
      <c r="H35963" s="200"/>
    </row>
    <row r="35964" spans="8:8" x14ac:dyDescent="0.25">
      <c r="H35964" s="200"/>
    </row>
    <row r="35965" spans="8:8" x14ac:dyDescent="0.25">
      <c r="H35965" s="200"/>
    </row>
    <row r="35966" spans="8:8" x14ac:dyDescent="0.25">
      <c r="H35966" s="200"/>
    </row>
    <row r="35967" spans="8:8" x14ac:dyDescent="0.25">
      <c r="H35967" s="200"/>
    </row>
    <row r="35968" spans="8:8" x14ac:dyDescent="0.25">
      <c r="H35968" s="200"/>
    </row>
    <row r="35969" spans="8:8" x14ac:dyDescent="0.25">
      <c r="H35969" s="200"/>
    </row>
    <row r="35970" spans="8:8" x14ac:dyDescent="0.25">
      <c r="H35970" s="200"/>
    </row>
    <row r="35971" spans="8:8" x14ac:dyDescent="0.25">
      <c r="H35971" s="200"/>
    </row>
    <row r="35972" spans="8:8" x14ac:dyDescent="0.25">
      <c r="H35972" s="200"/>
    </row>
    <row r="35973" spans="8:8" x14ac:dyDescent="0.25">
      <c r="H35973" s="200"/>
    </row>
    <row r="35974" spans="8:8" x14ac:dyDescent="0.25">
      <c r="H35974" s="200"/>
    </row>
    <row r="35975" spans="8:8" x14ac:dyDescent="0.25">
      <c r="H35975" s="200"/>
    </row>
    <row r="35976" spans="8:8" x14ac:dyDescent="0.25">
      <c r="H35976" s="200"/>
    </row>
    <row r="35977" spans="8:8" x14ac:dyDescent="0.25">
      <c r="H35977" s="200"/>
    </row>
    <row r="35978" spans="8:8" x14ac:dyDescent="0.25">
      <c r="H35978" s="200"/>
    </row>
    <row r="35979" spans="8:8" x14ac:dyDescent="0.25">
      <c r="H35979" s="200"/>
    </row>
    <row r="35980" spans="8:8" x14ac:dyDescent="0.25">
      <c r="H35980" s="200"/>
    </row>
    <row r="35981" spans="8:8" x14ac:dyDescent="0.25">
      <c r="H35981" s="200"/>
    </row>
    <row r="35982" spans="8:8" x14ac:dyDescent="0.25">
      <c r="H35982" s="200"/>
    </row>
    <row r="35983" spans="8:8" x14ac:dyDescent="0.25">
      <c r="H35983" s="200"/>
    </row>
    <row r="35984" spans="8:8" x14ac:dyDescent="0.25">
      <c r="H35984" s="200"/>
    </row>
    <row r="35985" spans="8:8" x14ac:dyDescent="0.25">
      <c r="H35985" s="200"/>
    </row>
    <row r="35986" spans="8:8" x14ac:dyDescent="0.25">
      <c r="H35986" s="200"/>
    </row>
    <row r="35987" spans="8:8" x14ac:dyDescent="0.25">
      <c r="H35987" s="200"/>
    </row>
    <row r="35988" spans="8:8" x14ac:dyDescent="0.25">
      <c r="H35988" s="200"/>
    </row>
    <row r="35989" spans="8:8" x14ac:dyDescent="0.25">
      <c r="H35989" s="200"/>
    </row>
    <row r="35990" spans="8:8" x14ac:dyDescent="0.25">
      <c r="H35990" s="200"/>
    </row>
    <row r="35991" spans="8:8" x14ac:dyDescent="0.25">
      <c r="H35991" s="200"/>
    </row>
    <row r="35992" spans="8:8" x14ac:dyDescent="0.25">
      <c r="H35992" s="200"/>
    </row>
    <row r="35993" spans="8:8" x14ac:dyDescent="0.25">
      <c r="H35993" s="200"/>
    </row>
    <row r="35994" spans="8:8" x14ac:dyDescent="0.25">
      <c r="H35994" s="200"/>
    </row>
    <row r="35995" spans="8:8" x14ac:dyDescent="0.25">
      <c r="H35995" s="200"/>
    </row>
    <row r="35996" spans="8:8" x14ac:dyDescent="0.25">
      <c r="H35996" s="200"/>
    </row>
    <row r="35997" spans="8:8" x14ac:dyDescent="0.25">
      <c r="H35997" s="200"/>
    </row>
    <row r="35998" spans="8:8" x14ac:dyDescent="0.25">
      <c r="H35998" s="200"/>
    </row>
    <row r="35999" spans="8:8" x14ac:dyDescent="0.25">
      <c r="H35999" s="200"/>
    </row>
    <row r="36000" spans="8:8" x14ac:dyDescent="0.25">
      <c r="H36000" s="200"/>
    </row>
    <row r="36001" spans="8:8" x14ac:dyDescent="0.25">
      <c r="H36001" s="200"/>
    </row>
    <row r="36002" spans="8:8" x14ac:dyDescent="0.25">
      <c r="H36002" s="200"/>
    </row>
    <row r="36003" spans="8:8" x14ac:dyDescent="0.25">
      <c r="H36003" s="200"/>
    </row>
    <row r="36004" spans="8:8" x14ac:dyDescent="0.25">
      <c r="H36004" s="200"/>
    </row>
    <row r="36005" spans="8:8" x14ac:dyDescent="0.25">
      <c r="H36005" s="200"/>
    </row>
    <row r="36006" spans="8:8" x14ac:dyDescent="0.25">
      <c r="H36006" s="200"/>
    </row>
    <row r="36007" spans="8:8" x14ac:dyDescent="0.25">
      <c r="H36007" s="200"/>
    </row>
    <row r="36008" spans="8:8" x14ac:dyDescent="0.25">
      <c r="H36008" s="200"/>
    </row>
    <row r="36009" spans="8:8" x14ac:dyDescent="0.25">
      <c r="H36009" s="200"/>
    </row>
    <row r="36010" spans="8:8" x14ac:dyDescent="0.25">
      <c r="H36010" s="200"/>
    </row>
    <row r="36011" spans="8:8" x14ac:dyDescent="0.25">
      <c r="H36011" s="200"/>
    </row>
    <row r="36012" spans="8:8" x14ac:dyDescent="0.25">
      <c r="H36012" s="200"/>
    </row>
    <row r="36013" spans="8:8" x14ac:dyDescent="0.25">
      <c r="H36013" s="200"/>
    </row>
    <row r="36014" spans="8:8" x14ac:dyDescent="0.25">
      <c r="H36014" s="200"/>
    </row>
    <row r="36015" spans="8:8" x14ac:dyDescent="0.25">
      <c r="H36015" s="200"/>
    </row>
    <row r="36016" spans="8:8" x14ac:dyDescent="0.25">
      <c r="H36016" s="200"/>
    </row>
    <row r="36017" spans="8:8" x14ac:dyDescent="0.25">
      <c r="H36017" s="200"/>
    </row>
    <row r="36018" spans="8:8" x14ac:dyDescent="0.25">
      <c r="H36018" s="200"/>
    </row>
    <row r="36019" spans="8:8" x14ac:dyDescent="0.25">
      <c r="H36019" s="200"/>
    </row>
    <row r="36020" spans="8:8" x14ac:dyDescent="0.25">
      <c r="H36020" s="200"/>
    </row>
    <row r="36021" spans="8:8" x14ac:dyDescent="0.25">
      <c r="H36021" s="200"/>
    </row>
    <row r="36022" spans="8:8" x14ac:dyDescent="0.25">
      <c r="H36022" s="200"/>
    </row>
    <row r="36023" spans="8:8" x14ac:dyDescent="0.25">
      <c r="H36023" s="200"/>
    </row>
    <row r="36024" spans="8:8" x14ac:dyDescent="0.25">
      <c r="H36024" s="200"/>
    </row>
    <row r="36025" spans="8:8" x14ac:dyDescent="0.25">
      <c r="H36025" s="200"/>
    </row>
    <row r="36026" spans="8:8" x14ac:dyDescent="0.25">
      <c r="H36026" s="200"/>
    </row>
    <row r="36027" spans="8:8" x14ac:dyDescent="0.25">
      <c r="H36027" s="200"/>
    </row>
    <row r="36028" spans="8:8" x14ac:dyDescent="0.25">
      <c r="H36028" s="200"/>
    </row>
    <row r="36029" spans="8:8" x14ac:dyDescent="0.25">
      <c r="H36029" s="200"/>
    </row>
    <row r="36030" spans="8:8" x14ac:dyDescent="0.25">
      <c r="H36030" s="200"/>
    </row>
    <row r="36031" spans="8:8" x14ac:dyDescent="0.25">
      <c r="H36031" s="200"/>
    </row>
    <row r="36032" spans="8:8" x14ac:dyDescent="0.25">
      <c r="H36032" s="200"/>
    </row>
    <row r="36033" spans="8:8" x14ac:dyDescent="0.25">
      <c r="H36033" s="200"/>
    </row>
    <row r="36034" spans="8:8" x14ac:dyDescent="0.25">
      <c r="H36034" s="200"/>
    </row>
    <row r="36035" spans="8:8" x14ac:dyDescent="0.25">
      <c r="H36035" s="200"/>
    </row>
    <row r="36036" spans="8:8" x14ac:dyDescent="0.25">
      <c r="H36036" s="200"/>
    </row>
    <row r="36037" spans="8:8" x14ac:dyDescent="0.25">
      <c r="H36037" s="200"/>
    </row>
    <row r="36038" spans="8:8" x14ac:dyDescent="0.25">
      <c r="H36038" s="200"/>
    </row>
    <row r="36039" spans="8:8" x14ac:dyDescent="0.25">
      <c r="H36039" s="200"/>
    </row>
    <row r="36040" spans="8:8" x14ac:dyDescent="0.25">
      <c r="H36040" s="200"/>
    </row>
    <row r="36041" spans="8:8" x14ac:dyDescent="0.25">
      <c r="H36041" s="200"/>
    </row>
    <row r="36042" spans="8:8" x14ac:dyDescent="0.25">
      <c r="H36042" s="200"/>
    </row>
    <row r="36043" spans="8:8" x14ac:dyDescent="0.25">
      <c r="H36043" s="200"/>
    </row>
    <row r="36044" spans="8:8" x14ac:dyDescent="0.25">
      <c r="H36044" s="200"/>
    </row>
    <row r="36045" spans="8:8" x14ac:dyDescent="0.25">
      <c r="H36045" s="200"/>
    </row>
    <row r="36046" spans="8:8" x14ac:dyDescent="0.25">
      <c r="H36046" s="200"/>
    </row>
    <row r="36047" spans="8:8" x14ac:dyDescent="0.25">
      <c r="H36047" s="200"/>
    </row>
    <row r="36048" spans="8:8" x14ac:dyDescent="0.25">
      <c r="H36048" s="200"/>
    </row>
    <row r="36049" spans="8:8" x14ac:dyDescent="0.25">
      <c r="H36049" s="200"/>
    </row>
    <row r="36050" spans="8:8" x14ac:dyDescent="0.25">
      <c r="H36050" s="200"/>
    </row>
    <row r="36051" spans="8:8" x14ac:dyDescent="0.25">
      <c r="H36051" s="200"/>
    </row>
    <row r="36052" spans="8:8" x14ac:dyDescent="0.25">
      <c r="H36052" s="200"/>
    </row>
    <row r="36053" spans="8:8" x14ac:dyDescent="0.25">
      <c r="H36053" s="200"/>
    </row>
    <row r="36054" spans="8:8" x14ac:dyDescent="0.25">
      <c r="H36054" s="200"/>
    </row>
    <row r="36055" spans="8:8" x14ac:dyDescent="0.25">
      <c r="H36055" s="200"/>
    </row>
    <row r="36056" spans="8:8" x14ac:dyDescent="0.25">
      <c r="H36056" s="200"/>
    </row>
    <row r="36057" spans="8:8" x14ac:dyDescent="0.25">
      <c r="H36057" s="200"/>
    </row>
    <row r="36058" spans="8:8" x14ac:dyDescent="0.25">
      <c r="H36058" s="200"/>
    </row>
    <row r="36059" spans="8:8" x14ac:dyDescent="0.25">
      <c r="H36059" s="200"/>
    </row>
    <row r="36060" spans="8:8" x14ac:dyDescent="0.25">
      <c r="H36060" s="200"/>
    </row>
    <row r="36061" spans="8:8" x14ac:dyDescent="0.25">
      <c r="H36061" s="200"/>
    </row>
    <row r="36062" spans="8:8" x14ac:dyDescent="0.25">
      <c r="H36062" s="200"/>
    </row>
    <row r="36063" spans="8:8" x14ac:dyDescent="0.25">
      <c r="H36063" s="200"/>
    </row>
    <row r="36064" spans="8:8" x14ac:dyDescent="0.25">
      <c r="H36064" s="200"/>
    </row>
    <row r="36065" spans="8:8" x14ac:dyDescent="0.25">
      <c r="H36065" s="200"/>
    </row>
    <row r="36066" spans="8:8" x14ac:dyDescent="0.25">
      <c r="H36066" s="200"/>
    </row>
    <row r="36067" spans="8:8" x14ac:dyDescent="0.25">
      <c r="H36067" s="200"/>
    </row>
    <row r="36068" spans="8:8" x14ac:dyDescent="0.25">
      <c r="H36068" s="200"/>
    </row>
    <row r="36069" spans="8:8" x14ac:dyDescent="0.25">
      <c r="H36069" s="200"/>
    </row>
    <row r="36070" spans="8:8" x14ac:dyDescent="0.25">
      <c r="H36070" s="200"/>
    </row>
    <row r="36071" spans="8:8" x14ac:dyDescent="0.25">
      <c r="H36071" s="200"/>
    </row>
    <row r="36072" spans="8:8" x14ac:dyDescent="0.25">
      <c r="H36072" s="200"/>
    </row>
    <row r="36073" spans="8:8" x14ac:dyDescent="0.25">
      <c r="H36073" s="200"/>
    </row>
    <row r="36074" spans="8:8" x14ac:dyDescent="0.25">
      <c r="H36074" s="200"/>
    </row>
    <row r="36075" spans="8:8" x14ac:dyDescent="0.25">
      <c r="H36075" s="200"/>
    </row>
    <row r="36076" spans="8:8" x14ac:dyDescent="0.25">
      <c r="H36076" s="200"/>
    </row>
    <row r="36077" spans="8:8" x14ac:dyDescent="0.25">
      <c r="H36077" s="200"/>
    </row>
    <row r="36078" spans="8:8" x14ac:dyDescent="0.25">
      <c r="H36078" s="200"/>
    </row>
    <row r="36079" spans="8:8" x14ac:dyDescent="0.25">
      <c r="H36079" s="200"/>
    </row>
    <row r="36080" spans="8:8" x14ac:dyDescent="0.25">
      <c r="H36080" s="200"/>
    </row>
    <row r="36081" spans="8:8" x14ac:dyDescent="0.25">
      <c r="H36081" s="200"/>
    </row>
    <row r="36082" spans="8:8" x14ac:dyDescent="0.25">
      <c r="H36082" s="200"/>
    </row>
    <row r="36083" spans="8:8" x14ac:dyDescent="0.25">
      <c r="H36083" s="200"/>
    </row>
    <row r="36084" spans="8:8" x14ac:dyDescent="0.25">
      <c r="H36084" s="200"/>
    </row>
    <row r="36085" spans="8:8" x14ac:dyDescent="0.25">
      <c r="H36085" s="200"/>
    </row>
    <row r="36086" spans="8:8" x14ac:dyDescent="0.25">
      <c r="H36086" s="200"/>
    </row>
    <row r="36087" spans="8:8" x14ac:dyDescent="0.25">
      <c r="H36087" s="200"/>
    </row>
    <row r="36088" spans="8:8" x14ac:dyDescent="0.25">
      <c r="H36088" s="200"/>
    </row>
    <row r="36089" spans="8:8" x14ac:dyDescent="0.25">
      <c r="H36089" s="200"/>
    </row>
    <row r="36090" spans="8:8" x14ac:dyDescent="0.25">
      <c r="H36090" s="200"/>
    </row>
    <row r="36091" spans="8:8" x14ac:dyDescent="0.25">
      <c r="H36091" s="200"/>
    </row>
    <row r="36092" spans="8:8" x14ac:dyDescent="0.25">
      <c r="H36092" s="200"/>
    </row>
    <row r="36093" spans="8:8" x14ac:dyDescent="0.25">
      <c r="H36093" s="200"/>
    </row>
    <row r="36094" spans="8:8" x14ac:dyDescent="0.25">
      <c r="H36094" s="200"/>
    </row>
    <row r="36095" spans="8:8" x14ac:dyDescent="0.25">
      <c r="H36095" s="200"/>
    </row>
    <row r="36096" spans="8:8" x14ac:dyDescent="0.25">
      <c r="H36096" s="200"/>
    </row>
    <row r="36097" spans="8:8" x14ac:dyDescent="0.25">
      <c r="H36097" s="200"/>
    </row>
    <row r="36098" spans="8:8" x14ac:dyDescent="0.25">
      <c r="H36098" s="200"/>
    </row>
    <row r="36099" spans="8:8" x14ac:dyDescent="0.25">
      <c r="H36099" s="200"/>
    </row>
    <row r="36100" spans="8:8" x14ac:dyDescent="0.25">
      <c r="H36100" s="200"/>
    </row>
    <row r="36101" spans="8:8" x14ac:dyDescent="0.25">
      <c r="H36101" s="200"/>
    </row>
    <row r="36102" spans="8:8" x14ac:dyDescent="0.25">
      <c r="H36102" s="200"/>
    </row>
    <row r="36103" spans="8:8" x14ac:dyDescent="0.25">
      <c r="H36103" s="200"/>
    </row>
    <row r="36104" spans="8:8" x14ac:dyDescent="0.25">
      <c r="H36104" s="200"/>
    </row>
    <row r="36105" spans="8:8" x14ac:dyDescent="0.25">
      <c r="H36105" s="200"/>
    </row>
    <row r="36106" spans="8:8" x14ac:dyDescent="0.25">
      <c r="H36106" s="200"/>
    </row>
    <row r="36107" spans="8:8" x14ac:dyDescent="0.25">
      <c r="H36107" s="200"/>
    </row>
    <row r="36108" spans="8:8" x14ac:dyDescent="0.25">
      <c r="H36108" s="200"/>
    </row>
    <row r="36109" spans="8:8" x14ac:dyDescent="0.25">
      <c r="H36109" s="200"/>
    </row>
    <row r="36110" spans="8:8" x14ac:dyDescent="0.25">
      <c r="H36110" s="200"/>
    </row>
    <row r="36111" spans="8:8" x14ac:dyDescent="0.25">
      <c r="H36111" s="200"/>
    </row>
    <row r="36112" spans="8:8" x14ac:dyDescent="0.25">
      <c r="H36112" s="200"/>
    </row>
    <row r="36113" spans="8:8" x14ac:dyDescent="0.25">
      <c r="H36113" s="200"/>
    </row>
    <row r="36114" spans="8:8" x14ac:dyDescent="0.25">
      <c r="H36114" s="200"/>
    </row>
    <row r="36115" spans="8:8" x14ac:dyDescent="0.25">
      <c r="H36115" s="200"/>
    </row>
    <row r="36116" spans="8:8" x14ac:dyDescent="0.25">
      <c r="H36116" s="200"/>
    </row>
    <row r="36117" spans="8:8" x14ac:dyDescent="0.25">
      <c r="H36117" s="200"/>
    </row>
    <row r="36118" spans="8:8" x14ac:dyDescent="0.25">
      <c r="H36118" s="200"/>
    </row>
    <row r="36119" spans="8:8" x14ac:dyDescent="0.25">
      <c r="H36119" s="200"/>
    </row>
    <row r="36120" spans="8:8" x14ac:dyDescent="0.25">
      <c r="H36120" s="200"/>
    </row>
    <row r="36121" spans="8:8" x14ac:dyDescent="0.25">
      <c r="H36121" s="200"/>
    </row>
    <row r="36122" spans="8:8" x14ac:dyDescent="0.25">
      <c r="H36122" s="200"/>
    </row>
    <row r="36123" spans="8:8" x14ac:dyDescent="0.25">
      <c r="H36123" s="200"/>
    </row>
    <row r="36124" spans="8:8" x14ac:dyDescent="0.25">
      <c r="H36124" s="200"/>
    </row>
    <row r="36125" spans="8:8" x14ac:dyDescent="0.25">
      <c r="H36125" s="200"/>
    </row>
    <row r="36126" spans="8:8" x14ac:dyDescent="0.25">
      <c r="H36126" s="200"/>
    </row>
    <row r="36127" spans="8:8" x14ac:dyDescent="0.25">
      <c r="H36127" s="200"/>
    </row>
    <row r="36128" spans="8:8" x14ac:dyDescent="0.25">
      <c r="H36128" s="200"/>
    </row>
    <row r="36129" spans="8:8" x14ac:dyDescent="0.25">
      <c r="H36129" s="200"/>
    </row>
    <row r="36130" spans="8:8" x14ac:dyDescent="0.25">
      <c r="H36130" s="200"/>
    </row>
    <row r="36131" spans="8:8" x14ac:dyDescent="0.25">
      <c r="H36131" s="200"/>
    </row>
    <row r="36132" spans="8:8" x14ac:dyDescent="0.25">
      <c r="H36132" s="200"/>
    </row>
    <row r="36133" spans="8:8" x14ac:dyDescent="0.25">
      <c r="H36133" s="200"/>
    </row>
    <row r="36134" spans="8:8" x14ac:dyDescent="0.25">
      <c r="H36134" s="200"/>
    </row>
    <row r="36135" spans="8:8" x14ac:dyDescent="0.25">
      <c r="H36135" s="200"/>
    </row>
    <row r="36136" spans="8:8" x14ac:dyDescent="0.25">
      <c r="H36136" s="200"/>
    </row>
    <row r="36137" spans="8:8" x14ac:dyDescent="0.25">
      <c r="H36137" s="200"/>
    </row>
    <row r="36138" spans="8:8" x14ac:dyDescent="0.25">
      <c r="H36138" s="200"/>
    </row>
    <row r="36139" spans="8:8" x14ac:dyDescent="0.25">
      <c r="H36139" s="200"/>
    </row>
    <row r="36140" spans="8:8" x14ac:dyDescent="0.25">
      <c r="H36140" s="200"/>
    </row>
    <row r="36141" spans="8:8" x14ac:dyDescent="0.25">
      <c r="H36141" s="200"/>
    </row>
    <row r="36142" spans="8:8" x14ac:dyDescent="0.25">
      <c r="H36142" s="200"/>
    </row>
    <row r="36143" spans="8:8" x14ac:dyDescent="0.25">
      <c r="H36143" s="200"/>
    </row>
    <row r="36144" spans="8:8" x14ac:dyDescent="0.25">
      <c r="H36144" s="200"/>
    </row>
    <row r="36145" spans="8:8" x14ac:dyDescent="0.25">
      <c r="H36145" s="200"/>
    </row>
    <row r="36146" spans="8:8" x14ac:dyDescent="0.25">
      <c r="H36146" s="200"/>
    </row>
    <row r="36147" spans="8:8" x14ac:dyDescent="0.25">
      <c r="H36147" s="200"/>
    </row>
    <row r="36148" spans="8:8" x14ac:dyDescent="0.25">
      <c r="H36148" s="200"/>
    </row>
    <row r="36149" spans="8:8" x14ac:dyDescent="0.25">
      <c r="H36149" s="200"/>
    </row>
    <row r="36150" spans="8:8" x14ac:dyDescent="0.25">
      <c r="H36150" s="200"/>
    </row>
    <row r="36151" spans="8:8" x14ac:dyDescent="0.25">
      <c r="H36151" s="200"/>
    </row>
    <row r="36152" spans="8:8" x14ac:dyDescent="0.25">
      <c r="H36152" s="200"/>
    </row>
    <row r="36153" spans="8:8" x14ac:dyDescent="0.25">
      <c r="H36153" s="200"/>
    </row>
    <row r="36154" spans="8:8" x14ac:dyDescent="0.25">
      <c r="H36154" s="200"/>
    </row>
    <row r="36155" spans="8:8" x14ac:dyDescent="0.25">
      <c r="H36155" s="200"/>
    </row>
    <row r="36156" spans="8:8" x14ac:dyDescent="0.25">
      <c r="H36156" s="200"/>
    </row>
    <row r="36157" spans="8:8" x14ac:dyDescent="0.25">
      <c r="H36157" s="200"/>
    </row>
    <row r="36158" spans="8:8" x14ac:dyDescent="0.25">
      <c r="H36158" s="200"/>
    </row>
    <row r="36159" spans="8:8" x14ac:dyDescent="0.25">
      <c r="H36159" s="200"/>
    </row>
    <row r="36160" spans="8:8" x14ac:dyDescent="0.25">
      <c r="H36160" s="200"/>
    </row>
    <row r="36161" spans="8:8" x14ac:dyDescent="0.25">
      <c r="H36161" s="200"/>
    </row>
    <row r="36162" spans="8:8" x14ac:dyDescent="0.25">
      <c r="H36162" s="200"/>
    </row>
    <row r="36163" spans="8:8" x14ac:dyDescent="0.25">
      <c r="H36163" s="200"/>
    </row>
    <row r="36164" spans="8:8" x14ac:dyDescent="0.25">
      <c r="H36164" s="200"/>
    </row>
    <row r="36165" spans="8:8" x14ac:dyDescent="0.25">
      <c r="H36165" s="200"/>
    </row>
    <row r="36166" spans="8:8" x14ac:dyDescent="0.25">
      <c r="H36166" s="200"/>
    </row>
    <row r="36167" spans="8:8" x14ac:dyDescent="0.25">
      <c r="H36167" s="200"/>
    </row>
    <row r="36168" spans="8:8" x14ac:dyDescent="0.25">
      <c r="H36168" s="200"/>
    </row>
    <row r="36169" spans="8:8" x14ac:dyDescent="0.25">
      <c r="H36169" s="200"/>
    </row>
    <row r="36170" spans="8:8" x14ac:dyDescent="0.25">
      <c r="H36170" s="200"/>
    </row>
    <row r="36171" spans="8:8" x14ac:dyDescent="0.25">
      <c r="H36171" s="200"/>
    </row>
    <row r="36172" spans="8:8" x14ac:dyDescent="0.25">
      <c r="H36172" s="200"/>
    </row>
    <row r="36173" spans="8:8" x14ac:dyDescent="0.25">
      <c r="H36173" s="200"/>
    </row>
    <row r="36174" spans="8:8" x14ac:dyDescent="0.25">
      <c r="H36174" s="200"/>
    </row>
    <row r="36175" spans="8:8" x14ac:dyDescent="0.25">
      <c r="H36175" s="200"/>
    </row>
    <row r="36176" spans="8:8" x14ac:dyDescent="0.25">
      <c r="H36176" s="200"/>
    </row>
    <row r="36177" spans="8:8" x14ac:dyDescent="0.25">
      <c r="H36177" s="200"/>
    </row>
    <row r="36178" spans="8:8" x14ac:dyDescent="0.25">
      <c r="H36178" s="200"/>
    </row>
    <row r="36179" spans="8:8" x14ac:dyDescent="0.25">
      <c r="H36179" s="200"/>
    </row>
    <row r="36180" spans="8:8" x14ac:dyDescent="0.25">
      <c r="H36180" s="200"/>
    </row>
    <row r="36181" spans="8:8" x14ac:dyDescent="0.25">
      <c r="H36181" s="200"/>
    </row>
    <row r="36182" spans="8:8" x14ac:dyDescent="0.25">
      <c r="H36182" s="200"/>
    </row>
    <row r="36183" spans="8:8" x14ac:dyDescent="0.25">
      <c r="H36183" s="200"/>
    </row>
    <row r="36184" spans="8:8" x14ac:dyDescent="0.25">
      <c r="H36184" s="200"/>
    </row>
    <row r="36185" spans="8:8" x14ac:dyDescent="0.25">
      <c r="H36185" s="200"/>
    </row>
    <row r="36186" spans="8:8" x14ac:dyDescent="0.25">
      <c r="H36186" s="200"/>
    </row>
    <row r="36187" spans="8:8" x14ac:dyDescent="0.25">
      <c r="H36187" s="200"/>
    </row>
    <row r="36188" spans="8:8" x14ac:dyDescent="0.25">
      <c r="H36188" s="200"/>
    </row>
    <row r="36189" spans="8:8" x14ac:dyDescent="0.25">
      <c r="H36189" s="200"/>
    </row>
    <row r="36190" spans="8:8" x14ac:dyDescent="0.25">
      <c r="H36190" s="200"/>
    </row>
    <row r="36191" spans="8:8" x14ac:dyDescent="0.25">
      <c r="H36191" s="200"/>
    </row>
    <row r="36192" spans="8:8" x14ac:dyDescent="0.25">
      <c r="H36192" s="200"/>
    </row>
    <row r="36193" spans="8:8" x14ac:dyDescent="0.25">
      <c r="H36193" s="200"/>
    </row>
    <row r="36194" spans="8:8" x14ac:dyDescent="0.25">
      <c r="H36194" s="200"/>
    </row>
    <row r="36195" spans="8:8" x14ac:dyDescent="0.25">
      <c r="H36195" s="200"/>
    </row>
    <row r="36196" spans="8:8" x14ac:dyDescent="0.25">
      <c r="H36196" s="200"/>
    </row>
    <row r="36197" spans="8:8" x14ac:dyDescent="0.25">
      <c r="H36197" s="200"/>
    </row>
    <row r="36198" spans="8:8" x14ac:dyDescent="0.25">
      <c r="H36198" s="200"/>
    </row>
    <row r="36199" spans="8:8" x14ac:dyDescent="0.25">
      <c r="H36199" s="200"/>
    </row>
    <row r="36200" spans="8:8" x14ac:dyDescent="0.25">
      <c r="H36200" s="200"/>
    </row>
    <row r="36201" spans="8:8" x14ac:dyDescent="0.25">
      <c r="H36201" s="200"/>
    </row>
    <row r="36202" spans="8:8" x14ac:dyDescent="0.25">
      <c r="H36202" s="200"/>
    </row>
    <row r="36203" spans="8:8" x14ac:dyDescent="0.25">
      <c r="H36203" s="200"/>
    </row>
    <row r="36204" spans="8:8" x14ac:dyDescent="0.25">
      <c r="H36204" s="200"/>
    </row>
    <row r="36205" spans="8:8" x14ac:dyDescent="0.25">
      <c r="H36205" s="200"/>
    </row>
    <row r="36206" spans="8:8" x14ac:dyDescent="0.25">
      <c r="H36206" s="200"/>
    </row>
    <row r="36207" spans="8:8" x14ac:dyDescent="0.25">
      <c r="H36207" s="200"/>
    </row>
    <row r="36208" spans="8:8" x14ac:dyDescent="0.25">
      <c r="H36208" s="200"/>
    </row>
    <row r="36209" spans="8:8" x14ac:dyDescent="0.25">
      <c r="H36209" s="200"/>
    </row>
    <row r="36210" spans="8:8" x14ac:dyDescent="0.25">
      <c r="H36210" s="200"/>
    </row>
    <row r="36211" spans="8:8" x14ac:dyDescent="0.25">
      <c r="H36211" s="200"/>
    </row>
    <row r="36212" spans="8:8" x14ac:dyDescent="0.25">
      <c r="H36212" s="200"/>
    </row>
    <row r="36213" spans="8:8" x14ac:dyDescent="0.25">
      <c r="H36213" s="200"/>
    </row>
    <row r="36214" spans="8:8" x14ac:dyDescent="0.25">
      <c r="H36214" s="200"/>
    </row>
    <row r="36215" spans="8:8" x14ac:dyDescent="0.25">
      <c r="H36215" s="200"/>
    </row>
    <row r="36216" spans="8:8" x14ac:dyDescent="0.25">
      <c r="H36216" s="200"/>
    </row>
    <row r="36217" spans="8:8" x14ac:dyDescent="0.25">
      <c r="H36217" s="200"/>
    </row>
    <row r="36218" spans="8:8" x14ac:dyDescent="0.25">
      <c r="H36218" s="200"/>
    </row>
    <row r="36219" spans="8:8" x14ac:dyDescent="0.25">
      <c r="H36219" s="200"/>
    </row>
    <row r="36220" spans="8:8" x14ac:dyDescent="0.25">
      <c r="H36220" s="200"/>
    </row>
    <row r="36221" spans="8:8" x14ac:dyDescent="0.25">
      <c r="H36221" s="200"/>
    </row>
    <row r="36222" spans="8:8" x14ac:dyDescent="0.25">
      <c r="H36222" s="200"/>
    </row>
    <row r="36223" spans="8:8" x14ac:dyDescent="0.25">
      <c r="H36223" s="200"/>
    </row>
    <row r="36224" spans="8:8" x14ac:dyDescent="0.25">
      <c r="H36224" s="200"/>
    </row>
    <row r="36225" spans="8:8" x14ac:dyDescent="0.25">
      <c r="H36225" s="200"/>
    </row>
    <row r="36226" spans="8:8" x14ac:dyDescent="0.25">
      <c r="H36226" s="200"/>
    </row>
    <row r="36227" spans="8:8" x14ac:dyDescent="0.25">
      <c r="H36227" s="200"/>
    </row>
    <row r="36228" spans="8:8" x14ac:dyDescent="0.25">
      <c r="H36228" s="200"/>
    </row>
    <row r="36229" spans="8:8" x14ac:dyDescent="0.25">
      <c r="H36229" s="200"/>
    </row>
    <row r="36230" spans="8:8" x14ac:dyDescent="0.25">
      <c r="H36230" s="200"/>
    </row>
    <row r="36231" spans="8:8" x14ac:dyDescent="0.25">
      <c r="H36231" s="200"/>
    </row>
    <row r="36232" spans="8:8" x14ac:dyDescent="0.25">
      <c r="H36232" s="200"/>
    </row>
    <row r="36233" spans="8:8" x14ac:dyDescent="0.25">
      <c r="H36233" s="200"/>
    </row>
    <row r="36234" spans="8:8" x14ac:dyDescent="0.25">
      <c r="H36234" s="200"/>
    </row>
    <row r="36235" spans="8:8" x14ac:dyDescent="0.25">
      <c r="H36235" s="200"/>
    </row>
    <row r="36236" spans="8:8" x14ac:dyDescent="0.25">
      <c r="H36236" s="200"/>
    </row>
    <row r="36237" spans="8:8" x14ac:dyDescent="0.25">
      <c r="H36237" s="200"/>
    </row>
    <row r="36238" spans="8:8" x14ac:dyDescent="0.25">
      <c r="H36238" s="200"/>
    </row>
    <row r="36239" spans="8:8" x14ac:dyDescent="0.25">
      <c r="H36239" s="200"/>
    </row>
    <row r="36240" spans="8:8" x14ac:dyDescent="0.25">
      <c r="H36240" s="200"/>
    </row>
    <row r="36241" spans="8:8" x14ac:dyDescent="0.25">
      <c r="H36241" s="200"/>
    </row>
    <row r="36242" spans="8:8" x14ac:dyDescent="0.25">
      <c r="H36242" s="200"/>
    </row>
    <row r="36243" spans="8:8" x14ac:dyDescent="0.25">
      <c r="H36243" s="200"/>
    </row>
    <row r="36244" spans="8:8" x14ac:dyDescent="0.25">
      <c r="H36244" s="200"/>
    </row>
    <row r="36245" spans="8:8" x14ac:dyDescent="0.25">
      <c r="H36245" s="200"/>
    </row>
    <row r="36246" spans="8:8" x14ac:dyDescent="0.25">
      <c r="H36246" s="200"/>
    </row>
    <row r="36247" spans="8:8" x14ac:dyDescent="0.25">
      <c r="H36247" s="200"/>
    </row>
    <row r="36248" spans="8:8" x14ac:dyDescent="0.25">
      <c r="H36248" s="200"/>
    </row>
    <row r="36249" spans="8:8" x14ac:dyDescent="0.25">
      <c r="H36249" s="200"/>
    </row>
    <row r="36250" spans="8:8" x14ac:dyDescent="0.25">
      <c r="H36250" s="200"/>
    </row>
    <row r="36251" spans="8:8" x14ac:dyDescent="0.25">
      <c r="H36251" s="200"/>
    </row>
    <row r="36252" spans="8:8" x14ac:dyDescent="0.25">
      <c r="H36252" s="200"/>
    </row>
    <row r="36253" spans="8:8" x14ac:dyDescent="0.25">
      <c r="H36253" s="200"/>
    </row>
    <row r="36254" spans="8:8" x14ac:dyDescent="0.25">
      <c r="H36254" s="200"/>
    </row>
    <row r="36255" spans="8:8" x14ac:dyDescent="0.25">
      <c r="H36255" s="200"/>
    </row>
    <row r="36256" spans="8:8" x14ac:dyDescent="0.25">
      <c r="H36256" s="200"/>
    </row>
    <row r="36257" spans="8:8" x14ac:dyDescent="0.25">
      <c r="H36257" s="200"/>
    </row>
    <row r="36258" spans="8:8" x14ac:dyDescent="0.25">
      <c r="H36258" s="200"/>
    </row>
    <row r="36259" spans="8:8" x14ac:dyDescent="0.25">
      <c r="H36259" s="200"/>
    </row>
    <row r="36260" spans="8:8" x14ac:dyDescent="0.25">
      <c r="H36260" s="200"/>
    </row>
    <row r="36261" spans="8:8" x14ac:dyDescent="0.25">
      <c r="H36261" s="200"/>
    </row>
    <row r="36262" spans="8:8" x14ac:dyDescent="0.25">
      <c r="H36262" s="200"/>
    </row>
    <row r="36263" spans="8:8" x14ac:dyDescent="0.25">
      <c r="H36263" s="200"/>
    </row>
    <row r="36264" spans="8:8" x14ac:dyDescent="0.25">
      <c r="H36264" s="200"/>
    </row>
    <row r="36265" spans="8:8" x14ac:dyDescent="0.25">
      <c r="H36265" s="200"/>
    </row>
    <row r="36266" spans="8:8" x14ac:dyDescent="0.25">
      <c r="H36266" s="200"/>
    </row>
    <row r="36267" spans="8:8" x14ac:dyDescent="0.25">
      <c r="H36267" s="200"/>
    </row>
    <row r="36268" spans="8:8" x14ac:dyDescent="0.25">
      <c r="H36268" s="200"/>
    </row>
    <row r="36269" spans="8:8" x14ac:dyDescent="0.25">
      <c r="H36269" s="200"/>
    </row>
    <row r="36270" spans="8:8" x14ac:dyDescent="0.25">
      <c r="H36270" s="200"/>
    </row>
    <row r="36271" spans="8:8" x14ac:dyDescent="0.25">
      <c r="H36271" s="200"/>
    </row>
    <row r="36272" spans="8:8" x14ac:dyDescent="0.25">
      <c r="H36272" s="200"/>
    </row>
    <row r="36273" spans="8:8" x14ac:dyDescent="0.25">
      <c r="H36273" s="200"/>
    </row>
    <row r="36274" spans="8:8" x14ac:dyDescent="0.25">
      <c r="H36274" s="200"/>
    </row>
    <row r="36275" spans="8:8" x14ac:dyDescent="0.25">
      <c r="H36275" s="200"/>
    </row>
    <row r="36276" spans="8:8" x14ac:dyDescent="0.25">
      <c r="H36276" s="200"/>
    </row>
    <row r="36277" spans="8:8" x14ac:dyDescent="0.25">
      <c r="H36277" s="200"/>
    </row>
    <row r="36278" spans="8:8" x14ac:dyDescent="0.25">
      <c r="H36278" s="200"/>
    </row>
    <row r="36279" spans="8:8" x14ac:dyDescent="0.25">
      <c r="H36279" s="200"/>
    </row>
    <row r="36280" spans="8:8" x14ac:dyDescent="0.25">
      <c r="H36280" s="200"/>
    </row>
    <row r="36281" spans="8:8" x14ac:dyDescent="0.25">
      <c r="H36281" s="200"/>
    </row>
    <row r="36282" spans="8:8" x14ac:dyDescent="0.25">
      <c r="H36282" s="200"/>
    </row>
    <row r="36283" spans="8:8" x14ac:dyDescent="0.25">
      <c r="H36283" s="200"/>
    </row>
    <row r="36284" spans="8:8" x14ac:dyDescent="0.25">
      <c r="H36284" s="200"/>
    </row>
    <row r="36285" spans="8:8" x14ac:dyDescent="0.25">
      <c r="H36285" s="200"/>
    </row>
    <row r="36286" spans="8:8" x14ac:dyDescent="0.25">
      <c r="H36286" s="200"/>
    </row>
    <row r="36287" spans="8:8" x14ac:dyDescent="0.25">
      <c r="H36287" s="200"/>
    </row>
    <row r="36288" spans="8:8" x14ac:dyDescent="0.25">
      <c r="H36288" s="200"/>
    </row>
    <row r="36289" spans="8:8" x14ac:dyDescent="0.25">
      <c r="H36289" s="200"/>
    </row>
    <row r="36290" spans="8:8" x14ac:dyDescent="0.25">
      <c r="H36290" s="200"/>
    </row>
    <row r="36291" spans="8:8" x14ac:dyDescent="0.25">
      <c r="H36291" s="200"/>
    </row>
    <row r="36292" spans="8:8" x14ac:dyDescent="0.25">
      <c r="H36292" s="200"/>
    </row>
    <row r="36293" spans="8:8" x14ac:dyDescent="0.25">
      <c r="H36293" s="200"/>
    </row>
    <row r="36294" spans="8:8" x14ac:dyDescent="0.25">
      <c r="H36294" s="200"/>
    </row>
    <row r="36295" spans="8:8" x14ac:dyDescent="0.25">
      <c r="H36295" s="200"/>
    </row>
    <row r="36296" spans="8:8" x14ac:dyDescent="0.25">
      <c r="H36296" s="200"/>
    </row>
    <row r="36297" spans="8:8" x14ac:dyDescent="0.25">
      <c r="H36297" s="200"/>
    </row>
    <row r="36298" spans="8:8" x14ac:dyDescent="0.25">
      <c r="H36298" s="200"/>
    </row>
    <row r="36299" spans="8:8" x14ac:dyDescent="0.25">
      <c r="H36299" s="200"/>
    </row>
    <row r="36300" spans="8:8" x14ac:dyDescent="0.25">
      <c r="H36300" s="200"/>
    </row>
    <row r="36301" spans="8:8" x14ac:dyDescent="0.25">
      <c r="H36301" s="200"/>
    </row>
    <row r="36302" spans="8:8" x14ac:dyDescent="0.25">
      <c r="H36302" s="200"/>
    </row>
    <row r="36303" spans="8:8" x14ac:dyDescent="0.25">
      <c r="H36303" s="200"/>
    </row>
    <row r="36304" spans="8:8" x14ac:dyDescent="0.25">
      <c r="H36304" s="200"/>
    </row>
    <row r="36305" spans="8:8" x14ac:dyDescent="0.25">
      <c r="H36305" s="200"/>
    </row>
    <row r="36306" spans="8:8" x14ac:dyDescent="0.25">
      <c r="H36306" s="200"/>
    </row>
    <row r="36307" spans="8:8" x14ac:dyDescent="0.25">
      <c r="H36307" s="200"/>
    </row>
    <row r="36308" spans="8:8" x14ac:dyDescent="0.25">
      <c r="H36308" s="200"/>
    </row>
    <row r="36309" spans="8:8" x14ac:dyDescent="0.25">
      <c r="H36309" s="200"/>
    </row>
    <row r="36310" spans="8:8" x14ac:dyDescent="0.25">
      <c r="H36310" s="200"/>
    </row>
    <row r="36311" spans="8:8" x14ac:dyDescent="0.25">
      <c r="H36311" s="200"/>
    </row>
    <row r="36312" spans="8:8" x14ac:dyDescent="0.25">
      <c r="H36312" s="200"/>
    </row>
    <row r="36313" spans="8:8" x14ac:dyDescent="0.25">
      <c r="H36313" s="200"/>
    </row>
    <row r="36314" spans="8:8" x14ac:dyDescent="0.25">
      <c r="H36314" s="200"/>
    </row>
    <row r="36315" spans="8:8" x14ac:dyDescent="0.25">
      <c r="H36315" s="200"/>
    </row>
    <row r="36316" spans="8:8" x14ac:dyDescent="0.25">
      <c r="H36316" s="200"/>
    </row>
    <row r="36317" spans="8:8" x14ac:dyDescent="0.25">
      <c r="H36317" s="200"/>
    </row>
    <row r="36318" spans="8:8" x14ac:dyDescent="0.25">
      <c r="H36318" s="200"/>
    </row>
    <row r="36319" spans="8:8" x14ac:dyDescent="0.25">
      <c r="H36319" s="200"/>
    </row>
    <row r="36320" spans="8:8" x14ac:dyDescent="0.25">
      <c r="H36320" s="200"/>
    </row>
    <row r="36321" spans="8:8" x14ac:dyDescent="0.25">
      <c r="H36321" s="200"/>
    </row>
    <row r="36322" spans="8:8" x14ac:dyDescent="0.25">
      <c r="H36322" s="200"/>
    </row>
    <row r="36323" spans="8:8" x14ac:dyDescent="0.25">
      <c r="H36323" s="200"/>
    </row>
    <row r="36324" spans="8:8" x14ac:dyDescent="0.25">
      <c r="H36324" s="200"/>
    </row>
    <row r="36325" spans="8:8" x14ac:dyDescent="0.25">
      <c r="H36325" s="200"/>
    </row>
    <row r="36326" spans="8:8" x14ac:dyDescent="0.25">
      <c r="H36326" s="200"/>
    </row>
    <row r="36327" spans="8:8" x14ac:dyDescent="0.25">
      <c r="H36327" s="200"/>
    </row>
    <row r="36328" spans="8:8" x14ac:dyDescent="0.25">
      <c r="H36328" s="200"/>
    </row>
    <row r="36329" spans="8:8" x14ac:dyDescent="0.25">
      <c r="H36329" s="200"/>
    </row>
    <row r="36330" spans="8:8" x14ac:dyDescent="0.25">
      <c r="H36330" s="200"/>
    </row>
    <row r="36331" spans="8:8" x14ac:dyDescent="0.25">
      <c r="H36331" s="200"/>
    </row>
    <row r="36332" spans="8:8" x14ac:dyDescent="0.25">
      <c r="H36332" s="200"/>
    </row>
    <row r="36333" spans="8:8" x14ac:dyDescent="0.25">
      <c r="H36333" s="200"/>
    </row>
    <row r="36334" spans="8:8" x14ac:dyDescent="0.25">
      <c r="H36334" s="200"/>
    </row>
    <row r="36335" spans="8:8" x14ac:dyDescent="0.25">
      <c r="H36335" s="200"/>
    </row>
    <row r="36336" spans="8:8" x14ac:dyDescent="0.25">
      <c r="H36336" s="200"/>
    </row>
    <row r="36337" spans="8:8" x14ac:dyDescent="0.25">
      <c r="H36337" s="200"/>
    </row>
    <row r="36338" spans="8:8" x14ac:dyDescent="0.25">
      <c r="H36338" s="200"/>
    </row>
    <row r="36339" spans="8:8" x14ac:dyDescent="0.25">
      <c r="H36339" s="200"/>
    </row>
    <row r="36340" spans="8:8" x14ac:dyDescent="0.25">
      <c r="H36340" s="200"/>
    </row>
    <row r="36341" spans="8:8" x14ac:dyDescent="0.25">
      <c r="H36341" s="200"/>
    </row>
    <row r="36342" spans="8:8" x14ac:dyDescent="0.25">
      <c r="H36342" s="200"/>
    </row>
    <row r="36343" spans="8:8" x14ac:dyDescent="0.25">
      <c r="H36343" s="200"/>
    </row>
    <row r="36344" spans="8:8" x14ac:dyDescent="0.25">
      <c r="H36344" s="200"/>
    </row>
    <row r="36345" spans="8:8" x14ac:dyDescent="0.25">
      <c r="H36345" s="200"/>
    </row>
    <row r="36346" spans="8:8" x14ac:dyDescent="0.25">
      <c r="H36346" s="200"/>
    </row>
    <row r="36347" spans="8:8" x14ac:dyDescent="0.25">
      <c r="H36347" s="200"/>
    </row>
    <row r="36348" spans="8:8" x14ac:dyDescent="0.25">
      <c r="H36348" s="200"/>
    </row>
    <row r="36349" spans="8:8" x14ac:dyDescent="0.25">
      <c r="H36349" s="200"/>
    </row>
    <row r="36350" spans="8:8" x14ac:dyDescent="0.25">
      <c r="H36350" s="200"/>
    </row>
    <row r="36351" spans="8:8" x14ac:dyDescent="0.25">
      <c r="H36351" s="200"/>
    </row>
    <row r="36352" spans="8:8" x14ac:dyDescent="0.25">
      <c r="H36352" s="200"/>
    </row>
    <row r="36353" spans="8:8" x14ac:dyDescent="0.25">
      <c r="H36353" s="200"/>
    </row>
    <row r="36354" spans="8:8" x14ac:dyDescent="0.25">
      <c r="H36354" s="200"/>
    </row>
    <row r="36355" spans="8:8" x14ac:dyDescent="0.25">
      <c r="H36355" s="200"/>
    </row>
    <row r="36356" spans="8:8" x14ac:dyDescent="0.25">
      <c r="H36356" s="200"/>
    </row>
    <row r="36357" spans="8:8" x14ac:dyDescent="0.25">
      <c r="H36357" s="200"/>
    </row>
    <row r="36358" spans="8:8" x14ac:dyDescent="0.25">
      <c r="H36358" s="200"/>
    </row>
    <row r="36359" spans="8:8" x14ac:dyDescent="0.25">
      <c r="H36359" s="200"/>
    </row>
    <row r="36360" spans="8:8" x14ac:dyDescent="0.25">
      <c r="H36360" s="200"/>
    </row>
    <row r="36361" spans="8:8" x14ac:dyDescent="0.25">
      <c r="H36361" s="200"/>
    </row>
    <row r="36362" spans="8:8" x14ac:dyDescent="0.25">
      <c r="H36362" s="200"/>
    </row>
    <row r="36363" spans="8:8" x14ac:dyDescent="0.25">
      <c r="H36363" s="200"/>
    </row>
    <row r="36364" spans="8:8" x14ac:dyDescent="0.25">
      <c r="H36364" s="200"/>
    </row>
    <row r="36365" spans="8:8" x14ac:dyDescent="0.25">
      <c r="H36365" s="200"/>
    </row>
    <row r="36366" spans="8:8" x14ac:dyDescent="0.25">
      <c r="H36366" s="200"/>
    </row>
    <row r="36367" spans="8:8" x14ac:dyDescent="0.25">
      <c r="H36367" s="200"/>
    </row>
    <row r="36368" spans="8:8" x14ac:dyDescent="0.25">
      <c r="H36368" s="200"/>
    </row>
    <row r="36369" spans="8:8" x14ac:dyDescent="0.25">
      <c r="H36369" s="200"/>
    </row>
    <row r="36370" spans="8:8" x14ac:dyDescent="0.25">
      <c r="H36370" s="200"/>
    </row>
    <row r="36371" spans="8:8" x14ac:dyDescent="0.25">
      <c r="H36371" s="200"/>
    </row>
    <row r="36372" spans="8:8" x14ac:dyDescent="0.25">
      <c r="H36372" s="200"/>
    </row>
    <row r="36373" spans="8:8" x14ac:dyDescent="0.25">
      <c r="H36373" s="200"/>
    </row>
    <row r="36374" spans="8:8" x14ac:dyDescent="0.25">
      <c r="H36374" s="200"/>
    </row>
    <row r="36375" spans="8:8" x14ac:dyDescent="0.25">
      <c r="H36375" s="200"/>
    </row>
    <row r="36376" spans="8:8" x14ac:dyDescent="0.25">
      <c r="H36376" s="200"/>
    </row>
    <row r="36377" spans="8:8" x14ac:dyDescent="0.25">
      <c r="H36377" s="200"/>
    </row>
    <row r="36378" spans="8:8" x14ac:dyDescent="0.25">
      <c r="H36378" s="200"/>
    </row>
    <row r="36379" spans="8:8" x14ac:dyDescent="0.25">
      <c r="H36379" s="200"/>
    </row>
    <row r="36380" spans="8:8" x14ac:dyDescent="0.25">
      <c r="H36380" s="200"/>
    </row>
    <row r="36381" spans="8:8" x14ac:dyDescent="0.25">
      <c r="H36381" s="200"/>
    </row>
    <row r="36382" spans="8:8" x14ac:dyDescent="0.25">
      <c r="H36382" s="200"/>
    </row>
    <row r="36383" spans="8:8" x14ac:dyDescent="0.25">
      <c r="H36383" s="200"/>
    </row>
    <row r="36384" spans="8:8" x14ac:dyDescent="0.25">
      <c r="H36384" s="200"/>
    </row>
    <row r="36385" spans="8:8" x14ac:dyDescent="0.25">
      <c r="H36385" s="200"/>
    </row>
    <row r="36386" spans="8:8" x14ac:dyDescent="0.25">
      <c r="H36386" s="200"/>
    </row>
    <row r="36387" spans="8:8" x14ac:dyDescent="0.25">
      <c r="H36387" s="200"/>
    </row>
    <row r="36388" spans="8:8" x14ac:dyDescent="0.25">
      <c r="H36388" s="200"/>
    </row>
    <row r="36389" spans="8:8" x14ac:dyDescent="0.25">
      <c r="H36389" s="200"/>
    </row>
    <row r="36390" spans="8:8" x14ac:dyDescent="0.25">
      <c r="H36390" s="200"/>
    </row>
    <row r="36391" spans="8:8" x14ac:dyDescent="0.25">
      <c r="H36391" s="200"/>
    </row>
    <row r="36392" spans="8:8" x14ac:dyDescent="0.25">
      <c r="H36392" s="200"/>
    </row>
    <row r="36393" spans="8:8" x14ac:dyDescent="0.25">
      <c r="H36393" s="200"/>
    </row>
    <row r="36394" spans="8:8" x14ac:dyDescent="0.25">
      <c r="H36394" s="200"/>
    </row>
    <row r="36395" spans="8:8" x14ac:dyDescent="0.25">
      <c r="H36395" s="200"/>
    </row>
    <row r="36396" spans="8:8" x14ac:dyDescent="0.25">
      <c r="H36396" s="200"/>
    </row>
    <row r="36397" spans="8:8" x14ac:dyDescent="0.25">
      <c r="H36397" s="200"/>
    </row>
    <row r="36398" spans="8:8" x14ac:dyDescent="0.25">
      <c r="H36398" s="200"/>
    </row>
    <row r="36399" spans="8:8" x14ac:dyDescent="0.25">
      <c r="H36399" s="200"/>
    </row>
    <row r="36400" spans="8:8" x14ac:dyDescent="0.25">
      <c r="H36400" s="200"/>
    </row>
    <row r="36401" spans="8:8" x14ac:dyDescent="0.25">
      <c r="H36401" s="200"/>
    </row>
    <row r="36402" spans="8:8" x14ac:dyDescent="0.25">
      <c r="H36402" s="200"/>
    </row>
    <row r="36403" spans="8:8" x14ac:dyDescent="0.25">
      <c r="H36403" s="200"/>
    </row>
    <row r="36404" spans="8:8" x14ac:dyDescent="0.25">
      <c r="H36404" s="200"/>
    </row>
    <row r="36405" spans="8:8" x14ac:dyDescent="0.25">
      <c r="H36405" s="200"/>
    </row>
    <row r="36406" spans="8:8" x14ac:dyDescent="0.25">
      <c r="H36406" s="200"/>
    </row>
    <row r="36407" spans="8:8" x14ac:dyDescent="0.25">
      <c r="H36407" s="200"/>
    </row>
    <row r="36408" spans="8:8" x14ac:dyDescent="0.25">
      <c r="H36408" s="200"/>
    </row>
    <row r="36409" spans="8:8" x14ac:dyDescent="0.25">
      <c r="H36409" s="200"/>
    </row>
    <row r="36410" spans="8:8" x14ac:dyDescent="0.25">
      <c r="H36410" s="200"/>
    </row>
    <row r="36411" spans="8:8" x14ac:dyDescent="0.25">
      <c r="H36411" s="200"/>
    </row>
    <row r="36412" spans="8:8" x14ac:dyDescent="0.25">
      <c r="H36412" s="200"/>
    </row>
    <row r="36413" spans="8:8" x14ac:dyDescent="0.25">
      <c r="H36413" s="200"/>
    </row>
    <row r="36414" spans="8:8" x14ac:dyDescent="0.25">
      <c r="H36414" s="200"/>
    </row>
    <row r="36415" spans="8:8" x14ac:dyDescent="0.25">
      <c r="H36415" s="200"/>
    </row>
    <row r="36416" spans="8:8" x14ac:dyDescent="0.25">
      <c r="H36416" s="200"/>
    </row>
    <row r="36417" spans="8:8" x14ac:dyDescent="0.25">
      <c r="H36417" s="200"/>
    </row>
    <row r="36418" spans="8:8" x14ac:dyDescent="0.25">
      <c r="H36418" s="200"/>
    </row>
    <row r="36419" spans="8:8" x14ac:dyDescent="0.25">
      <c r="H36419" s="200"/>
    </row>
    <row r="36420" spans="8:8" x14ac:dyDescent="0.25">
      <c r="H36420" s="200"/>
    </row>
    <row r="36421" spans="8:8" x14ac:dyDescent="0.25">
      <c r="H36421" s="200"/>
    </row>
    <row r="36422" spans="8:8" x14ac:dyDescent="0.25">
      <c r="H36422" s="200"/>
    </row>
    <row r="36423" spans="8:8" x14ac:dyDescent="0.25">
      <c r="H36423" s="200"/>
    </row>
    <row r="36424" spans="8:8" x14ac:dyDescent="0.25">
      <c r="H36424" s="200"/>
    </row>
    <row r="36425" spans="8:8" x14ac:dyDescent="0.25">
      <c r="H36425" s="200"/>
    </row>
    <row r="36426" spans="8:8" x14ac:dyDescent="0.25">
      <c r="H36426" s="200"/>
    </row>
    <row r="36427" spans="8:8" x14ac:dyDescent="0.25">
      <c r="H36427" s="200"/>
    </row>
    <row r="36428" spans="8:8" x14ac:dyDescent="0.25">
      <c r="H36428" s="200"/>
    </row>
    <row r="36429" spans="8:8" x14ac:dyDescent="0.25">
      <c r="H36429" s="200"/>
    </row>
    <row r="36430" spans="8:8" x14ac:dyDescent="0.25">
      <c r="H36430" s="200"/>
    </row>
    <row r="36431" spans="8:8" x14ac:dyDescent="0.25">
      <c r="H36431" s="200"/>
    </row>
    <row r="36432" spans="8:8" x14ac:dyDescent="0.25">
      <c r="H36432" s="200"/>
    </row>
    <row r="36433" spans="8:8" x14ac:dyDescent="0.25">
      <c r="H36433" s="200"/>
    </row>
    <row r="36434" spans="8:8" x14ac:dyDescent="0.25">
      <c r="H36434" s="200"/>
    </row>
    <row r="36435" spans="8:8" x14ac:dyDescent="0.25">
      <c r="H36435" s="200"/>
    </row>
    <row r="36436" spans="8:8" x14ac:dyDescent="0.25">
      <c r="H36436" s="200"/>
    </row>
    <row r="36437" spans="8:8" x14ac:dyDescent="0.25">
      <c r="H36437" s="200"/>
    </row>
    <row r="36438" spans="8:8" x14ac:dyDescent="0.25">
      <c r="H36438" s="200"/>
    </row>
    <row r="36439" spans="8:8" x14ac:dyDescent="0.25">
      <c r="H36439" s="200"/>
    </row>
    <row r="36440" spans="8:8" x14ac:dyDescent="0.25">
      <c r="H36440" s="200"/>
    </row>
    <row r="36441" spans="8:8" x14ac:dyDescent="0.25">
      <c r="H36441" s="200"/>
    </row>
    <row r="36442" spans="8:8" x14ac:dyDescent="0.25">
      <c r="H36442" s="200"/>
    </row>
    <row r="36443" spans="8:8" x14ac:dyDescent="0.25">
      <c r="H36443" s="200"/>
    </row>
    <row r="36444" spans="8:8" x14ac:dyDescent="0.25">
      <c r="H36444" s="200"/>
    </row>
    <row r="36445" spans="8:8" x14ac:dyDescent="0.25">
      <c r="H36445" s="200"/>
    </row>
    <row r="36446" spans="8:8" x14ac:dyDescent="0.25">
      <c r="H36446" s="200"/>
    </row>
    <row r="36447" spans="8:8" x14ac:dyDescent="0.25">
      <c r="H36447" s="200"/>
    </row>
    <row r="36448" spans="8:8" x14ac:dyDescent="0.25">
      <c r="H36448" s="200"/>
    </row>
    <row r="36449" spans="8:8" x14ac:dyDescent="0.25">
      <c r="H36449" s="200"/>
    </row>
    <row r="36450" spans="8:8" x14ac:dyDescent="0.25">
      <c r="H36450" s="200"/>
    </row>
    <row r="36451" spans="8:8" x14ac:dyDescent="0.25">
      <c r="H36451" s="200"/>
    </row>
    <row r="36452" spans="8:8" x14ac:dyDescent="0.25">
      <c r="H36452" s="200"/>
    </row>
    <row r="36453" spans="8:8" x14ac:dyDescent="0.25">
      <c r="H36453" s="200"/>
    </row>
    <row r="36454" spans="8:8" x14ac:dyDescent="0.25">
      <c r="H36454" s="200"/>
    </row>
    <row r="36455" spans="8:8" x14ac:dyDescent="0.25">
      <c r="H36455" s="200"/>
    </row>
    <row r="36456" spans="8:8" x14ac:dyDescent="0.25">
      <c r="H36456" s="200"/>
    </row>
    <row r="36457" spans="8:8" x14ac:dyDescent="0.25">
      <c r="H36457" s="200"/>
    </row>
    <row r="36458" spans="8:8" x14ac:dyDescent="0.25">
      <c r="H36458" s="200"/>
    </row>
    <row r="36459" spans="8:8" x14ac:dyDescent="0.25">
      <c r="H36459" s="200"/>
    </row>
    <row r="36460" spans="8:8" x14ac:dyDescent="0.25">
      <c r="H36460" s="200"/>
    </row>
    <row r="36461" spans="8:8" x14ac:dyDescent="0.25">
      <c r="H36461" s="200"/>
    </row>
    <row r="36462" spans="8:8" x14ac:dyDescent="0.25">
      <c r="H36462" s="200"/>
    </row>
    <row r="36463" spans="8:8" x14ac:dyDescent="0.25">
      <c r="H36463" s="200"/>
    </row>
    <row r="36464" spans="8:8" x14ac:dyDescent="0.25">
      <c r="H36464" s="200"/>
    </row>
    <row r="36465" spans="8:8" x14ac:dyDescent="0.25">
      <c r="H36465" s="200"/>
    </row>
    <row r="36466" spans="8:8" x14ac:dyDescent="0.25">
      <c r="H36466" s="200"/>
    </row>
    <row r="36467" spans="8:8" x14ac:dyDescent="0.25">
      <c r="H36467" s="200"/>
    </row>
    <row r="36468" spans="8:8" x14ac:dyDescent="0.25">
      <c r="H36468" s="200"/>
    </row>
    <row r="36469" spans="8:8" x14ac:dyDescent="0.25">
      <c r="H36469" s="200"/>
    </row>
    <row r="36470" spans="8:8" x14ac:dyDescent="0.25">
      <c r="H36470" s="200"/>
    </row>
    <row r="36471" spans="8:8" x14ac:dyDescent="0.25">
      <c r="H36471" s="200"/>
    </row>
    <row r="36472" spans="8:8" x14ac:dyDescent="0.25">
      <c r="H36472" s="200"/>
    </row>
    <row r="36473" spans="8:8" x14ac:dyDescent="0.25">
      <c r="H36473" s="200"/>
    </row>
    <row r="36474" spans="8:8" x14ac:dyDescent="0.25">
      <c r="H36474" s="200"/>
    </row>
    <row r="36475" spans="8:8" x14ac:dyDescent="0.25">
      <c r="H36475" s="200"/>
    </row>
    <row r="36476" spans="8:8" x14ac:dyDescent="0.25">
      <c r="H36476" s="200"/>
    </row>
    <row r="36477" spans="8:8" x14ac:dyDescent="0.25">
      <c r="H36477" s="200"/>
    </row>
    <row r="36478" spans="8:8" x14ac:dyDescent="0.25">
      <c r="H36478" s="200"/>
    </row>
    <row r="36479" spans="8:8" x14ac:dyDescent="0.25">
      <c r="H36479" s="200"/>
    </row>
    <row r="36480" spans="8:8" x14ac:dyDescent="0.25">
      <c r="H36480" s="200"/>
    </row>
    <row r="36481" spans="8:8" x14ac:dyDescent="0.25">
      <c r="H36481" s="200"/>
    </row>
    <row r="36482" spans="8:8" x14ac:dyDescent="0.25">
      <c r="H36482" s="200"/>
    </row>
    <row r="36483" spans="8:8" x14ac:dyDescent="0.25">
      <c r="H36483" s="200"/>
    </row>
    <row r="36484" spans="8:8" x14ac:dyDescent="0.25">
      <c r="H36484" s="200"/>
    </row>
    <row r="36485" spans="8:8" x14ac:dyDescent="0.25">
      <c r="H36485" s="200"/>
    </row>
    <row r="36486" spans="8:8" x14ac:dyDescent="0.25">
      <c r="H36486" s="200"/>
    </row>
    <row r="36487" spans="8:8" x14ac:dyDescent="0.25">
      <c r="H36487" s="200"/>
    </row>
    <row r="36488" spans="8:8" x14ac:dyDescent="0.25">
      <c r="H36488" s="200"/>
    </row>
    <row r="36489" spans="8:8" x14ac:dyDescent="0.25">
      <c r="H36489" s="200"/>
    </row>
    <row r="36490" spans="8:8" x14ac:dyDescent="0.25">
      <c r="H36490" s="200"/>
    </row>
    <row r="36491" spans="8:8" x14ac:dyDescent="0.25">
      <c r="H36491" s="200"/>
    </row>
    <row r="36492" spans="8:8" x14ac:dyDescent="0.25">
      <c r="H36492" s="200"/>
    </row>
    <row r="36493" spans="8:8" x14ac:dyDescent="0.25">
      <c r="H36493" s="200"/>
    </row>
    <row r="36494" spans="8:8" x14ac:dyDescent="0.25">
      <c r="H36494" s="200"/>
    </row>
    <row r="36495" spans="8:8" x14ac:dyDescent="0.25">
      <c r="H36495" s="200"/>
    </row>
    <row r="36496" spans="8:8" x14ac:dyDescent="0.25">
      <c r="H36496" s="200"/>
    </row>
    <row r="36497" spans="8:8" x14ac:dyDescent="0.25">
      <c r="H36497" s="200"/>
    </row>
    <row r="36498" spans="8:8" x14ac:dyDescent="0.25">
      <c r="H36498" s="200"/>
    </row>
    <row r="36499" spans="8:8" x14ac:dyDescent="0.25">
      <c r="H36499" s="200"/>
    </row>
    <row r="36500" spans="8:8" x14ac:dyDescent="0.25">
      <c r="H36500" s="200"/>
    </row>
    <row r="36501" spans="8:8" x14ac:dyDescent="0.25">
      <c r="H36501" s="200"/>
    </row>
    <row r="36502" spans="8:8" x14ac:dyDescent="0.25">
      <c r="H36502" s="200"/>
    </row>
    <row r="36503" spans="8:8" x14ac:dyDescent="0.25">
      <c r="H36503" s="200"/>
    </row>
    <row r="36504" spans="8:8" x14ac:dyDescent="0.25">
      <c r="H36504" s="200"/>
    </row>
    <row r="36505" spans="8:8" x14ac:dyDescent="0.25">
      <c r="H36505" s="200"/>
    </row>
    <row r="36506" spans="8:8" x14ac:dyDescent="0.25">
      <c r="H36506" s="200"/>
    </row>
    <row r="36507" spans="8:8" x14ac:dyDescent="0.25">
      <c r="H36507" s="200"/>
    </row>
    <row r="36508" spans="8:8" x14ac:dyDescent="0.25">
      <c r="H36508" s="200"/>
    </row>
    <row r="36509" spans="8:8" x14ac:dyDescent="0.25">
      <c r="H36509" s="200"/>
    </row>
    <row r="36510" spans="8:8" x14ac:dyDescent="0.25">
      <c r="H36510" s="200"/>
    </row>
    <row r="36511" spans="8:8" x14ac:dyDescent="0.25">
      <c r="H36511" s="200"/>
    </row>
    <row r="36512" spans="8:8" x14ac:dyDescent="0.25">
      <c r="H36512" s="200"/>
    </row>
    <row r="36513" spans="8:8" x14ac:dyDescent="0.25">
      <c r="H36513" s="200"/>
    </row>
    <row r="36514" spans="8:8" x14ac:dyDescent="0.25">
      <c r="H36514" s="200"/>
    </row>
    <row r="36515" spans="8:8" x14ac:dyDescent="0.25">
      <c r="H36515" s="200"/>
    </row>
    <row r="36516" spans="8:8" x14ac:dyDescent="0.25">
      <c r="H36516" s="200"/>
    </row>
    <row r="36517" spans="8:8" x14ac:dyDescent="0.25">
      <c r="H36517" s="200"/>
    </row>
    <row r="36518" spans="8:8" x14ac:dyDescent="0.25">
      <c r="H36518" s="200"/>
    </row>
    <row r="36519" spans="8:8" x14ac:dyDescent="0.25">
      <c r="H36519" s="200"/>
    </row>
    <row r="36520" spans="8:8" x14ac:dyDescent="0.25">
      <c r="H36520" s="200"/>
    </row>
    <row r="36521" spans="8:8" x14ac:dyDescent="0.25">
      <c r="H36521" s="200"/>
    </row>
    <row r="36522" spans="8:8" x14ac:dyDescent="0.25">
      <c r="H36522" s="200"/>
    </row>
    <row r="36523" spans="8:8" x14ac:dyDescent="0.25">
      <c r="H36523" s="200"/>
    </row>
    <row r="36524" spans="8:8" x14ac:dyDescent="0.25">
      <c r="H36524" s="200"/>
    </row>
    <row r="36525" spans="8:8" x14ac:dyDescent="0.25">
      <c r="H36525" s="200"/>
    </row>
    <row r="36526" spans="8:8" x14ac:dyDescent="0.25">
      <c r="H36526" s="200"/>
    </row>
    <row r="36527" spans="8:8" x14ac:dyDescent="0.25">
      <c r="H36527" s="200"/>
    </row>
    <row r="36528" spans="8:8" x14ac:dyDescent="0.25">
      <c r="H36528" s="200"/>
    </row>
    <row r="36529" spans="8:8" x14ac:dyDescent="0.25">
      <c r="H36529" s="200"/>
    </row>
    <row r="36530" spans="8:8" x14ac:dyDescent="0.25">
      <c r="H36530" s="200"/>
    </row>
    <row r="36531" spans="8:8" x14ac:dyDescent="0.25">
      <c r="H36531" s="200"/>
    </row>
    <row r="36532" spans="8:8" x14ac:dyDescent="0.25">
      <c r="H36532" s="200"/>
    </row>
    <row r="36533" spans="8:8" x14ac:dyDescent="0.25">
      <c r="H36533" s="200"/>
    </row>
    <row r="36534" spans="8:8" x14ac:dyDescent="0.25">
      <c r="H36534" s="200"/>
    </row>
    <row r="36535" spans="8:8" x14ac:dyDescent="0.25">
      <c r="H36535" s="200"/>
    </row>
    <row r="36536" spans="8:8" x14ac:dyDescent="0.25">
      <c r="H36536" s="200"/>
    </row>
    <row r="36537" spans="8:8" x14ac:dyDescent="0.25">
      <c r="H36537" s="200"/>
    </row>
    <row r="36538" spans="8:8" x14ac:dyDescent="0.25">
      <c r="H36538" s="200"/>
    </row>
    <row r="36539" spans="8:8" x14ac:dyDescent="0.25">
      <c r="H36539" s="200"/>
    </row>
    <row r="36540" spans="8:8" x14ac:dyDescent="0.25">
      <c r="H36540" s="200"/>
    </row>
    <row r="36541" spans="8:8" x14ac:dyDescent="0.25">
      <c r="H36541" s="200"/>
    </row>
    <row r="36542" spans="8:8" x14ac:dyDescent="0.25">
      <c r="H36542" s="200"/>
    </row>
    <row r="36543" spans="8:8" x14ac:dyDescent="0.25">
      <c r="H36543" s="200"/>
    </row>
    <row r="36544" spans="8:8" x14ac:dyDescent="0.25">
      <c r="H36544" s="200"/>
    </row>
    <row r="36545" spans="8:8" x14ac:dyDescent="0.25">
      <c r="H36545" s="200"/>
    </row>
    <row r="36546" spans="8:8" x14ac:dyDescent="0.25">
      <c r="H36546" s="200"/>
    </row>
    <row r="36547" spans="8:8" x14ac:dyDescent="0.25">
      <c r="H36547" s="200"/>
    </row>
    <row r="36548" spans="8:8" x14ac:dyDescent="0.25">
      <c r="H36548" s="200"/>
    </row>
    <row r="36549" spans="8:8" x14ac:dyDescent="0.25">
      <c r="H36549" s="200"/>
    </row>
    <row r="36550" spans="8:8" x14ac:dyDescent="0.25">
      <c r="H36550" s="200"/>
    </row>
    <row r="36551" spans="8:8" x14ac:dyDescent="0.25">
      <c r="H36551" s="200"/>
    </row>
    <row r="36552" spans="8:8" x14ac:dyDescent="0.25">
      <c r="H36552" s="200"/>
    </row>
    <row r="36553" spans="8:8" x14ac:dyDescent="0.25">
      <c r="H36553" s="200"/>
    </row>
    <row r="36554" spans="8:8" x14ac:dyDescent="0.25">
      <c r="H36554" s="200"/>
    </row>
    <row r="36555" spans="8:8" x14ac:dyDescent="0.25">
      <c r="H36555" s="200"/>
    </row>
    <row r="36556" spans="8:8" x14ac:dyDescent="0.25">
      <c r="H36556" s="200"/>
    </row>
    <row r="36557" spans="8:8" x14ac:dyDescent="0.25">
      <c r="H36557" s="200"/>
    </row>
    <row r="36558" spans="8:8" x14ac:dyDescent="0.25">
      <c r="H36558" s="200"/>
    </row>
    <row r="36559" spans="8:8" x14ac:dyDescent="0.25">
      <c r="H36559" s="200"/>
    </row>
    <row r="36560" spans="8:8" x14ac:dyDescent="0.25">
      <c r="H36560" s="200"/>
    </row>
    <row r="36561" spans="8:8" x14ac:dyDescent="0.25">
      <c r="H36561" s="200"/>
    </row>
    <row r="36562" spans="8:8" x14ac:dyDescent="0.25">
      <c r="H36562" s="200"/>
    </row>
    <row r="36563" spans="8:8" x14ac:dyDescent="0.25">
      <c r="H36563" s="200"/>
    </row>
    <row r="36564" spans="8:8" x14ac:dyDescent="0.25">
      <c r="H36564" s="200"/>
    </row>
    <row r="36565" spans="8:8" x14ac:dyDescent="0.25">
      <c r="H36565" s="200"/>
    </row>
    <row r="36566" spans="8:8" x14ac:dyDescent="0.25">
      <c r="H36566" s="200"/>
    </row>
    <row r="36567" spans="8:8" x14ac:dyDescent="0.25">
      <c r="H36567" s="200"/>
    </row>
    <row r="36568" spans="8:8" x14ac:dyDescent="0.25">
      <c r="H36568" s="200"/>
    </row>
    <row r="36569" spans="8:8" x14ac:dyDescent="0.25">
      <c r="H36569" s="200"/>
    </row>
    <row r="36570" spans="8:8" x14ac:dyDescent="0.25">
      <c r="H36570" s="200"/>
    </row>
    <row r="36571" spans="8:8" x14ac:dyDescent="0.25">
      <c r="H36571" s="200"/>
    </row>
    <row r="36572" spans="8:8" x14ac:dyDescent="0.25">
      <c r="H36572" s="200"/>
    </row>
    <row r="36573" spans="8:8" x14ac:dyDescent="0.25">
      <c r="H36573" s="200"/>
    </row>
    <row r="36574" spans="8:8" x14ac:dyDescent="0.25">
      <c r="H36574" s="200"/>
    </row>
    <row r="36575" spans="8:8" x14ac:dyDescent="0.25">
      <c r="H36575" s="200"/>
    </row>
    <row r="36576" spans="8:8" x14ac:dyDescent="0.25">
      <c r="H36576" s="200"/>
    </row>
    <row r="36577" spans="8:8" x14ac:dyDescent="0.25">
      <c r="H36577" s="200"/>
    </row>
    <row r="36578" spans="8:8" x14ac:dyDescent="0.25">
      <c r="H36578" s="200"/>
    </row>
    <row r="36579" spans="8:8" x14ac:dyDescent="0.25">
      <c r="H36579" s="200"/>
    </row>
    <row r="36580" spans="8:8" x14ac:dyDescent="0.25">
      <c r="H36580" s="200"/>
    </row>
    <row r="36581" spans="8:8" x14ac:dyDescent="0.25">
      <c r="H36581" s="200"/>
    </row>
    <row r="36582" spans="8:8" x14ac:dyDescent="0.25">
      <c r="H36582" s="200"/>
    </row>
    <row r="36583" spans="8:8" x14ac:dyDescent="0.25">
      <c r="H36583" s="200"/>
    </row>
    <row r="36584" spans="8:8" x14ac:dyDescent="0.25">
      <c r="H36584" s="200"/>
    </row>
    <row r="36585" spans="8:8" x14ac:dyDescent="0.25">
      <c r="H36585" s="200"/>
    </row>
    <row r="36586" spans="8:8" x14ac:dyDescent="0.25">
      <c r="H36586" s="200"/>
    </row>
    <row r="36587" spans="8:8" x14ac:dyDescent="0.25">
      <c r="H36587" s="200"/>
    </row>
    <row r="36588" spans="8:8" x14ac:dyDescent="0.25">
      <c r="H36588" s="200"/>
    </row>
    <row r="36589" spans="8:8" x14ac:dyDescent="0.25">
      <c r="H36589" s="200"/>
    </row>
    <row r="36590" spans="8:8" x14ac:dyDescent="0.25">
      <c r="H36590" s="200"/>
    </row>
    <row r="36591" spans="8:8" x14ac:dyDescent="0.25">
      <c r="H36591" s="200"/>
    </row>
    <row r="36592" spans="8:8" x14ac:dyDescent="0.25">
      <c r="H36592" s="200"/>
    </row>
    <row r="36593" spans="8:8" x14ac:dyDescent="0.25">
      <c r="H36593" s="200"/>
    </row>
    <row r="36594" spans="8:8" x14ac:dyDescent="0.25">
      <c r="H36594" s="200"/>
    </row>
    <row r="36595" spans="8:8" x14ac:dyDescent="0.25">
      <c r="H36595" s="200"/>
    </row>
    <row r="36596" spans="8:8" x14ac:dyDescent="0.25">
      <c r="H36596" s="200"/>
    </row>
    <row r="36597" spans="8:8" x14ac:dyDescent="0.25">
      <c r="H36597" s="200"/>
    </row>
    <row r="36598" spans="8:8" x14ac:dyDescent="0.25">
      <c r="H36598" s="200"/>
    </row>
    <row r="36599" spans="8:8" x14ac:dyDescent="0.25">
      <c r="H36599" s="200"/>
    </row>
    <row r="36600" spans="8:8" x14ac:dyDescent="0.25">
      <c r="H36600" s="200"/>
    </row>
    <row r="36601" spans="8:8" x14ac:dyDescent="0.25">
      <c r="H36601" s="200"/>
    </row>
    <row r="36602" spans="8:8" x14ac:dyDescent="0.25">
      <c r="H36602" s="200"/>
    </row>
    <row r="36603" spans="8:8" x14ac:dyDescent="0.25">
      <c r="H36603" s="200"/>
    </row>
    <row r="36604" spans="8:8" x14ac:dyDescent="0.25">
      <c r="H36604" s="200"/>
    </row>
    <row r="36605" spans="8:8" x14ac:dyDescent="0.25">
      <c r="H36605" s="200"/>
    </row>
    <row r="36606" spans="8:8" x14ac:dyDescent="0.25">
      <c r="H36606" s="200"/>
    </row>
    <row r="36607" spans="8:8" x14ac:dyDescent="0.25">
      <c r="H36607" s="200"/>
    </row>
    <row r="36608" spans="8:8" x14ac:dyDescent="0.25">
      <c r="H36608" s="200"/>
    </row>
    <row r="36609" spans="8:8" x14ac:dyDescent="0.25">
      <c r="H36609" s="200"/>
    </row>
    <row r="36610" spans="8:8" x14ac:dyDescent="0.25">
      <c r="H36610" s="200"/>
    </row>
    <row r="36611" spans="8:8" x14ac:dyDescent="0.25">
      <c r="H36611" s="200"/>
    </row>
    <row r="36612" spans="8:8" x14ac:dyDescent="0.25">
      <c r="H36612" s="200"/>
    </row>
    <row r="36613" spans="8:8" x14ac:dyDescent="0.25">
      <c r="H36613" s="200"/>
    </row>
    <row r="36614" spans="8:8" x14ac:dyDescent="0.25">
      <c r="H36614" s="200"/>
    </row>
    <row r="36615" spans="8:8" x14ac:dyDescent="0.25">
      <c r="H36615" s="200"/>
    </row>
    <row r="36616" spans="8:8" x14ac:dyDescent="0.25">
      <c r="H36616" s="200"/>
    </row>
    <row r="36617" spans="8:8" x14ac:dyDescent="0.25">
      <c r="H36617" s="200"/>
    </row>
    <row r="36618" spans="8:8" x14ac:dyDescent="0.25">
      <c r="H36618" s="200"/>
    </row>
    <row r="36619" spans="8:8" x14ac:dyDescent="0.25">
      <c r="H36619" s="200"/>
    </row>
    <row r="36620" spans="8:8" x14ac:dyDescent="0.25">
      <c r="H36620" s="200"/>
    </row>
    <row r="36621" spans="8:8" x14ac:dyDescent="0.25">
      <c r="H36621" s="200"/>
    </row>
    <row r="36622" spans="8:8" x14ac:dyDescent="0.25">
      <c r="H36622" s="200"/>
    </row>
    <row r="36623" spans="8:8" x14ac:dyDescent="0.25">
      <c r="H36623" s="200"/>
    </row>
    <row r="36624" spans="8:8" x14ac:dyDescent="0.25">
      <c r="H36624" s="200"/>
    </row>
    <row r="36625" spans="8:8" x14ac:dyDescent="0.25">
      <c r="H36625" s="200"/>
    </row>
    <row r="36626" spans="8:8" x14ac:dyDescent="0.25">
      <c r="H36626" s="200"/>
    </row>
    <row r="36627" spans="8:8" x14ac:dyDescent="0.25">
      <c r="H36627" s="200"/>
    </row>
    <row r="36628" spans="8:8" x14ac:dyDescent="0.25">
      <c r="H36628" s="200"/>
    </row>
    <row r="36629" spans="8:8" x14ac:dyDescent="0.25">
      <c r="H36629" s="200"/>
    </row>
    <row r="36630" spans="8:8" x14ac:dyDescent="0.25">
      <c r="H36630" s="200"/>
    </row>
    <row r="36631" spans="8:8" x14ac:dyDescent="0.25">
      <c r="H36631" s="200"/>
    </row>
    <row r="36632" spans="8:8" x14ac:dyDescent="0.25">
      <c r="H36632" s="200"/>
    </row>
    <row r="36633" spans="8:8" x14ac:dyDescent="0.25">
      <c r="H36633" s="200"/>
    </row>
    <row r="36634" spans="8:8" x14ac:dyDescent="0.25">
      <c r="H36634" s="200"/>
    </row>
    <row r="36635" spans="8:8" x14ac:dyDescent="0.25">
      <c r="H36635" s="200"/>
    </row>
    <row r="36636" spans="8:8" x14ac:dyDescent="0.25">
      <c r="H36636" s="200"/>
    </row>
    <row r="36637" spans="8:8" x14ac:dyDescent="0.25">
      <c r="H36637" s="200"/>
    </row>
    <row r="36638" spans="8:8" x14ac:dyDescent="0.25">
      <c r="H36638" s="200"/>
    </row>
    <row r="36639" spans="8:8" x14ac:dyDescent="0.25">
      <c r="H36639" s="200"/>
    </row>
    <row r="36640" spans="8:8" x14ac:dyDescent="0.25">
      <c r="H36640" s="200"/>
    </row>
    <row r="36641" spans="8:8" x14ac:dyDescent="0.25">
      <c r="H36641" s="200"/>
    </row>
    <row r="36642" spans="8:8" x14ac:dyDescent="0.25">
      <c r="H36642" s="200"/>
    </row>
    <row r="36643" spans="8:8" x14ac:dyDescent="0.25">
      <c r="H36643" s="200"/>
    </row>
    <row r="36644" spans="8:8" x14ac:dyDescent="0.25">
      <c r="H36644" s="200"/>
    </row>
    <row r="36645" spans="8:8" x14ac:dyDescent="0.25">
      <c r="H36645" s="200"/>
    </row>
    <row r="36646" spans="8:8" x14ac:dyDescent="0.25">
      <c r="H36646" s="200"/>
    </row>
    <row r="36647" spans="8:8" x14ac:dyDescent="0.25">
      <c r="H36647" s="200"/>
    </row>
    <row r="36648" spans="8:8" x14ac:dyDescent="0.25">
      <c r="H36648" s="200"/>
    </row>
    <row r="36649" spans="8:8" x14ac:dyDescent="0.25">
      <c r="H36649" s="200"/>
    </row>
    <row r="36650" spans="8:8" x14ac:dyDescent="0.25">
      <c r="H36650" s="200"/>
    </row>
    <row r="36651" spans="8:8" x14ac:dyDescent="0.25">
      <c r="H36651" s="200"/>
    </row>
    <row r="36652" spans="8:8" x14ac:dyDescent="0.25">
      <c r="H36652" s="200"/>
    </row>
    <row r="36653" spans="8:8" x14ac:dyDescent="0.25">
      <c r="H36653" s="200"/>
    </row>
    <row r="36654" spans="8:8" x14ac:dyDescent="0.25">
      <c r="H36654" s="200"/>
    </row>
    <row r="36655" spans="8:8" x14ac:dyDescent="0.25">
      <c r="H36655" s="200"/>
    </row>
    <row r="36656" spans="8:8" x14ac:dyDescent="0.25">
      <c r="H36656" s="200"/>
    </row>
    <row r="36657" spans="8:8" x14ac:dyDescent="0.25">
      <c r="H36657" s="200"/>
    </row>
    <row r="36658" spans="8:8" x14ac:dyDescent="0.25">
      <c r="H36658" s="200"/>
    </row>
    <row r="36659" spans="8:8" x14ac:dyDescent="0.25">
      <c r="H36659" s="200"/>
    </row>
    <row r="36660" spans="8:8" x14ac:dyDescent="0.25">
      <c r="H36660" s="200"/>
    </row>
    <row r="36661" spans="8:8" x14ac:dyDescent="0.25">
      <c r="H36661" s="200"/>
    </row>
    <row r="36662" spans="8:8" x14ac:dyDescent="0.25">
      <c r="H36662" s="200"/>
    </row>
    <row r="36663" spans="8:8" x14ac:dyDescent="0.25">
      <c r="H36663" s="200"/>
    </row>
    <row r="36664" spans="8:8" x14ac:dyDescent="0.25">
      <c r="H36664" s="200"/>
    </row>
    <row r="36665" spans="8:8" x14ac:dyDescent="0.25">
      <c r="H36665" s="200"/>
    </row>
    <row r="36666" spans="8:8" x14ac:dyDescent="0.25">
      <c r="H36666" s="200"/>
    </row>
    <row r="36667" spans="8:8" x14ac:dyDescent="0.25">
      <c r="H36667" s="200"/>
    </row>
    <row r="36668" spans="8:8" x14ac:dyDescent="0.25">
      <c r="H36668" s="200"/>
    </row>
    <row r="36669" spans="8:8" x14ac:dyDescent="0.25">
      <c r="H36669" s="200"/>
    </row>
    <row r="36670" spans="8:8" x14ac:dyDescent="0.25">
      <c r="H36670" s="200"/>
    </row>
    <row r="36671" spans="8:8" x14ac:dyDescent="0.25">
      <c r="H36671" s="200"/>
    </row>
    <row r="36672" spans="8:8" x14ac:dyDescent="0.25">
      <c r="H36672" s="200"/>
    </row>
    <row r="36673" spans="8:8" x14ac:dyDescent="0.25">
      <c r="H36673" s="200"/>
    </row>
    <row r="36674" spans="8:8" x14ac:dyDescent="0.25">
      <c r="H36674" s="200"/>
    </row>
    <row r="36675" spans="8:8" x14ac:dyDescent="0.25">
      <c r="H36675" s="200"/>
    </row>
    <row r="36676" spans="8:8" x14ac:dyDescent="0.25">
      <c r="H36676" s="200"/>
    </row>
    <row r="36677" spans="8:8" x14ac:dyDescent="0.25">
      <c r="H36677" s="200"/>
    </row>
    <row r="36678" spans="8:8" x14ac:dyDescent="0.25">
      <c r="H36678" s="200"/>
    </row>
    <row r="36679" spans="8:8" x14ac:dyDescent="0.25">
      <c r="H36679" s="200"/>
    </row>
    <row r="36680" spans="8:8" x14ac:dyDescent="0.25">
      <c r="H36680" s="200"/>
    </row>
    <row r="36681" spans="8:8" x14ac:dyDescent="0.25">
      <c r="H36681" s="200"/>
    </row>
    <row r="36682" spans="8:8" x14ac:dyDescent="0.25">
      <c r="H36682" s="200"/>
    </row>
    <row r="36683" spans="8:8" x14ac:dyDescent="0.25">
      <c r="H36683" s="200"/>
    </row>
    <row r="36684" spans="8:8" x14ac:dyDescent="0.25">
      <c r="H36684" s="200"/>
    </row>
    <row r="36685" spans="8:8" x14ac:dyDescent="0.25">
      <c r="H36685" s="200"/>
    </row>
    <row r="36686" spans="8:8" x14ac:dyDescent="0.25">
      <c r="H36686" s="200"/>
    </row>
    <row r="36687" spans="8:8" x14ac:dyDescent="0.25">
      <c r="H36687" s="200"/>
    </row>
    <row r="36688" spans="8:8" x14ac:dyDescent="0.25">
      <c r="H36688" s="200"/>
    </row>
    <row r="36689" spans="8:8" x14ac:dyDescent="0.25">
      <c r="H36689" s="200"/>
    </row>
    <row r="36690" spans="8:8" x14ac:dyDescent="0.25">
      <c r="H36690" s="200"/>
    </row>
    <row r="36691" spans="8:8" x14ac:dyDescent="0.25">
      <c r="H36691" s="200"/>
    </row>
    <row r="36692" spans="8:8" x14ac:dyDescent="0.25">
      <c r="H36692" s="200"/>
    </row>
    <row r="36693" spans="8:8" x14ac:dyDescent="0.25">
      <c r="H36693" s="200"/>
    </row>
    <row r="36694" spans="8:8" x14ac:dyDescent="0.25">
      <c r="H36694" s="200"/>
    </row>
    <row r="36695" spans="8:8" x14ac:dyDescent="0.25">
      <c r="H36695" s="200"/>
    </row>
    <row r="36696" spans="8:8" x14ac:dyDescent="0.25">
      <c r="H36696" s="200"/>
    </row>
    <row r="36697" spans="8:8" x14ac:dyDescent="0.25">
      <c r="H36697" s="200"/>
    </row>
    <row r="36698" spans="8:8" x14ac:dyDescent="0.25">
      <c r="H36698" s="200"/>
    </row>
    <row r="36699" spans="8:8" x14ac:dyDescent="0.25">
      <c r="H36699" s="200"/>
    </row>
    <row r="36700" spans="8:8" x14ac:dyDescent="0.25">
      <c r="H36700" s="200"/>
    </row>
    <row r="36701" spans="8:8" x14ac:dyDescent="0.25">
      <c r="H36701" s="200"/>
    </row>
    <row r="36702" spans="8:8" x14ac:dyDescent="0.25">
      <c r="H36702" s="200"/>
    </row>
    <row r="36703" spans="8:8" x14ac:dyDescent="0.25">
      <c r="H36703" s="200"/>
    </row>
    <row r="36704" spans="8:8" x14ac:dyDescent="0.25">
      <c r="H36704" s="200"/>
    </row>
    <row r="36705" spans="8:8" x14ac:dyDescent="0.25">
      <c r="H36705" s="200"/>
    </row>
    <row r="36706" spans="8:8" x14ac:dyDescent="0.25">
      <c r="H36706" s="200"/>
    </row>
    <row r="36707" spans="8:8" x14ac:dyDescent="0.25">
      <c r="H36707" s="200"/>
    </row>
    <row r="36708" spans="8:8" x14ac:dyDescent="0.25">
      <c r="H36708" s="200"/>
    </row>
    <row r="36709" spans="8:8" x14ac:dyDescent="0.25">
      <c r="H36709" s="200"/>
    </row>
    <row r="36710" spans="8:8" x14ac:dyDescent="0.25">
      <c r="H36710" s="200"/>
    </row>
    <row r="36711" spans="8:8" x14ac:dyDescent="0.25">
      <c r="H36711" s="200"/>
    </row>
    <row r="36712" spans="8:8" x14ac:dyDescent="0.25">
      <c r="H36712" s="200"/>
    </row>
    <row r="36713" spans="8:8" x14ac:dyDescent="0.25">
      <c r="H36713" s="200"/>
    </row>
    <row r="36714" spans="8:8" x14ac:dyDescent="0.25">
      <c r="H36714" s="200"/>
    </row>
    <row r="36715" spans="8:8" x14ac:dyDescent="0.25">
      <c r="H36715" s="200"/>
    </row>
    <row r="36716" spans="8:8" x14ac:dyDescent="0.25">
      <c r="H36716" s="200"/>
    </row>
    <row r="36717" spans="8:8" x14ac:dyDescent="0.25">
      <c r="H36717" s="200"/>
    </row>
    <row r="36718" spans="8:8" x14ac:dyDescent="0.25">
      <c r="H36718" s="200"/>
    </row>
    <row r="36719" spans="8:8" x14ac:dyDescent="0.25">
      <c r="H36719" s="200"/>
    </row>
    <row r="36720" spans="8:8" x14ac:dyDescent="0.25">
      <c r="H36720" s="200"/>
    </row>
    <row r="36721" spans="8:8" x14ac:dyDescent="0.25">
      <c r="H36721" s="200"/>
    </row>
    <row r="36722" spans="8:8" x14ac:dyDescent="0.25">
      <c r="H36722" s="200"/>
    </row>
    <row r="36723" spans="8:8" x14ac:dyDescent="0.25">
      <c r="H36723" s="200"/>
    </row>
    <row r="36724" spans="8:8" x14ac:dyDescent="0.25">
      <c r="H36724" s="200"/>
    </row>
    <row r="36725" spans="8:8" x14ac:dyDescent="0.25">
      <c r="H36725" s="200"/>
    </row>
    <row r="36726" spans="8:8" x14ac:dyDescent="0.25">
      <c r="H36726" s="200"/>
    </row>
    <row r="36727" spans="8:8" x14ac:dyDescent="0.25">
      <c r="H36727" s="200"/>
    </row>
    <row r="36728" spans="8:8" x14ac:dyDescent="0.25">
      <c r="H36728" s="200"/>
    </row>
    <row r="36729" spans="8:8" x14ac:dyDescent="0.25">
      <c r="H36729" s="200"/>
    </row>
    <row r="36730" spans="8:8" x14ac:dyDescent="0.25">
      <c r="H36730" s="200"/>
    </row>
    <row r="36731" spans="8:8" x14ac:dyDescent="0.25">
      <c r="H36731" s="200"/>
    </row>
    <row r="36732" spans="8:8" x14ac:dyDescent="0.25">
      <c r="H36732" s="200"/>
    </row>
    <row r="36733" spans="8:8" x14ac:dyDescent="0.25">
      <c r="H36733" s="200"/>
    </row>
    <row r="36734" spans="8:8" x14ac:dyDescent="0.25">
      <c r="H36734" s="200"/>
    </row>
    <row r="36735" spans="8:8" x14ac:dyDescent="0.25">
      <c r="H36735" s="200"/>
    </row>
    <row r="36736" spans="8:8" x14ac:dyDescent="0.25">
      <c r="H36736" s="200"/>
    </row>
    <row r="36737" spans="8:8" x14ac:dyDescent="0.25">
      <c r="H36737" s="200"/>
    </row>
    <row r="36738" spans="8:8" x14ac:dyDescent="0.25">
      <c r="H36738" s="200"/>
    </row>
    <row r="36739" spans="8:8" x14ac:dyDescent="0.25">
      <c r="H36739" s="200"/>
    </row>
    <row r="36740" spans="8:8" x14ac:dyDescent="0.25">
      <c r="H36740" s="200"/>
    </row>
    <row r="36741" spans="8:8" x14ac:dyDescent="0.25">
      <c r="H36741" s="200"/>
    </row>
    <row r="36742" spans="8:8" x14ac:dyDescent="0.25">
      <c r="H36742" s="200"/>
    </row>
    <row r="36743" spans="8:8" x14ac:dyDescent="0.25">
      <c r="H36743" s="200"/>
    </row>
    <row r="36744" spans="8:8" x14ac:dyDescent="0.25">
      <c r="H36744" s="200"/>
    </row>
    <row r="36745" spans="8:8" x14ac:dyDescent="0.25">
      <c r="H36745" s="200"/>
    </row>
    <row r="36746" spans="8:8" x14ac:dyDescent="0.25">
      <c r="H36746" s="200"/>
    </row>
    <row r="36747" spans="8:8" x14ac:dyDescent="0.25">
      <c r="H36747" s="200"/>
    </row>
    <row r="36748" spans="8:8" x14ac:dyDescent="0.25">
      <c r="H36748" s="200"/>
    </row>
    <row r="36749" spans="8:8" x14ac:dyDescent="0.25">
      <c r="H36749" s="200"/>
    </row>
    <row r="36750" spans="8:8" x14ac:dyDescent="0.25">
      <c r="H36750" s="200"/>
    </row>
    <row r="36751" spans="8:8" x14ac:dyDescent="0.25">
      <c r="H36751" s="200"/>
    </row>
    <row r="36752" spans="8:8" x14ac:dyDescent="0.25">
      <c r="H36752" s="200"/>
    </row>
    <row r="36753" spans="8:8" x14ac:dyDescent="0.25">
      <c r="H36753" s="200"/>
    </row>
    <row r="36754" spans="8:8" x14ac:dyDescent="0.25">
      <c r="H36754" s="200"/>
    </row>
    <row r="36755" spans="8:8" x14ac:dyDescent="0.25">
      <c r="H36755" s="200"/>
    </row>
    <row r="36756" spans="8:8" x14ac:dyDescent="0.25">
      <c r="H36756" s="200"/>
    </row>
    <row r="36757" spans="8:8" x14ac:dyDescent="0.25">
      <c r="H36757" s="200"/>
    </row>
    <row r="36758" spans="8:8" x14ac:dyDescent="0.25">
      <c r="H36758" s="200"/>
    </row>
    <row r="36759" spans="8:8" x14ac:dyDescent="0.25">
      <c r="H36759" s="200"/>
    </row>
    <row r="36760" spans="8:8" x14ac:dyDescent="0.25">
      <c r="H36760" s="200"/>
    </row>
    <row r="36761" spans="8:8" x14ac:dyDescent="0.25">
      <c r="H36761" s="200"/>
    </row>
    <row r="36762" spans="8:8" x14ac:dyDescent="0.25">
      <c r="H36762" s="200"/>
    </row>
    <row r="36763" spans="8:8" x14ac:dyDescent="0.25">
      <c r="H36763" s="200"/>
    </row>
    <row r="36764" spans="8:8" x14ac:dyDescent="0.25">
      <c r="H36764" s="200"/>
    </row>
    <row r="36765" spans="8:8" x14ac:dyDescent="0.25">
      <c r="H36765" s="200"/>
    </row>
    <row r="36766" spans="8:8" x14ac:dyDescent="0.25">
      <c r="H36766" s="200"/>
    </row>
    <row r="36767" spans="8:8" x14ac:dyDescent="0.25">
      <c r="H36767" s="200"/>
    </row>
    <row r="36768" spans="8:8" x14ac:dyDescent="0.25">
      <c r="H36768" s="200"/>
    </row>
    <row r="36769" spans="8:8" x14ac:dyDescent="0.25">
      <c r="H36769" s="200"/>
    </row>
    <row r="36770" spans="8:8" x14ac:dyDescent="0.25">
      <c r="H36770" s="200"/>
    </row>
    <row r="36771" spans="8:8" x14ac:dyDescent="0.25">
      <c r="H36771" s="200"/>
    </row>
    <row r="36772" spans="8:8" x14ac:dyDescent="0.25">
      <c r="H36772" s="200"/>
    </row>
    <row r="36773" spans="8:8" x14ac:dyDescent="0.25">
      <c r="H36773" s="200"/>
    </row>
    <row r="36774" spans="8:8" x14ac:dyDescent="0.25">
      <c r="H36774" s="200"/>
    </row>
    <row r="36775" spans="8:8" x14ac:dyDescent="0.25">
      <c r="H36775" s="200"/>
    </row>
    <row r="36776" spans="8:8" x14ac:dyDescent="0.25">
      <c r="H36776" s="200"/>
    </row>
    <row r="36777" spans="8:8" x14ac:dyDescent="0.25">
      <c r="H36777" s="200"/>
    </row>
    <row r="36778" spans="8:8" x14ac:dyDescent="0.25">
      <c r="H36778" s="200"/>
    </row>
    <row r="36779" spans="8:8" x14ac:dyDescent="0.25">
      <c r="H36779" s="200"/>
    </row>
    <row r="36780" spans="8:8" x14ac:dyDescent="0.25">
      <c r="H36780" s="200"/>
    </row>
    <row r="36781" spans="8:8" x14ac:dyDescent="0.25">
      <c r="H36781" s="200"/>
    </row>
    <row r="36782" spans="8:8" x14ac:dyDescent="0.25">
      <c r="H36782" s="200"/>
    </row>
    <row r="36783" spans="8:8" x14ac:dyDescent="0.25">
      <c r="H36783" s="200"/>
    </row>
    <row r="36784" spans="8:8" x14ac:dyDescent="0.25">
      <c r="H36784" s="200"/>
    </row>
    <row r="36785" spans="8:8" x14ac:dyDescent="0.25">
      <c r="H36785" s="200"/>
    </row>
    <row r="36786" spans="8:8" x14ac:dyDescent="0.25">
      <c r="H36786" s="200"/>
    </row>
    <row r="36787" spans="8:8" x14ac:dyDescent="0.25">
      <c r="H36787" s="200"/>
    </row>
    <row r="36788" spans="8:8" x14ac:dyDescent="0.25">
      <c r="H36788" s="200"/>
    </row>
    <row r="36789" spans="8:8" x14ac:dyDescent="0.25">
      <c r="H36789" s="200"/>
    </row>
    <row r="36790" spans="8:8" x14ac:dyDescent="0.25">
      <c r="H36790" s="200"/>
    </row>
    <row r="36791" spans="8:8" x14ac:dyDescent="0.25">
      <c r="H36791" s="200"/>
    </row>
    <row r="36792" spans="8:8" x14ac:dyDescent="0.25">
      <c r="H36792" s="200"/>
    </row>
    <row r="36793" spans="8:8" x14ac:dyDescent="0.25">
      <c r="H36793" s="200"/>
    </row>
    <row r="36794" spans="8:8" x14ac:dyDescent="0.25">
      <c r="H36794" s="200"/>
    </row>
    <row r="36795" spans="8:8" x14ac:dyDescent="0.25">
      <c r="H36795" s="200"/>
    </row>
    <row r="36796" spans="8:8" x14ac:dyDescent="0.25">
      <c r="H36796" s="200"/>
    </row>
    <row r="36797" spans="8:8" x14ac:dyDescent="0.25">
      <c r="H36797" s="200"/>
    </row>
    <row r="36798" spans="8:8" x14ac:dyDescent="0.25">
      <c r="H36798" s="200"/>
    </row>
    <row r="36799" spans="8:8" x14ac:dyDescent="0.25">
      <c r="H36799" s="200"/>
    </row>
    <row r="36800" spans="8:8" x14ac:dyDescent="0.25">
      <c r="H36800" s="200"/>
    </row>
    <row r="36801" spans="8:8" x14ac:dyDescent="0.25">
      <c r="H36801" s="200"/>
    </row>
    <row r="36802" spans="8:8" x14ac:dyDescent="0.25">
      <c r="H36802" s="200"/>
    </row>
    <row r="36803" spans="8:8" x14ac:dyDescent="0.25">
      <c r="H36803" s="200"/>
    </row>
    <row r="36804" spans="8:8" x14ac:dyDescent="0.25">
      <c r="H36804" s="200"/>
    </row>
    <row r="36805" spans="8:8" x14ac:dyDescent="0.25">
      <c r="H36805" s="200"/>
    </row>
    <row r="36806" spans="8:8" x14ac:dyDescent="0.25">
      <c r="H36806" s="200"/>
    </row>
    <row r="36807" spans="8:8" x14ac:dyDescent="0.25">
      <c r="H36807" s="200"/>
    </row>
    <row r="36808" spans="8:8" x14ac:dyDescent="0.25">
      <c r="H36808" s="200"/>
    </row>
    <row r="36809" spans="8:8" x14ac:dyDescent="0.25">
      <c r="H36809" s="200"/>
    </row>
    <row r="36810" spans="8:8" x14ac:dyDescent="0.25">
      <c r="H36810" s="200"/>
    </row>
    <row r="36811" spans="8:8" x14ac:dyDescent="0.25">
      <c r="H36811" s="200"/>
    </row>
    <row r="36812" spans="8:8" x14ac:dyDescent="0.25">
      <c r="H36812" s="200"/>
    </row>
    <row r="36813" spans="8:8" x14ac:dyDescent="0.25">
      <c r="H36813" s="200"/>
    </row>
    <row r="36814" spans="8:8" x14ac:dyDescent="0.25">
      <c r="H36814" s="200"/>
    </row>
    <row r="36815" spans="8:8" x14ac:dyDescent="0.25">
      <c r="H36815" s="200"/>
    </row>
    <row r="36816" spans="8:8" x14ac:dyDescent="0.25">
      <c r="H36816" s="200"/>
    </row>
    <row r="36817" spans="8:8" x14ac:dyDescent="0.25">
      <c r="H36817" s="200"/>
    </row>
    <row r="36818" spans="8:8" x14ac:dyDescent="0.25">
      <c r="H36818" s="200"/>
    </row>
    <row r="36819" spans="8:8" x14ac:dyDescent="0.25">
      <c r="H36819" s="200"/>
    </row>
    <row r="36820" spans="8:8" x14ac:dyDescent="0.25">
      <c r="H36820" s="200"/>
    </row>
    <row r="36821" spans="8:8" x14ac:dyDescent="0.25">
      <c r="H36821" s="200"/>
    </row>
    <row r="36822" spans="8:8" x14ac:dyDescent="0.25">
      <c r="H36822" s="200"/>
    </row>
    <row r="36823" spans="8:8" x14ac:dyDescent="0.25">
      <c r="H36823" s="200"/>
    </row>
    <row r="36824" spans="8:8" x14ac:dyDescent="0.25">
      <c r="H36824" s="200"/>
    </row>
    <row r="36825" spans="8:8" x14ac:dyDescent="0.25">
      <c r="H36825" s="200"/>
    </row>
    <row r="36826" spans="8:8" x14ac:dyDescent="0.25">
      <c r="H36826" s="200"/>
    </row>
    <row r="36827" spans="8:8" x14ac:dyDescent="0.25">
      <c r="H36827" s="200"/>
    </row>
    <row r="36828" spans="8:8" x14ac:dyDescent="0.25">
      <c r="H36828" s="200"/>
    </row>
    <row r="36829" spans="8:8" x14ac:dyDescent="0.25">
      <c r="H36829" s="200"/>
    </row>
    <row r="36830" spans="8:8" x14ac:dyDescent="0.25">
      <c r="H36830" s="200"/>
    </row>
    <row r="36831" spans="8:8" x14ac:dyDescent="0.25">
      <c r="H36831" s="200"/>
    </row>
    <row r="36832" spans="8:8" x14ac:dyDescent="0.25">
      <c r="H36832" s="200"/>
    </row>
    <row r="36833" spans="8:8" x14ac:dyDescent="0.25">
      <c r="H36833" s="200"/>
    </row>
    <row r="36834" spans="8:8" x14ac:dyDescent="0.25">
      <c r="H36834" s="200"/>
    </row>
    <row r="36835" spans="8:8" x14ac:dyDescent="0.25">
      <c r="H36835" s="200"/>
    </row>
    <row r="36836" spans="8:8" x14ac:dyDescent="0.25">
      <c r="H36836" s="200"/>
    </row>
    <row r="36837" spans="8:8" x14ac:dyDescent="0.25">
      <c r="H36837" s="200"/>
    </row>
    <row r="36838" spans="8:8" x14ac:dyDescent="0.25">
      <c r="H36838" s="200"/>
    </row>
    <row r="36839" spans="8:8" x14ac:dyDescent="0.25">
      <c r="H36839" s="200"/>
    </row>
    <row r="36840" spans="8:8" x14ac:dyDescent="0.25">
      <c r="H36840" s="200"/>
    </row>
    <row r="36841" spans="8:8" x14ac:dyDescent="0.25">
      <c r="H36841" s="200"/>
    </row>
    <row r="36842" spans="8:8" x14ac:dyDescent="0.25">
      <c r="H36842" s="200"/>
    </row>
    <row r="36843" spans="8:8" x14ac:dyDescent="0.25">
      <c r="H36843" s="200"/>
    </row>
    <row r="36844" spans="8:8" x14ac:dyDescent="0.25">
      <c r="H36844" s="200"/>
    </row>
    <row r="36845" spans="8:8" x14ac:dyDescent="0.25">
      <c r="H36845" s="200"/>
    </row>
    <row r="36846" spans="8:8" x14ac:dyDescent="0.25">
      <c r="H36846" s="200"/>
    </row>
    <row r="36847" spans="8:8" x14ac:dyDescent="0.25">
      <c r="H36847" s="200"/>
    </row>
    <row r="36848" spans="8:8" x14ac:dyDescent="0.25">
      <c r="H36848" s="200"/>
    </row>
    <row r="36849" spans="8:8" x14ac:dyDescent="0.25">
      <c r="H36849" s="200"/>
    </row>
    <row r="36850" spans="8:8" x14ac:dyDescent="0.25">
      <c r="H36850" s="200"/>
    </row>
    <row r="36851" spans="8:8" x14ac:dyDescent="0.25">
      <c r="H36851" s="200"/>
    </row>
    <row r="36852" spans="8:8" x14ac:dyDescent="0.25">
      <c r="H36852" s="200"/>
    </row>
    <row r="36853" spans="8:8" x14ac:dyDescent="0.25">
      <c r="H36853" s="200"/>
    </row>
    <row r="36854" spans="8:8" x14ac:dyDescent="0.25">
      <c r="H36854" s="200"/>
    </row>
    <row r="36855" spans="8:8" x14ac:dyDescent="0.25">
      <c r="H36855" s="200"/>
    </row>
    <row r="36856" spans="8:8" x14ac:dyDescent="0.25">
      <c r="H36856" s="200"/>
    </row>
    <row r="36857" spans="8:8" x14ac:dyDescent="0.25">
      <c r="H36857" s="200"/>
    </row>
    <row r="36858" spans="8:8" x14ac:dyDescent="0.25">
      <c r="H36858" s="200"/>
    </row>
    <row r="36859" spans="8:8" x14ac:dyDescent="0.25">
      <c r="H36859" s="200"/>
    </row>
    <row r="36860" spans="8:8" x14ac:dyDescent="0.25">
      <c r="H36860" s="200"/>
    </row>
    <row r="36861" spans="8:8" x14ac:dyDescent="0.25">
      <c r="H36861" s="200"/>
    </row>
    <row r="36862" spans="8:8" x14ac:dyDescent="0.25">
      <c r="H36862" s="200"/>
    </row>
    <row r="36863" spans="8:8" x14ac:dyDescent="0.25">
      <c r="H36863" s="200"/>
    </row>
    <row r="36864" spans="8:8" x14ac:dyDescent="0.25">
      <c r="H36864" s="200"/>
    </row>
    <row r="36865" spans="8:8" x14ac:dyDescent="0.25">
      <c r="H36865" s="200"/>
    </row>
    <row r="36866" spans="8:8" x14ac:dyDescent="0.25">
      <c r="H36866" s="200"/>
    </row>
    <row r="36867" spans="8:8" x14ac:dyDescent="0.25">
      <c r="H36867" s="200"/>
    </row>
    <row r="36868" spans="8:8" x14ac:dyDescent="0.25">
      <c r="H36868" s="200"/>
    </row>
    <row r="36869" spans="8:8" x14ac:dyDescent="0.25">
      <c r="H36869" s="200"/>
    </row>
    <row r="36870" spans="8:8" x14ac:dyDescent="0.25">
      <c r="H36870" s="200"/>
    </row>
    <row r="36871" spans="8:8" x14ac:dyDescent="0.25">
      <c r="H36871" s="200"/>
    </row>
    <row r="36872" spans="8:8" x14ac:dyDescent="0.25">
      <c r="H36872" s="200"/>
    </row>
    <row r="36873" spans="8:8" x14ac:dyDescent="0.25">
      <c r="H36873" s="200"/>
    </row>
    <row r="36874" spans="8:8" x14ac:dyDescent="0.25">
      <c r="H36874" s="200"/>
    </row>
    <row r="36875" spans="8:8" x14ac:dyDescent="0.25">
      <c r="H36875" s="200"/>
    </row>
    <row r="36876" spans="8:8" x14ac:dyDescent="0.25">
      <c r="H36876" s="200"/>
    </row>
    <row r="36877" spans="8:8" x14ac:dyDescent="0.25">
      <c r="H36877" s="200"/>
    </row>
    <row r="36878" spans="8:8" x14ac:dyDescent="0.25">
      <c r="H36878" s="200"/>
    </row>
    <row r="36879" spans="8:8" x14ac:dyDescent="0.25">
      <c r="H36879" s="200"/>
    </row>
    <row r="36880" spans="8:8" x14ac:dyDescent="0.25">
      <c r="H36880" s="200"/>
    </row>
    <row r="36881" spans="8:8" x14ac:dyDescent="0.25">
      <c r="H36881" s="200"/>
    </row>
    <row r="36882" spans="8:8" x14ac:dyDescent="0.25">
      <c r="H36882" s="200"/>
    </row>
    <row r="36883" spans="8:8" x14ac:dyDescent="0.25">
      <c r="H36883" s="200"/>
    </row>
    <row r="36884" spans="8:8" x14ac:dyDescent="0.25">
      <c r="H36884" s="200"/>
    </row>
    <row r="36885" spans="8:8" x14ac:dyDescent="0.25">
      <c r="H36885" s="200"/>
    </row>
    <row r="36886" spans="8:8" x14ac:dyDescent="0.25">
      <c r="H36886" s="200"/>
    </row>
    <row r="36887" spans="8:8" x14ac:dyDescent="0.25">
      <c r="H36887" s="200"/>
    </row>
    <row r="36888" spans="8:8" x14ac:dyDescent="0.25">
      <c r="H36888" s="200"/>
    </row>
    <row r="36889" spans="8:8" x14ac:dyDescent="0.25">
      <c r="H36889" s="200"/>
    </row>
    <row r="36890" spans="8:8" x14ac:dyDescent="0.25">
      <c r="H36890" s="200"/>
    </row>
    <row r="36891" spans="8:8" x14ac:dyDescent="0.25">
      <c r="H36891" s="200"/>
    </row>
    <row r="36892" spans="8:8" x14ac:dyDescent="0.25">
      <c r="H36892" s="200"/>
    </row>
    <row r="36893" spans="8:8" x14ac:dyDescent="0.25">
      <c r="H36893" s="200"/>
    </row>
    <row r="36894" spans="8:8" x14ac:dyDescent="0.25">
      <c r="H36894" s="200"/>
    </row>
    <row r="36895" spans="8:8" x14ac:dyDescent="0.25">
      <c r="H36895" s="200"/>
    </row>
    <row r="36896" spans="8:8" x14ac:dyDescent="0.25">
      <c r="H36896" s="200"/>
    </row>
    <row r="36897" spans="8:8" x14ac:dyDescent="0.25">
      <c r="H36897" s="200"/>
    </row>
    <row r="36898" spans="8:8" x14ac:dyDescent="0.25">
      <c r="H36898" s="200"/>
    </row>
    <row r="36899" spans="8:8" x14ac:dyDescent="0.25">
      <c r="H36899" s="200"/>
    </row>
    <row r="36900" spans="8:8" x14ac:dyDescent="0.25">
      <c r="H36900" s="200"/>
    </row>
    <row r="36901" spans="8:8" x14ac:dyDescent="0.25">
      <c r="H36901" s="200"/>
    </row>
    <row r="36902" spans="8:8" x14ac:dyDescent="0.25">
      <c r="H36902" s="200"/>
    </row>
    <row r="36903" spans="8:8" x14ac:dyDescent="0.25">
      <c r="H36903" s="200"/>
    </row>
    <row r="36904" spans="8:8" x14ac:dyDescent="0.25">
      <c r="H36904" s="200"/>
    </row>
    <row r="36905" spans="8:8" x14ac:dyDescent="0.25">
      <c r="H36905" s="200"/>
    </row>
    <row r="36906" spans="8:8" x14ac:dyDescent="0.25">
      <c r="H36906" s="200"/>
    </row>
    <row r="36907" spans="8:8" x14ac:dyDescent="0.25">
      <c r="H36907" s="200"/>
    </row>
    <row r="36908" spans="8:8" x14ac:dyDescent="0.25">
      <c r="H36908" s="200"/>
    </row>
    <row r="36909" spans="8:8" x14ac:dyDescent="0.25">
      <c r="H36909" s="200"/>
    </row>
    <row r="36910" spans="8:8" x14ac:dyDescent="0.25">
      <c r="H36910" s="200"/>
    </row>
    <row r="36911" spans="8:8" x14ac:dyDescent="0.25">
      <c r="H36911" s="200"/>
    </row>
    <row r="36912" spans="8:8" x14ac:dyDescent="0.25">
      <c r="H36912" s="200"/>
    </row>
    <row r="36913" spans="8:8" x14ac:dyDescent="0.25">
      <c r="H36913" s="200"/>
    </row>
    <row r="36914" spans="8:8" x14ac:dyDescent="0.25">
      <c r="H36914" s="200"/>
    </row>
    <row r="36915" spans="8:8" x14ac:dyDescent="0.25">
      <c r="H36915" s="200"/>
    </row>
    <row r="36916" spans="8:8" x14ac:dyDescent="0.25">
      <c r="H36916" s="200"/>
    </row>
    <row r="36917" spans="8:8" x14ac:dyDescent="0.25">
      <c r="H36917" s="200"/>
    </row>
    <row r="36918" spans="8:8" x14ac:dyDescent="0.25">
      <c r="H36918" s="200"/>
    </row>
    <row r="36919" spans="8:8" x14ac:dyDescent="0.25">
      <c r="H36919" s="200"/>
    </row>
    <row r="36920" spans="8:8" x14ac:dyDescent="0.25">
      <c r="H36920" s="200"/>
    </row>
    <row r="36921" spans="8:8" x14ac:dyDescent="0.25">
      <c r="H36921" s="200"/>
    </row>
    <row r="36922" spans="8:8" x14ac:dyDescent="0.25">
      <c r="H36922" s="200"/>
    </row>
    <row r="36923" spans="8:8" x14ac:dyDescent="0.25">
      <c r="H36923" s="200"/>
    </row>
    <row r="36924" spans="8:8" x14ac:dyDescent="0.25">
      <c r="H36924" s="200"/>
    </row>
    <row r="36925" spans="8:8" x14ac:dyDescent="0.25">
      <c r="H36925" s="200"/>
    </row>
    <row r="36926" spans="8:8" x14ac:dyDescent="0.25">
      <c r="H36926" s="200"/>
    </row>
    <row r="36927" spans="8:8" x14ac:dyDescent="0.25">
      <c r="H36927" s="200"/>
    </row>
    <row r="36928" spans="8:8" x14ac:dyDescent="0.25">
      <c r="H36928" s="200"/>
    </row>
    <row r="36929" spans="8:8" x14ac:dyDescent="0.25">
      <c r="H36929" s="200"/>
    </row>
    <row r="36930" spans="8:8" x14ac:dyDescent="0.25">
      <c r="H36930" s="200"/>
    </row>
    <row r="36931" spans="8:8" x14ac:dyDescent="0.25">
      <c r="H36931" s="200"/>
    </row>
    <row r="36932" spans="8:8" x14ac:dyDescent="0.25">
      <c r="H36932" s="200"/>
    </row>
    <row r="36933" spans="8:8" x14ac:dyDescent="0.25">
      <c r="H36933" s="200"/>
    </row>
    <row r="36934" spans="8:8" x14ac:dyDescent="0.25">
      <c r="H36934" s="200"/>
    </row>
    <row r="36935" spans="8:8" x14ac:dyDescent="0.25">
      <c r="H36935" s="200"/>
    </row>
    <row r="36936" spans="8:8" x14ac:dyDescent="0.25">
      <c r="H36936" s="200"/>
    </row>
    <row r="36937" spans="8:8" x14ac:dyDescent="0.25">
      <c r="H36937" s="200"/>
    </row>
    <row r="36938" spans="8:8" x14ac:dyDescent="0.25">
      <c r="H36938" s="200"/>
    </row>
    <row r="36939" spans="8:8" x14ac:dyDescent="0.25">
      <c r="H36939" s="200"/>
    </row>
    <row r="36940" spans="8:8" x14ac:dyDescent="0.25">
      <c r="H36940" s="200"/>
    </row>
    <row r="36941" spans="8:8" x14ac:dyDescent="0.25">
      <c r="H36941" s="200"/>
    </row>
    <row r="36942" spans="8:8" x14ac:dyDescent="0.25">
      <c r="H36942" s="200"/>
    </row>
    <row r="36943" spans="8:8" x14ac:dyDescent="0.25">
      <c r="H36943" s="200"/>
    </row>
    <row r="36944" spans="8:8" x14ac:dyDescent="0.25">
      <c r="H36944" s="200"/>
    </row>
    <row r="36945" spans="8:8" x14ac:dyDescent="0.25">
      <c r="H36945" s="200"/>
    </row>
    <row r="36946" spans="8:8" x14ac:dyDescent="0.25">
      <c r="H36946" s="200"/>
    </row>
    <row r="36947" spans="8:8" x14ac:dyDescent="0.25">
      <c r="H36947" s="200"/>
    </row>
    <row r="36948" spans="8:8" x14ac:dyDescent="0.25">
      <c r="H36948" s="200"/>
    </row>
    <row r="36949" spans="8:8" x14ac:dyDescent="0.25">
      <c r="H36949" s="200"/>
    </row>
    <row r="36950" spans="8:8" x14ac:dyDescent="0.25">
      <c r="H36950" s="200"/>
    </row>
    <row r="36951" spans="8:8" x14ac:dyDescent="0.25">
      <c r="H36951" s="200"/>
    </row>
    <row r="36952" spans="8:8" x14ac:dyDescent="0.25">
      <c r="H36952" s="200"/>
    </row>
    <row r="36953" spans="8:8" x14ac:dyDescent="0.25">
      <c r="H36953" s="200"/>
    </row>
    <row r="36954" spans="8:8" x14ac:dyDescent="0.25">
      <c r="H36954" s="200"/>
    </row>
    <row r="36955" spans="8:8" x14ac:dyDescent="0.25">
      <c r="H36955" s="200"/>
    </row>
    <row r="36956" spans="8:8" x14ac:dyDescent="0.25">
      <c r="H36956" s="200"/>
    </row>
    <row r="36957" spans="8:8" x14ac:dyDescent="0.25">
      <c r="H36957" s="200"/>
    </row>
    <row r="36958" spans="8:8" x14ac:dyDescent="0.25">
      <c r="H36958" s="200"/>
    </row>
    <row r="36959" spans="8:8" x14ac:dyDescent="0.25">
      <c r="H36959" s="200"/>
    </row>
    <row r="36960" spans="8:8" x14ac:dyDescent="0.25">
      <c r="H36960" s="200"/>
    </row>
    <row r="36961" spans="8:8" x14ac:dyDescent="0.25">
      <c r="H36961" s="200"/>
    </row>
    <row r="36962" spans="8:8" x14ac:dyDescent="0.25">
      <c r="H36962" s="200"/>
    </row>
    <row r="36963" spans="8:8" x14ac:dyDescent="0.25">
      <c r="H36963" s="200"/>
    </row>
    <row r="36964" spans="8:8" x14ac:dyDescent="0.25">
      <c r="H36964" s="200"/>
    </row>
    <row r="36965" spans="8:8" x14ac:dyDescent="0.25">
      <c r="H36965" s="200"/>
    </row>
    <row r="36966" spans="8:8" x14ac:dyDescent="0.25">
      <c r="H36966" s="200"/>
    </row>
    <row r="36967" spans="8:8" x14ac:dyDescent="0.25">
      <c r="H36967" s="200"/>
    </row>
    <row r="36968" spans="8:8" x14ac:dyDescent="0.25">
      <c r="H36968" s="200"/>
    </row>
    <row r="36969" spans="8:8" x14ac:dyDescent="0.25">
      <c r="H36969" s="200"/>
    </row>
    <row r="36970" spans="8:8" x14ac:dyDescent="0.25">
      <c r="H36970" s="200"/>
    </row>
    <row r="36971" spans="8:8" x14ac:dyDescent="0.25">
      <c r="H36971" s="200"/>
    </row>
    <row r="36972" spans="8:8" x14ac:dyDescent="0.25">
      <c r="H36972" s="200"/>
    </row>
    <row r="36973" spans="8:8" x14ac:dyDescent="0.25">
      <c r="H36973" s="200"/>
    </row>
    <row r="36974" spans="8:8" x14ac:dyDescent="0.25">
      <c r="H36974" s="200"/>
    </row>
    <row r="36975" spans="8:8" x14ac:dyDescent="0.25">
      <c r="H36975" s="200"/>
    </row>
    <row r="36976" spans="8:8" x14ac:dyDescent="0.25">
      <c r="H36976" s="200"/>
    </row>
    <row r="36977" spans="8:8" x14ac:dyDescent="0.25">
      <c r="H36977" s="200"/>
    </row>
    <row r="36978" spans="8:8" x14ac:dyDescent="0.25">
      <c r="H36978" s="200"/>
    </row>
    <row r="36979" spans="8:8" x14ac:dyDescent="0.25">
      <c r="H36979" s="200"/>
    </row>
    <row r="36980" spans="8:8" x14ac:dyDescent="0.25">
      <c r="H36980" s="200"/>
    </row>
    <row r="36981" spans="8:8" x14ac:dyDescent="0.25">
      <c r="H36981" s="200"/>
    </row>
    <row r="36982" spans="8:8" x14ac:dyDescent="0.25">
      <c r="H36982" s="200"/>
    </row>
    <row r="36983" spans="8:8" x14ac:dyDescent="0.25">
      <c r="H36983" s="200"/>
    </row>
    <row r="36984" spans="8:8" x14ac:dyDescent="0.25">
      <c r="H36984" s="200"/>
    </row>
    <row r="36985" spans="8:8" x14ac:dyDescent="0.25">
      <c r="H36985" s="200"/>
    </row>
    <row r="36986" spans="8:8" x14ac:dyDescent="0.25">
      <c r="H36986" s="200"/>
    </row>
    <row r="36987" spans="8:8" x14ac:dyDescent="0.25">
      <c r="H36987" s="200"/>
    </row>
    <row r="36988" spans="8:8" x14ac:dyDescent="0.25">
      <c r="H36988" s="200"/>
    </row>
    <row r="36989" spans="8:8" x14ac:dyDescent="0.25">
      <c r="H36989" s="200"/>
    </row>
    <row r="36990" spans="8:8" x14ac:dyDescent="0.25">
      <c r="H36990" s="200"/>
    </row>
    <row r="36991" spans="8:8" x14ac:dyDescent="0.25">
      <c r="H36991" s="200"/>
    </row>
    <row r="36992" spans="8:8" x14ac:dyDescent="0.25">
      <c r="H36992" s="200"/>
    </row>
    <row r="36993" spans="8:8" x14ac:dyDescent="0.25">
      <c r="H36993" s="200"/>
    </row>
    <row r="36994" spans="8:8" x14ac:dyDescent="0.25">
      <c r="H36994" s="200"/>
    </row>
    <row r="36995" spans="8:8" x14ac:dyDescent="0.25">
      <c r="H36995" s="200"/>
    </row>
    <row r="36996" spans="8:8" x14ac:dyDescent="0.25">
      <c r="H36996" s="200"/>
    </row>
    <row r="36997" spans="8:8" x14ac:dyDescent="0.25">
      <c r="H36997" s="200"/>
    </row>
    <row r="36998" spans="8:8" x14ac:dyDescent="0.25">
      <c r="H36998" s="200"/>
    </row>
    <row r="36999" spans="8:8" x14ac:dyDescent="0.25">
      <c r="H36999" s="200"/>
    </row>
    <row r="37000" spans="8:8" x14ac:dyDescent="0.25">
      <c r="H37000" s="200"/>
    </row>
    <row r="37001" spans="8:8" x14ac:dyDescent="0.25">
      <c r="H37001" s="200"/>
    </row>
    <row r="37002" spans="8:8" x14ac:dyDescent="0.25">
      <c r="H37002" s="200"/>
    </row>
    <row r="37003" spans="8:8" x14ac:dyDescent="0.25">
      <c r="H37003" s="200"/>
    </row>
    <row r="37004" spans="8:8" x14ac:dyDescent="0.25">
      <c r="H37004" s="200"/>
    </row>
    <row r="37005" spans="8:8" x14ac:dyDescent="0.25">
      <c r="H37005" s="200"/>
    </row>
    <row r="37006" spans="8:8" x14ac:dyDescent="0.25">
      <c r="H37006" s="200"/>
    </row>
    <row r="37007" spans="8:8" x14ac:dyDescent="0.25">
      <c r="H37007" s="200"/>
    </row>
    <row r="37008" spans="8:8" x14ac:dyDescent="0.25">
      <c r="H37008" s="200"/>
    </row>
    <row r="37009" spans="8:8" x14ac:dyDescent="0.25">
      <c r="H37009" s="200"/>
    </row>
    <row r="37010" spans="8:8" x14ac:dyDescent="0.25">
      <c r="H37010" s="200"/>
    </row>
    <row r="37011" spans="8:8" x14ac:dyDescent="0.25">
      <c r="H37011" s="200"/>
    </row>
    <row r="37012" spans="8:8" x14ac:dyDescent="0.25">
      <c r="H37012" s="200"/>
    </row>
    <row r="37013" spans="8:8" x14ac:dyDescent="0.25">
      <c r="H37013" s="200"/>
    </row>
    <row r="37014" spans="8:8" x14ac:dyDescent="0.25">
      <c r="H37014" s="200"/>
    </row>
    <row r="37015" spans="8:8" x14ac:dyDescent="0.25">
      <c r="H37015" s="200"/>
    </row>
    <row r="37016" spans="8:8" x14ac:dyDescent="0.25">
      <c r="H37016" s="200"/>
    </row>
    <row r="37017" spans="8:8" x14ac:dyDescent="0.25">
      <c r="H37017" s="200"/>
    </row>
    <row r="37018" spans="8:8" x14ac:dyDescent="0.25">
      <c r="H37018" s="200"/>
    </row>
    <row r="37019" spans="8:8" x14ac:dyDescent="0.25">
      <c r="H37019" s="200"/>
    </row>
    <row r="37020" spans="8:8" x14ac:dyDescent="0.25">
      <c r="H37020" s="200"/>
    </row>
    <row r="37021" spans="8:8" x14ac:dyDescent="0.25">
      <c r="H37021" s="200"/>
    </row>
    <row r="37022" spans="8:8" x14ac:dyDescent="0.25">
      <c r="H37022" s="200"/>
    </row>
    <row r="37023" spans="8:8" x14ac:dyDescent="0.25">
      <c r="H37023" s="200"/>
    </row>
    <row r="37024" spans="8:8" x14ac:dyDescent="0.25">
      <c r="H37024" s="200"/>
    </row>
    <row r="37025" spans="8:8" x14ac:dyDescent="0.25">
      <c r="H37025" s="200"/>
    </row>
    <row r="37026" spans="8:8" x14ac:dyDescent="0.25">
      <c r="H37026" s="200"/>
    </row>
    <row r="37027" spans="8:8" x14ac:dyDescent="0.25">
      <c r="H37027" s="200"/>
    </row>
    <row r="37028" spans="8:8" x14ac:dyDescent="0.25">
      <c r="H37028" s="200"/>
    </row>
    <row r="37029" spans="8:8" x14ac:dyDescent="0.25">
      <c r="H37029" s="200"/>
    </row>
    <row r="37030" spans="8:8" x14ac:dyDescent="0.25">
      <c r="H37030" s="200"/>
    </row>
    <row r="37031" spans="8:8" x14ac:dyDescent="0.25">
      <c r="H37031" s="200"/>
    </row>
    <row r="37032" spans="8:8" x14ac:dyDescent="0.25">
      <c r="H37032" s="200"/>
    </row>
    <row r="37033" spans="8:8" x14ac:dyDescent="0.25">
      <c r="H37033" s="200"/>
    </row>
    <row r="37034" spans="8:8" x14ac:dyDescent="0.25">
      <c r="H37034" s="200"/>
    </row>
    <row r="37035" spans="8:8" x14ac:dyDescent="0.25">
      <c r="H37035" s="200"/>
    </row>
    <row r="37036" spans="8:8" x14ac:dyDescent="0.25">
      <c r="H37036" s="200"/>
    </row>
    <row r="37037" spans="8:8" x14ac:dyDescent="0.25">
      <c r="H37037" s="200"/>
    </row>
    <row r="37038" spans="8:8" x14ac:dyDescent="0.25">
      <c r="H37038" s="200"/>
    </row>
    <row r="37039" spans="8:8" x14ac:dyDescent="0.25">
      <c r="H37039" s="200"/>
    </row>
    <row r="37040" spans="8:8" x14ac:dyDescent="0.25">
      <c r="H37040" s="200"/>
    </row>
    <row r="37041" spans="8:8" x14ac:dyDescent="0.25">
      <c r="H37041" s="200"/>
    </row>
    <row r="37042" spans="8:8" x14ac:dyDescent="0.25">
      <c r="H37042" s="200"/>
    </row>
    <row r="37043" spans="8:8" x14ac:dyDescent="0.25">
      <c r="H37043" s="200"/>
    </row>
    <row r="37044" spans="8:8" x14ac:dyDescent="0.25">
      <c r="H37044" s="200"/>
    </row>
    <row r="37045" spans="8:8" x14ac:dyDescent="0.25">
      <c r="H37045" s="200"/>
    </row>
    <row r="37046" spans="8:8" x14ac:dyDescent="0.25">
      <c r="H37046" s="200"/>
    </row>
    <row r="37047" spans="8:8" x14ac:dyDescent="0.25">
      <c r="H37047" s="200"/>
    </row>
    <row r="37048" spans="8:8" x14ac:dyDescent="0.25">
      <c r="H37048" s="200"/>
    </row>
    <row r="37049" spans="8:8" x14ac:dyDescent="0.25">
      <c r="H37049" s="200"/>
    </row>
    <row r="37050" spans="8:8" x14ac:dyDescent="0.25">
      <c r="H37050" s="200"/>
    </row>
    <row r="37051" spans="8:8" x14ac:dyDescent="0.25">
      <c r="H37051" s="200"/>
    </row>
    <row r="37052" spans="8:8" x14ac:dyDescent="0.25">
      <c r="H37052" s="200"/>
    </row>
    <row r="37053" spans="8:8" x14ac:dyDescent="0.25">
      <c r="H37053" s="200"/>
    </row>
    <row r="37054" spans="8:8" x14ac:dyDescent="0.25">
      <c r="H37054" s="200"/>
    </row>
    <row r="37055" spans="8:8" x14ac:dyDescent="0.25">
      <c r="H37055" s="200"/>
    </row>
    <row r="37056" spans="8:8" x14ac:dyDescent="0.25">
      <c r="H37056" s="200"/>
    </row>
    <row r="37057" spans="8:8" x14ac:dyDescent="0.25">
      <c r="H37057" s="200"/>
    </row>
    <row r="37058" spans="8:8" x14ac:dyDescent="0.25">
      <c r="H37058" s="200"/>
    </row>
    <row r="37059" spans="8:8" x14ac:dyDescent="0.25">
      <c r="H37059" s="200"/>
    </row>
    <row r="37060" spans="8:8" x14ac:dyDescent="0.25">
      <c r="H37060" s="200"/>
    </row>
    <row r="37061" spans="8:8" x14ac:dyDescent="0.25">
      <c r="H37061" s="200"/>
    </row>
    <row r="37062" spans="8:8" x14ac:dyDescent="0.25">
      <c r="H37062" s="200"/>
    </row>
    <row r="37063" spans="8:8" x14ac:dyDescent="0.25">
      <c r="H37063" s="200"/>
    </row>
    <row r="37064" spans="8:8" x14ac:dyDescent="0.25">
      <c r="H37064" s="200"/>
    </row>
    <row r="37065" spans="8:8" x14ac:dyDescent="0.25">
      <c r="H37065" s="200"/>
    </row>
    <row r="37066" spans="8:8" x14ac:dyDescent="0.25">
      <c r="H37066" s="200"/>
    </row>
    <row r="37067" spans="8:8" x14ac:dyDescent="0.25">
      <c r="H37067" s="200"/>
    </row>
    <row r="37068" spans="8:8" x14ac:dyDescent="0.25">
      <c r="H37068" s="200"/>
    </row>
    <row r="37069" spans="8:8" x14ac:dyDescent="0.25">
      <c r="H37069" s="200"/>
    </row>
    <row r="37070" spans="8:8" x14ac:dyDescent="0.25">
      <c r="H37070" s="200"/>
    </row>
    <row r="37071" spans="8:8" x14ac:dyDescent="0.25">
      <c r="H37071" s="200"/>
    </row>
    <row r="37072" spans="8:8" x14ac:dyDescent="0.25">
      <c r="H37072" s="200"/>
    </row>
    <row r="37073" spans="8:8" x14ac:dyDescent="0.25">
      <c r="H37073" s="200"/>
    </row>
    <row r="37074" spans="8:8" x14ac:dyDescent="0.25">
      <c r="H37074" s="200"/>
    </row>
    <row r="37075" spans="8:8" x14ac:dyDescent="0.25">
      <c r="H37075" s="200"/>
    </row>
    <row r="37076" spans="8:8" x14ac:dyDescent="0.25">
      <c r="H37076" s="200"/>
    </row>
    <row r="37077" spans="8:8" x14ac:dyDescent="0.25">
      <c r="H37077" s="200"/>
    </row>
    <row r="37078" spans="8:8" x14ac:dyDescent="0.25">
      <c r="H37078" s="200"/>
    </row>
    <row r="37079" spans="8:8" x14ac:dyDescent="0.25">
      <c r="H37079" s="200"/>
    </row>
    <row r="37080" spans="8:8" x14ac:dyDescent="0.25">
      <c r="H37080" s="200"/>
    </row>
    <row r="37081" spans="8:8" x14ac:dyDescent="0.25">
      <c r="H37081" s="200"/>
    </row>
    <row r="37082" spans="8:8" x14ac:dyDescent="0.25">
      <c r="H37082" s="200"/>
    </row>
    <row r="37083" spans="8:8" x14ac:dyDescent="0.25">
      <c r="H37083" s="200"/>
    </row>
    <row r="37084" spans="8:8" x14ac:dyDescent="0.25">
      <c r="H37084" s="200"/>
    </row>
    <row r="37085" spans="8:8" x14ac:dyDescent="0.25">
      <c r="H37085" s="200"/>
    </row>
    <row r="37086" spans="8:8" x14ac:dyDescent="0.25">
      <c r="H37086" s="200"/>
    </row>
    <row r="37087" spans="8:8" x14ac:dyDescent="0.25">
      <c r="H37087" s="200"/>
    </row>
    <row r="37088" spans="8:8" x14ac:dyDescent="0.25">
      <c r="H37088" s="200"/>
    </row>
    <row r="37089" spans="8:8" x14ac:dyDescent="0.25">
      <c r="H37089" s="200"/>
    </row>
    <row r="37090" spans="8:8" x14ac:dyDescent="0.25">
      <c r="H37090" s="200"/>
    </row>
    <row r="37091" spans="8:8" x14ac:dyDescent="0.25">
      <c r="H37091" s="200"/>
    </row>
    <row r="37092" spans="8:8" x14ac:dyDescent="0.25">
      <c r="H37092" s="200"/>
    </row>
    <row r="37093" spans="8:8" x14ac:dyDescent="0.25">
      <c r="H37093" s="200"/>
    </row>
    <row r="37094" spans="8:8" x14ac:dyDescent="0.25">
      <c r="H37094" s="200"/>
    </row>
    <row r="37095" spans="8:8" x14ac:dyDescent="0.25">
      <c r="H37095" s="200"/>
    </row>
    <row r="37096" spans="8:8" x14ac:dyDescent="0.25">
      <c r="H37096" s="200"/>
    </row>
    <row r="37097" spans="8:8" x14ac:dyDescent="0.25">
      <c r="H37097" s="200"/>
    </row>
    <row r="37098" spans="8:8" x14ac:dyDescent="0.25">
      <c r="H37098" s="200"/>
    </row>
    <row r="37099" spans="8:8" x14ac:dyDescent="0.25">
      <c r="H37099" s="200"/>
    </row>
    <row r="37100" spans="8:8" x14ac:dyDescent="0.25">
      <c r="H37100" s="200"/>
    </row>
    <row r="37101" spans="8:8" x14ac:dyDescent="0.25">
      <c r="H37101" s="200"/>
    </row>
    <row r="37102" spans="8:8" x14ac:dyDescent="0.25">
      <c r="H37102" s="200"/>
    </row>
    <row r="37103" spans="8:8" x14ac:dyDescent="0.25">
      <c r="H37103" s="200"/>
    </row>
    <row r="37104" spans="8:8" x14ac:dyDescent="0.25">
      <c r="H37104" s="200"/>
    </row>
    <row r="37105" spans="8:8" x14ac:dyDescent="0.25">
      <c r="H37105" s="200"/>
    </row>
    <row r="37106" spans="8:8" x14ac:dyDescent="0.25">
      <c r="H37106" s="200"/>
    </row>
    <row r="37107" spans="8:8" x14ac:dyDescent="0.25">
      <c r="H37107" s="200"/>
    </row>
    <row r="37108" spans="8:8" x14ac:dyDescent="0.25">
      <c r="H37108" s="200"/>
    </row>
    <row r="37109" spans="8:8" x14ac:dyDescent="0.25">
      <c r="H37109" s="200"/>
    </row>
    <row r="37110" spans="8:8" x14ac:dyDescent="0.25">
      <c r="H37110" s="200"/>
    </row>
    <row r="37111" spans="8:8" x14ac:dyDescent="0.25">
      <c r="H37111" s="200"/>
    </row>
    <row r="37112" spans="8:8" x14ac:dyDescent="0.25">
      <c r="H37112" s="200"/>
    </row>
    <row r="37113" spans="8:8" x14ac:dyDescent="0.25">
      <c r="H37113" s="200"/>
    </row>
    <row r="37114" spans="8:8" x14ac:dyDescent="0.25">
      <c r="H37114" s="200"/>
    </row>
    <row r="37115" spans="8:8" x14ac:dyDescent="0.25">
      <c r="H37115" s="200"/>
    </row>
    <row r="37116" spans="8:8" x14ac:dyDescent="0.25">
      <c r="H37116" s="200"/>
    </row>
    <row r="37117" spans="8:8" x14ac:dyDescent="0.25">
      <c r="H37117" s="200"/>
    </row>
    <row r="37118" spans="8:8" x14ac:dyDescent="0.25">
      <c r="H37118" s="200"/>
    </row>
    <row r="37119" spans="8:8" x14ac:dyDescent="0.25">
      <c r="H37119" s="200"/>
    </row>
    <row r="37120" spans="8:8" x14ac:dyDescent="0.25">
      <c r="H37120" s="200"/>
    </row>
    <row r="37121" spans="8:8" x14ac:dyDescent="0.25">
      <c r="H37121" s="200"/>
    </row>
    <row r="37122" spans="8:8" x14ac:dyDescent="0.25">
      <c r="H37122" s="200"/>
    </row>
    <row r="37123" spans="8:8" x14ac:dyDescent="0.25">
      <c r="H37123" s="200"/>
    </row>
    <row r="37124" spans="8:8" x14ac:dyDescent="0.25">
      <c r="H37124" s="200"/>
    </row>
    <row r="37125" spans="8:8" x14ac:dyDescent="0.25">
      <c r="H37125" s="200"/>
    </row>
    <row r="37126" spans="8:8" x14ac:dyDescent="0.25">
      <c r="H37126" s="200"/>
    </row>
    <row r="37127" spans="8:8" x14ac:dyDescent="0.25">
      <c r="H37127" s="200"/>
    </row>
    <row r="37128" spans="8:8" x14ac:dyDescent="0.25">
      <c r="H37128" s="200"/>
    </row>
    <row r="37129" spans="8:8" x14ac:dyDescent="0.25">
      <c r="H37129" s="200"/>
    </row>
    <row r="37130" spans="8:8" x14ac:dyDescent="0.25">
      <c r="H37130" s="200"/>
    </row>
    <row r="37131" spans="8:8" x14ac:dyDescent="0.25">
      <c r="H37131" s="200"/>
    </row>
    <row r="37132" spans="8:8" x14ac:dyDescent="0.25">
      <c r="H37132" s="200"/>
    </row>
    <row r="37133" spans="8:8" x14ac:dyDescent="0.25">
      <c r="H37133" s="200"/>
    </row>
    <row r="37134" spans="8:8" x14ac:dyDescent="0.25">
      <c r="H37134" s="200"/>
    </row>
    <row r="37135" spans="8:8" x14ac:dyDescent="0.25">
      <c r="H37135" s="200"/>
    </row>
    <row r="37136" spans="8:8" x14ac:dyDescent="0.25">
      <c r="H37136" s="200"/>
    </row>
    <row r="37137" spans="8:8" x14ac:dyDescent="0.25">
      <c r="H37137" s="200"/>
    </row>
    <row r="37138" spans="8:8" x14ac:dyDescent="0.25">
      <c r="H37138" s="200"/>
    </row>
    <row r="37139" spans="8:8" x14ac:dyDescent="0.25">
      <c r="H37139" s="200"/>
    </row>
    <row r="37140" spans="8:8" x14ac:dyDescent="0.25">
      <c r="H37140" s="200"/>
    </row>
    <row r="37141" spans="8:8" x14ac:dyDescent="0.25">
      <c r="H37141" s="200"/>
    </row>
    <row r="37142" spans="8:8" x14ac:dyDescent="0.25">
      <c r="H37142" s="200"/>
    </row>
    <row r="37143" spans="8:8" x14ac:dyDescent="0.25">
      <c r="H37143" s="200"/>
    </row>
    <row r="37144" spans="8:8" x14ac:dyDescent="0.25">
      <c r="H37144" s="200"/>
    </row>
    <row r="37145" spans="8:8" x14ac:dyDescent="0.25">
      <c r="H37145" s="200"/>
    </row>
    <row r="37146" spans="8:8" x14ac:dyDescent="0.25">
      <c r="H37146" s="200"/>
    </row>
    <row r="37147" spans="8:8" x14ac:dyDescent="0.25">
      <c r="H37147" s="200"/>
    </row>
    <row r="37148" spans="8:8" x14ac:dyDescent="0.25">
      <c r="H37148" s="200"/>
    </row>
    <row r="37149" spans="8:8" x14ac:dyDescent="0.25">
      <c r="H37149" s="200"/>
    </row>
    <row r="37150" spans="8:8" x14ac:dyDescent="0.25">
      <c r="H37150" s="200"/>
    </row>
    <row r="37151" spans="8:8" x14ac:dyDescent="0.25">
      <c r="H37151" s="200"/>
    </row>
    <row r="37152" spans="8:8" x14ac:dyDescent="0.25">
      <c r="H37152" s="200"/>
    </row>
    <row r="37153" spans="8:8" x14ac:dyDescent="0.25">
      <c r="H37153" s="200"/>
    </row>
    <row r="37154" spans="8:8" x14ac:dyDescent="0.25">
      <c r="H37154" s="200"/>
    </row>
    <row r="37155" spans="8:8" x14ac:dyDescent="0.25">
      <c r="H37155" s="200"/>
    </row>
    <row r="37156" spans="8:8" x14ac:dyDescent="0.25">
      <c r="H37156" s="200"/>
    </row>
    <row r="37157" spans="8:8" x14ac:dyDescent="0.25">
      <c r="H37157" s="200"/>
    </row>
    <row r="37158" spans="8:8" x14ac:dyDescent="0.25">
      <c r="H37158" s="200"/>
    </row>
    <row r="37159" spans="8:8" x14ac:dyDescent="0.25">
      <c r="H37159" s="200"/>
    </row>
    <row r="37160" spans="8:8" x14ac:dyDescent="0.25">
      <c r="H37160" s="200"/>
    </row>
    <row r="37161" spans="8:8" x14ac:dyDescent="0.25">
      <c r="H37161" s="200"/>
    </row>
    <row r="37162" spans="8:8" x14ac:dyDescent="0.25">
      <c r="H37162" s="200"/>
    </row>
    <row r="37163" spans="8:8" x14ac:dyDescent="0.25">
      <c r="H37163" s="200"/>
    </row>
    <row r="37164" spans="8:8" x14ac:dyDescent="0.25">
      <c r="H37164" s="200"/>
    </row>
    <row r="37165" spans="8:8" x14ac:dyDescent="0.25">
      <c r="H37165" s="200"/>
    </row>
    <row r="37166" spans="8:8" x14ac:dyDescent="0.25">
      <c r="H37166" s="200"/>
    </row>
    <row r="37167" spans="8:8" x14ac:dyDescent="0.25">
      <c r="H37167" s="200"/>
    </row>
    <row r="37168" spans="8:8" x14ac:dyDescent="0.25">
      <c r="H37168" s="200"/>
    </row>
    <row r="37169" spans="8:8" x14ac:dyDescent="0.25">
      <c r="H37169" s="200"/>
    </row>
    <row r="37170" spans="8:8" x14ac:dyDescent="0.25">
      <c r="H37170" s="200"/>
    </row>
    <row r="37171" spans="8:8" x14ac:dyDescent="0.25">
      <c r="H37171" s="200"/>
    </row>
    <row r="37172" spans="8:8" x14ac:dyDescent="0.25">
      <c r="H37172" s="200"/>
    </row>
    <row r="37173" spans="8:8" x14ac:dyDescent="0.25">
      <c r="H37173" s="200"/>
    </row>
    <row r="37174" spans="8:8" x14ac:dyDescent="0.25">
      <c r="H37174" s="200"/>
    </row>
    <row r="37175" spans="8:8" x14ac:dyDescent="0.25">
      <c r="H37175" s="200"/>
    </row>
    <row r="37176" spans="8:8" x14ac:dyDescent="0.25">
      <c r="H37176" s="200"/>
    </row>
    <row r="37177" spans="8:8" x14ac:dyDescent="0.25">
      <c r="H37177" s="200"/>
    </row>
    <row r="37178" spans="8:8" x14ac:dyDescent="0.25">
      <c r="H37178" s="200"/>
    </row>
    <row r="37179" spans="8:8" x14ac:dyDescent="0.25">
      <c r="H37179" s="200"/>
    </row>
    <row r="37180" spans="8:8" x14ac:dyDescent="0.25">
      <c r="H37180" s="200"/>
    </row>
    <row r="37181" spans="8:8" x14ac:dyDescent="0.25">
      <c r="H37181" s="200"/>
    </row>
    <row r="37182" spans="8:8" x14ac:dyDescent="0.25">
      <c r="H37182" s="200"/>
    </row>
    <row r="37183" spans="8:8" x14ac:dyDescent="0.25">
      <c r="H37183" s="200"/>
    </row>
    <row r="37184" spans="8:8" x14ac:dyDescent="0.25">
      <c r="H37184" s="200"/>
    </row>
    <row r="37185" spans="8:8" x14ac:dyDescent="0.25">
      <c r="H37185" s="200"/>
    </row>
    <row r="37186" spans="8:8" x14ac:dyDescent="0.25">
      <c r="H37186" s="200"/>
    </row>
    <row r="37187" spans="8:8" x14ac:dyDescent="0.25">
      <c r="H37187" s="200"/>
    </row>
    <row r="37188" spans="8:8" x14ac:dyDescent="0.25">
      <c r="H37188" s="200"/>
    </row>
    <row r="37189" spans="8:8" x14ac:dyDescent="0.25">
      <c r="H37189" s="200"/>
    </row>
    <row r="37190" spans="8:8" x14ac:dyDescent="0.25">
      <c r="H37190" s="200"/>
    </row>
    <row r="37191" spans="8:8" x14ac:dyDescent="0.25">
      <c r="H37191" s="200"/>
    </row>
    <row r="37192" spans="8:8" x14ac:dyDescent="0.25">
      <c r="H37192" s="200"/>
    </row>
    <row r="37193" spans="8:8" x14ac:dyDescent="0.25">
      <c r="H37193" s="200"/>
    </row>
    <row r="37194" spans="8:8" x14ac:dyDescent="0.25">
      <c r="H37194" s="200"/>
    </row>
    <row r="37195" spans="8:8" x14ac:dyDescent="0.25">
      <c r="H37195" s="200"/>
    </row>
    <row r="37196" spans="8:8" x14ac:dyDescent="0.25">
      <c r="H37196" s="200"/>
    </row>
    <row r="37197" spans="8:8" x14ac:dyDescent="0.25">
      <c r="H37197" s="200"/>
    </row>
    <row r="37198" spans="8:8" x14ac:dyDescent="0.25">
      <c r="H37198" s="200"/>
    </row>
    <row r="37199" spans="8:8" x14ac:dyDescent="0.25">
      <c r="H37199" s="200"/>
    </row>
    <row r="37200" spans="8:8" x14ac:dyDescent="0.25">
      <c r="H37200" s="200"/>
    </row>
    <row r="37201" spans="8:8" x14ac:dyDescent="0.25">
      <c r="H37201" s="200"/>
    </row>
    <row r="37202" spans="8:8" x14ac:dyDescent="0.25">
      <c r="H37202" s="200"/>
    </row>
    <row r="37203" spans="8:8" x14ac:dyDescent="0.25">
      <c r="H37203" s="200"/>
    </row>
    <row r="37204" spans="8:8" x14ac:dyDescent="0.25">
      <c r="H37204" s="200"/>
    </row>
    <row r="37205" spans="8:8" x14ac:dyDescent="0.25">
      <c r="H37205" s="200"/>
    </row>
    <row r="37206" spans="8:8" x14ac:dyDescent="0.25">
      <c r="H37206" s="200"/>
    </row>
    <row r="37207" spans="8:8" x14ac:dyDescent="0.25">
      <c r="H37207" s="200"/>
    </row>
    <row r="37208" spans="8:8" x14ac:dyDescent="0.25">
      <c r="H37208" s="200"/>
    </row>
    <row r="37209" spans="8:8" x14ac:dyDescent="0.25">
      <c r="H37209" s="200"/>
    </row>
    <row r="37210" spans="8:8" x14ac:dyDescent="0.25">
      <c r="H37210" s="200"/>
    </row>
    <row r="37211" spans="8:8" x14ac:dyDescent="0.25">
      <c r="H37211" s="200"/>
    </row>
    <row r="37212" spans="8:8" x14ac:dyDescent="0.25">
      <c r="H37212" s="200"/>
    </row>
    <row r="37213" spans="8:8" x14ac:dyDescent="0.25">
      <c r="H37213" s="200"/>
    </row>
    <row r="37214" spans="8:8" x14ac:dyDescent="0.25">
      <c r="H37214" s="200"/>
    </row>
    <row r="37215" spans="8:8" x14ac:dyDescent="0.25">
      <c r="H37215" s="200"/>
    </row>
    <row r="37216" spans="8:8" x14ac:dyDescent="0.25">
      <c r="H37216" s="200"/>
    </row>
    <row r="37217" spans="8:8" x14ac:dyDescent="0.25">
      <c r="H37217" s="200"/>
    </row>
    <row r="37218" spans="8:8" x14ac:dyDescent="0.25">
      <c r="H37218" s="200"/>
    </row>
    <row r="37219" spans="8:8" x14ac:dyDescent="0.25">
      <c r="H37219" s="200"/>
    </row>
    <row r="37220" spans="8:8" x14ac:dyDescent="0.25">
      <c r="H37220" s="200"/>
    </row>
    <row r="37221" spans="8:8" x14ac:dyDescent="0.25">
      <c r="H37221" s="200"/>
    </row>
    <row r="37222" spans="8:8" x14ac:dyDescent="0.25">
      <c r="H37222" s="200"/>
    </row>
    <row r="37223" spans="8:8" x14ac:dyDescent="0.25">
      <c r="H37223" s="200"/>
    </row>
    <row r="37224" spans="8:8" x14ac:dyDescent="0.25">
      <c r="H37224" s="200"/>
    </row>
    <row r="37225" spans="8:8" x14ac:dyDescent="0.25">
      <c r="H37225" s="200"/>
    </row>
    <row r="37226" spans="8:8" x14ac:dyDescent="0.25">
      <c r="H37226" s="200"/>
    </row>
    <row r="37227" spans="8:8" x14ac:dyDescent="0.25">
      <c r="H37227" s="200"/>
    </row>
    <row r="37228" spans="8:8" x14ac:dyDescent="0.25">
      <c r="H37228" s="200"/>
    </row>
    <row r="37229" spans="8:8" x14ac:dyDescent="0.25">
      <c r="H37229" s="200"/>
    </row>
    <row r="37230" spans="8:8" x14ac:dyDescent="0.25">
      <c r="H37230" s="200"/>
    </row>
    <row r="37231" spans="8:8" x14ac:dyDescent="0.25">
      <c r="H37231" s="200"/>
    </row>
    <row r="37232" spans="8:8" x14ac:dyDescent="0.25">
      <c r="H37232" s="200"/>
    </row>
    <row r="37233" spans="8:8" x14ac:dyDescent="0.25">
      <c r="H37233" s="200"/>
    </row>
    <row r="37234" spans="8:8" x14ac:dyDescent="0.25">
      <c r="H37234" s="200"/>
    </row>
    <row r="37235" spans="8:8" x14ac:dyDescent="0.25">
      <c r="H37235" s="200"/>
    </row>
    <row r="37236" spans="8:8" x14ac:dyDescent="0.25">
      <c r="H37236" s="200"/>
    </row>
    <row r="37237" spans="8:8" x14ac:dyDescent="0.25">
      <c r="H37237" s="200"/>
    </row>
    <row r="37238" spans="8:8" x14ac:dyDescent="0.25">
      <c r="H37238" s="200"/>
    </row>
    <row r="37239" spans="8:8" x14ac:dyDescent="0.25">
      <c r="H37239" s="200"/>
    </row>
    <row r="37240" spans="8:8" x14ac:dyDescent="0.25">
      <c r="H37240" s="200"/>
    </row>
    <row r="37241" spans="8:8" x14ac:dyDescent="0.25">
      <c r="H37241" s="200"/>
    </row>
    <row r="37242" spans="8:8" x14ac:dyDescent="0.25">
      <c r="H37242" s="200"/>
    </row>
    <row r="37243" spans="8:8" x14ac:dyDescent="0.25">
      <c r="H37243" s="200"/>
    </row>
    <row r="37244" spans="8:8" x14ac:dyDescent="0.25">
      <c r="H37244" s="200"/>
    </row>
    <row r="37245" spans="8:8" x14ac:dyDescent="0.25">
      <c r="H37245" s="200"/>
    </row>
    <row r="37246" spans="8:8" x14ac:dyDescent="0.25">
      <c r="H37246" s="200"/>
    </row>
    <row r="37247" spans="8:8" x14ac:dyDescent="0.25">
      <c r="H37247" s="200"/>
    </row>
    <row r="37248" spans="8:8" x14ac:dyDescent="0.25">
      <c r="H37248" s="200"/>
    </row>
    <row r="37249" spans="8:8" x14ac:dyDescent="0.25">
      <c r="H37249" s="200"/>
    </row>
    <row r="37250" spans="8:8" x14ac:dyDescent="0.25">
      <c r="H37250" s="200"/>
    </row>
    <row r="37251" spans="8:8" x14ac:dyDescent="0.25">
      <c r="H37251" s="200"/>
    </row>
    <row r="37252" spans="8:8" x14ac:dyDescent="0.25">
      <c r="H37252" s="200"/>
    </row>
    <row r="37253" spans="8:8" x14ac:dyDescent="0.25">
      <c r="H37253" s="200"/>
    </row>
    <row r="37254" spans="8:8" x14ac:dyDescent="0.25">
      <c r="H37254" s="200"/>
    </row>
    <row r="37255" spans="8:8" x14ac:dyDescent="0.25">
      <c r="H37255" s="200"/>
    </row>
    <row r="37256" spans="8:8" x14ac:dyDescent="0.25">
      <c r="H37256" s="200"/>
    </row>
    <row r="37257" spans="8:8" x14ac:dyDescent="0.25">
      <c r="H37257" s="200"/>
    </row>
    <row r="37258" spans="8:8" x14ac:dyDescent="0.25">
      <c r="H37258" s="200"/>
    </row>
    <row r="37259" spans="8:8" x14ac:dyDescent="0.25">
      <c r="H37259" s="200"/>
    </row>
    <row r="37260" spans="8:8" x14ac:dyDescent="0.25">
      <c r="H37260" s="200"/>
    </row>
    <row r="37261" spans="8:8" x14ac:dyDescent="0.25">
      <c r="H37261" s="200"/>
    </row>
    <row r="37262" spans="8:8" x14ac:dyDescent="0.25">
      <c r="H37262" s="200"/>
    </row>
    <row r="37263" spans="8:8" x14ac:dyDescent="0.25">
      <c r="H37263" s="200"/>
    </row>
    <row r="37264" spans="8:8" x14ac:dyDescent="0.25">
      <c r="H37264" s="200"/>
    </row>
    <row r="37265" spans="8:8" x14ac:dyDescent="0.25">
      <c r="H37265" s="200"/>
    </row>
    <row r="37266" spans="8:8" x14ac:dyDescent="0.25">
      <c r="H37266" s="200"/>
    </row>
    <row r="37267" spans="8:8" x14ac:dyDescent="0.25">
      <c r="H37267" s="200"/>
    </row>
    <row r="37268" spans="8:8" x14ac:dyDescent="0.25">
      <c r="H37268" s="200"/>
    </row>
    <row r="37269" spans="8:8" x14ac:dyDescent="0.25">
      <c r="H37269" s="200"/>
    </row>
    <row r="37270" spans="8:8" x14ac:dyDescent="0.25">
      <c r="H37270" s="200"/>
    </row>
    <row r="37271" spans="8:8" x14ac:dyDescent="0.25">
      <c r="H37271" s="200"/>
    </row>
    <row r="37272" spans="8:8" x14ac:dyDescent="0.25">
      <c r="H37272" s="200"/>
    </row>
    <row r="37273" spans="8:8" x14ac:dyDescent="0.25">
      <c r="H37273" s="200"/>
    </row>
    <row r="37274" spans="8:8" x14ac:dyDescent="0.25">
      <c r="H37274" s="200"/>
    </row>
    <row r="37275" spans="8:8" x14ac:dyDescent="0.25">
      <c r="H37275" s="200"/>
    </row>
    <row r="37276" spans="8:8" x14ac:dyDescent="0.25">
      <c r="H37276" s="200"/>
    </row>
    <row r="37277" spans="8:8" x14ac:dyDescent="0.25">
      <c r="H37277" s="200"/>
    </row>
    <row r="37278" spans="8:8" x14ac:dyDescent="0.25">
      <c r="H37278" s="200"/>
    </row>
    <row r="37279" spans="8:8" x14ac:dyDescent="0.25">
      <c r="H37279" s="200"/>
    </row>
    <row r="37280" spans="8:8" x14ac:dyDescent="0.25">
      <c r="H37280" s="200"/>
    </row>
    <row r="37281" spans="8:8" x14ac:dyDescent="0.25">
      <c r="H37281" s="200"/>
    </row>
    <row r="37282" spans="8:8" x14ac:dyDescent="0.25">
      <c r="H37282" s="200"/>
    </row>
    <row r="37283" spans="8:8" x14ac:dyDescent="0.25">
      <c r="H37283" s="200"/>
    </row>
    <row r="37284" spans="8:8" x14ac:dyDescent="0.25">
      <c r="H37284" s="200"/>
    </row>
    <row r="37285" spans="8:8" x14ac:dyDescent="0.25">
      <c r="H37285" s="200"/>
    </row>
    <row r="37286" spans="8:8" x14ac:dyDescent="0.25">
      <c r="H37286" s="200"/>
    </row>
    <row r="37287" spans="8:8" x14ac:dyDescent="0.25">
      <c r="H37287" s="200"/>
    </row>
    <row r="37288" spans="8:8" x14ac:dyDescent="0.25">
      <c r="H37288" s="200"/>
    </row>
    <row r="37289" spans="8:8" x14ac:dyDescent="0.25">
      <c r="H37289" s="200"/>
    </row>
    <row r="37290" spans="8:8" x14ac:dyDescent="0.25">
      <c r="H37290" s="200"/>
    </row>
    <row r="37291" spans="8:8" x14ac:dyDescent="0.25">
      <c r="H37291" s="200"/>
    </row>
    <row r="37292" spans="8:8" x14ac:dyDescent="0.25">
      <c r="H37292" s="200"/>
    </row>
    <row r="37293" spans="8:8" x14ac:dyDescent="0.25">
      <c r="H37293" s="200"/>
    </row>
    <row r="37294" spans="8:8" x14ac:dyDescent="0.25">
      <c r="H37294" s="200"/>
    </row>
    <row r="37295" spans="8:8" x14ac:dyDescent="0.25">
      <c r="H37295" s="200"/>
    </row>
    <row r="37296" spans="8:8" x14ac:dyDescent="0.25">
      <c r="H37296" s="200"/>
    </row>
    <row r="37297" spans="8:8" x14ac:dyDescent="0.25">
      <c r="H37297" s="200"/>
    </row>
    <row r="37298" spans="8:8" x14ac:dyDescent="0.25">
      <c r="H37298" s="200"/>
    </row>
    <row r="37299" spans="8:8" x14ac:dyDescent="0.25">
      <c r="H37299" s="200"/>
    </row>
    <row r="37300" spans="8:8" x14ac:dyDescent="0.25">
      <c r="H37300" s="200"/>
    </row>
    <row r="37301" spans="8:8" x14ac:dyDescent="0.25">
      <c r="H37301" s="200"/>
    </row>
    <row r="37302" spans="8:8" x14ac:dyDescent="0.25">
      <c r="H37302" s="200"/>
    </row>
    <row r="37303" spans="8:8" x14ac:dyDescent="0.25">
      <c r="H37303" s="200"/>
    </row>
    <row r="37304" spans="8:8" x14ac:dyDescent="0.25">
      <c r="H37304" s="200"/>
    </row>
    <row r="37305" spans="8:8" x14ac:dyDescent="0.25">
      <c r="H37305" s="200"/>
    </row>
    <row r="37306" spans="8:8" x14ac:dyDescent="0.25">
      <c r="H37306" s="200"/>
    </row>
    <row r="37307" spans="8:8" x14ac:dyDescent="0.25">
      <c r="H37307" s="200"/>
    </row>
    <row r="37308" spans="8:8" x14ac:dyDescent="0.25">
      <c r="H37308" s="200"/>
    </row>
    <row r="37309" spans="8:8" x14ac:dyDescent="0.25">
      <c r="H37309" s="200"/>
    </row>
    <row r="37310" spans="8:8" x14ac:dyDescent="0.25">
      <c r="H37310" s="200"/>
    </row>
    <row r="37311" spans="8:8" x14ac:dyDescent="0.25">
      <c r="H37311" s="200"/>
    </row>
    <row r="37312" spans="8:8" x14ac:dyDescent="0.25">
      <c r="H37312" s="200"/>
    </row>
    <row r="37313" spans="8:8" x14ac:dyDescent="0.25">
      <c r="H37313" s="200"/>
    </row>
    <row r="37314" spans="8:8" x14ac:dyDescent="0.25">
      <c r="H37314" s="200"/>
    </row>
    <row r="37315" spans="8:8" x14ac:dyDescent="0.25">
      <c r="H37315" s="200"/>
    </row>
    <row r="37316" spans="8:8" x14ac:dyDescent="0.25">
      <c r="H37316" s="200"/>
    </row>
    <row r="37317" spans="8:8" x14ac:dyDescent="0.25">
      <c r="H37317" s="200"/>
    </row>
    <row r="37318" spans="8:8" x14ac:dyDescent="0.25">
      <c r="H37318" s="200"/>
    </row>
    <row r="37319" spans="8:8" x14ac:dyDescent="0.25">
      <c r="H37319" s="200"/>
    </row>
    <row r="37320" spans="8:8" x14ac:dyDescent="0.25">
      <c r="H37320" s="200"/>
    </row>
    <row r="37321" spans="8:8" x14ac:dyDescent="0.25">
      <c r="H37321" s="200"/>
    </row>
    <row r="37322" spans="8:8" x14ac:dyDescent="0.25">
      <c r="H37322" s="200"/>
    </row>
    <row r="37323" spans="8:8" x14ac:dyDescent="0.25">
      <c r="H37323" s="200"/>
    </row>
    <row r="37324" spans="8:8" x14ac:dyDescent="0.25">
      <c r="H37324" s="200"/>
    </row>
    <row r="37325" spans="8:8" x14ac:dyDescent="0.25">
      <c r="H37325" s="200"/>
    </row>
    <row r="37326" spans="8:8" x14ac:dyDescent="0.25">
      <c r="H37326" s="200"/>
    </row>
    <row r="37327" spans="8:8" x14ac:dyDescent="0.25">
      <c r="H37327" s="200"/>
    </row>
    <row r="37328" spans="8:8" x14ac:dyDescent="0.25">
      <c r="H37328" s="200"/>
    </row>
    <row r="37329" spans="8:8" x14ac:dyDescent="0.25">
      <c r="H37329" s="200"/>
    </row>
    <row r="37330" spans="8:8" x14ac:dyDescent="0.25">
      <c r="H37330" s="200"/>
    </row>
    <row r="37331" spans="8:8" x14ac:dyDescent="0.25">
      <c r="H37331" s="200"/>
    </row>
    <row r="37332" spans="8:8" x14ac:dyDescent="0.25">
      <c r="H37332" s="200"/>
    </row>
    <row r="37333" spans="8:8" x14ac:dyDescent="0.25">
      <c r="H37333" s="200"/>
    </row>
    <row r="37334" spans="8:8" x14ac:dyDescent="0.25">
      <c r="H37334" s="200"/>
    </row>
    <row r="37335" spans="8:8" x14ac:dyDescent="0.25">
      <c r="H37335" s="200"/>
    </row>
    <row r="37336" spans="8:8" x14ac:dyDescent="0.25">
      <c r="H37336" s="200"/>
    </row>
    <row r="37337" spans="8:8" x14ac:dyDescent="0.25">
      <c r="H37337" s="200"/>
    </row>
    <row r="37338" spans="8:8" x14ac:dyDescent="0.25">
      <c r="H37338" s="200"/>
    </row>
    <row r="37339" spans="8:8" x14ac:dyDescent="0.25">
      <c r="H37339" s="200"/>
    </row>
    <row r="37340" spans="8:8" x14ac:dyDescent="0.25">
      <c r="H37340" s="200"/>
    </row>
    <row r="37341" spans="8:8" x14ac:dyDescent="0.25">
      <c r="H37341" s="200"/>
    </row>
    <row r="37342" spans="8:8" x14ac:dyDescent="0.25">
      <c r="H37342" s="200"/>
    </row>
    <row r="37343" spans="8:8" x14ac:dyDescent="0.25">
      <c r="H37343" s="200"/>
    </row>
    <row r="37344" spans="8:8" x14ac:dyDescent="0.25">
      <c r="H37344" s="200"/>
    </row>
    <row r="37345" spans="8:8" x14ac:dyDescent="0.25">
      <c r="H37345" s="200"/>
    </row>
    <row r="37346" spans="8:8" x14ac:dyDescent="0.25">
      <c r="H37346" s="200"/>
    </row>
    <row r="37347" spans="8:8" x14ac:dyDescent="0.25">
      <c r="H37347" s="200"/>
    </row>
    <row r="37348" spans="8:8" x14ac:dyDescent="0.25">
      <c r="H37348" s="200"/>
    </row>
    <row r="37349" spans="8:8" x14ac:dyDescent="0.25">
      <c r="H37349" s="200"/>
    </row>
    <row r="37350" spans="8:8" x14ac:dyDescent="0.25">
      <c r="H37350" s="200"/>
    </row>
    <row r="37351" spans="8:8" x14ac:dyDescent="0.25">
      <c r="H37351" s="200"/>
    </row>
    <row r="37352" spans="8:8" x14ac:dyDescent="0.25">
      <c r="H37352" s="200"/>
    </row>
    <row r="37353" spans="8:8" x14ac:dyDescent="0.25">
      <c r="H37353" s="200"/>
    </row>
    <row r="37354" spans="8:8" x14ac:dyDescent="0.25">
      <c r="H37354" s="200"/>
    </row>
    <row r="37355" spans="8:8" x14ac:dyDescent="0.25">
      <c r="H37355" s="200"/>
    </row>
    <row r="37356" spans="8:8" x14ac:dyDescent="0.25">
      <c r="H37356" s="200"/>
    </row>
    <row r="37357" spans="8:8" x14ac:dyDescent="0.25">
      <c r="H37357" s="200"/>
    </row>
    <row r="37358" spans="8:8" x14ac:dyDescent="0.25">
      <c r="H37358" s="200"/>
    </row>
    <row r="37359" spans="8:8" x14ac:dyDescent="0.25">
      <c r="H37359" s="200"/>
    </row>
    <row r="37360" spans="8:8" x14ac:dyDescent="0.25">
      <c r="H37360" s="200"/>
    </row>
    <row r="37361" spans="8:8" x14ac:dyDescent="0.25">
      <c r="H37361" s="200"/>
    </row>
    <row r="37362" spans="8:8" x14ac:dyDescent="0.25">
      <c r="H37362" s="200"/>
    </row>
    <row r="37363" spans="8:8" x14ac:dyDescent="0.25">
      <c r="H37363" s="200"/>
    </row>
    <row r="37364" spans="8:8" x14ac:dyDescent="0.25">
      <c r="H37364" s="200"/>
    </row>
    <row r="37365" spans="8:8" x14ac:dyDescent="0.25">
      <c r="H37365" s="200"/>
    </row>
    <row r="37366" spans="8:8" x14ac:dyDescent="0.25">
      <c r="H37366" s="200"/>
    </row>
    <row r="37367" spans="8:8" x14ac:dyDescent="0.25">
      <c r="H37367" s="200"/>
    </row>
    <row r="37368" spans="8:8" x14ac:dyDescent="0.25">
      <c r="H37368" s="200"/>
    </row>
    <row r="37369" spans="8:8" x14ac:dyDescent="0.25">
      <c r="H37369" s="200"/>
    </row>
    <row r="37370" spans="8:8" x14ac:dyDescent="0.25">
      <c r="H37370" s="200"/>
    </row>
    <row r="37371" spans="8:8" x14ac:dyDescent="0.25">
      <c r="H37371" s="200"/>
    </row>
    <row r="37372" spans="8:8" x14ac:dyDescent="0.25">
      <c r="H37372" s="200"/>
    </row>
    <row r="37373" spans="8:8" x14ac:dyDescent="0.25">
      <c r="H37373" s="200"/>
    </row>
    <row r="37374" spans="8:8" x14ac:dyDescent="0.25">
      <c r="H37374" s="200"/>
    </row>
    <row r="37375" spans="8:8" x14ac:dyDescent="0.25">
      <c r="H37375" s="200"/>
    </row>
    <row r="37376" spans="8:8" x14ac:dyDescent="0.25">
      <c r="H37376" s="200"/>
    </row>
    <row r="37377" spans="8:8" x14ac:dyDescent="0.25">
      <c r="H37377" s="200"/>
    </row>
    <row r="37378" spans="8:8" x14ac:dyDescent="0.25">
      <c r="H37378" s="200"/>
    </row>
    <row r="37379" spans="8:8" x14ac:dyDescent="0.25">
      <c r="H37379" s="200"/>
    </row>
    <row r="37380" spans="8:8" x14ac:dyDescent="0.25">
      <c r="H37380" s="200"/>
    </row>
    <row r="37381" spans="8:8" x14ac:dyDescent="0.25">
      <c r="H37381" s="200"/>
    </row>
    <row r="37382" spans="8:8" x14ac:dyDescent="0.25">
      <c r="H37382" s="200"/>
    </row>
    <row r="37383" spans="8:8" x14ac:dyDescent="0.25">
      <c r="H37383" s="200"/>
    </row>
    <row r="37384" spans="8:8" x14ac:dyDescent="0.25">
      <c r="H37384" s="200"/>
    </row>
    <row r="37385" spans="8:8" x14ac:dyDescent="0.25">
      <c r="H37385" s="200"/>
    </row>
    <row r="37386" spans="8:8" x14ac:dyDescent="0.25">
      <c r="H37386" s="200"/>
    </row>
    <row r="37387" spans="8:8" x14ac:dyDescent="0.25">
      <c r="H37387" s="200"/>
    </row>
    <row r="37388" spans="8:8" x14ac:dyDescent="0.25">
      <c r="H37388" s="200"/>
    </row>
    <row r="37389" spans="8:8" x14ac:dyDescent="0.25">
      <c r="H37389" s="200"/>
    </row>
    <row r="37390" spans="8:8" x14ac:dyDescent="0.25">
      <c r="H37390" s="200"/>
    </row>
    <row r="37391" spans="8:8" x14ac:dyDescent="0.25">
      <c r="H37391" s="200"/>
    </row>
    <row r="37392" spans="8:8" x14ac:dyDescent="0.25">
      <c r="H37392" s="200"/>
    </row>
    <row r="37393" spans="8:8" x14ac:dyDescent="0.25">
      <c r="H37393" s="200"/>
    </row>
    <row r="37394" spans="8:8" x14ac:dyDescent="0.25">
      <c r="H37394" s="200"/>
    </row>
    <row r="37395" spans="8:8" x14ac:dyDescent="0.25">
      <c r="H37395" s="200"/>
    </row>
    <row r="37396" spans="8:8" x14ac:dyDescent="0.25">
      <c r="H37396" s="200"/>
    </row>
    <row r="37397" spans="8:8" x14ac:dyDescent="0.25">
      <c r="H37397" s="200"/>
    </row>
    <row r="37398" spans="8:8" x14ac:dyDescent="0.25">
      <c r="H37398" s="200"/>
    </row>
    <row r="37399" spans="8:8" x14ac:dyDescent="0.25">
      <c r="H37399" s="200"/>
    </row>
    <row r="37400" spans="8:8" x14ac:dyDescent="0.25">
      <c r="H37400" s="200"/>
    </row>
    <row r="37401" spans="8:8" x14ac:dyDescent="0.25">
      <c r="H37401" s="200"/>
    </row>
    <row r="37402" spans="8:8" x14ac:dyDescent="0.25">
      <c r="H37402" s="200"/>
    </row>
    <row r="37403" spans="8:8" x14ac:dyDescent="0.25">
      <c r="H37403" s="200"/>
    </row>
    <row r="37404" spans="8:8" x14ac:dyDescent="0.25">
      <c r="H37404" s="200"/>
    </row>
    <row r="37405" spans="8:8" x14ac:dyDescent="0.25">
      <c r="H37405" s="200"/>
    </row>
    <row r="37406" spans="8:8" x14ac:dyDescent="0.25">
      <c r="H37406" s="200"/>
    </row>
    <row r="37407" spans="8:8" x14ac:dyDescent="0.25">
      <c r="H37407" s="200"/>
    </row>
    <row r="37408" spans="8:8" x14ac:dyDescent="0.25">
      <c r="H37408" s="200"/>
    </row>
    <row r="37409" spans="8:8" x14ac:dyDescent="0.25">
      <c r="H37409" s="200"/>
    </row>
    <row r="37410" spans="8:8" x14ac:dyDescent="0.25">
      <c r="H37410" s="200"/>
    </row>
    <row r="37411" spans="8:8" x14ac:dyDescent="0.25">
      <c r="H37411" s="200"/>
    </row>
    <row r="37412" spans="8:8" x14ac:dyDescent="0.25">
      <c r="H37412" s="200"/>
    </row>
    <row r="37413" spans="8:8" x14ac:dyDescent="0.25">
      <c r="H37413" s="200"/>
    </row>
    <row r="37414" spans="8:8" x14ac:dyDescent="0.25">
      <c r="H37414" s="200"/>
    </row>
    <row r="37415" spans="8:8" x14ac:dyDescent="0.25">
      <c r="H37415" s="200"/>
    </row>
    <row r="37416" spans="8:8" x14ac:dyDescent="0.25">
      <c r="H37416" s="200"/>
    </row>
    <row r="37417" spans="8:8" x14ac:dyDescent="0.25">
      <c r="H37417" s="200"/>
    </row>
    <row r="37418" spans="8:8" x14ac:dyDescent="0.25">
      <c r="H37418" s="200"/>
    </row>
    <row r="37419" spans="8:8" x14ac:dyDescent="0.25">
      <c r="H37419" s="200"/>
    </row>
    <row r="37420" spans="8:8" x14ac:dyDescent="0.25">
      <c r="H37420" s="200"/>
    </row>
    <row r="37421" spans="8:8" x14ac:dyDescent="0.25">
      <c r="H37421" s="200"/>
    </row>
    <row r="37422" spans="8:8" x14ac:dyDescent="0.25">
      <c r="H37422" s="200"/>
    </row>
    <row r="37423" spans="8:8" x14ac:dyDescent="0.25">
      <c r="H37423" s="200"/>
    </row>
    <row r="37424" spans="8:8" x14ac:dyDescent="0.25">
      <c r="H37424" s="200"/>
    </row>
    <row r="37425" spans="8:8" x14ac:dyDescent="0.25">
      <c r="H37425" s="200"/>
    </row>
    <row r="37426" spans="8:8" x14ac:dyDescent="0.25">
      <c r="H37426" s="200"/>
    </row>
    <row r="37427" spans="8:8" x14ac:dyDescent="0.25">
      <c r="H37427" s="200"/>
    </row>
    <row r="37428" spans="8:8" x14ac:dyDescent="0.25">
      <c r="H37428" s="200"/>
    </row>
    <row r="37429" spans="8:8" x14ac:dyDescent="0.25">
      <c r="H37429" s="200"/>
    </row>
    <row r="37430" spans="8:8" x14ac:dyDescent="0.25">
      <c r="H37430" s="200"/>
    </row>
    <row r="37431" spans="8:8" x14ac:dyDescent="0.25">
      <c r="H37431" s="200"/>
    </row>
    <row r="37432" spans="8:8" x14ac:dyDescent="0.25">
      <c r="H37432" s="200"/>
    </row>
    <row r="37433" spans="8:8" x14ac:dyDescent="0.25">
      <c r="H37433" s="200"/>
    </row>
    <row r="37434" spans="8:8" x14ac:dyDescent="0.25">
      <c r="H37434" s="200"/>
    </row>
    <row r="37435" spans="8:8" x14ac:dyDescent="0.25">
      <c r="H37435" s="200"/>
    </row>
    <row r="37436" spans="8:8" x14ac:dyDescent="0.25">
      <c r="H37436" s="200"/>
    </row>
    <row r="37437" spans="8:8" x14ac:dyDescent="0.25">
      <c r="H37437" s="200"/>
    </row>
    <row r="37438" spans="8:8" x14ac:dyDescent="0.25">
      <c r="H37438" s="200"/>
    </row>
    <row r="37439" spans="8:8" x14ac:dyDescent="0.25">
      <c r="H37439" s="200"/>
    </row>
    <row r="37440" spans="8:8" x14ac:dyDescent="0.25">
      <c r="H37440" s="200"/>
    </row>
    <row r="37441" spans="8:8" x14ac:dyDescent="0.25">
      <c r="H37441" s="200"/>
    </row>
    <row r="37442" spans="8:8" x14ac:dyDescent="0.25">
      <c r="H37442" s="200"/>
    </row>
    <row r="37443" spans="8:8" x14ac:dyDescent="0.25">
      <c r="H37443" s="200"/>
    </row>
    <row r="37444" spans="8:8" x14ac:dyDescent="0.25">
      <c r="H37444" s="200"/>
    </row>
    <row r="37445" spans="8:8" x14ac:dyDescent="0.25">
      <c r="H37445" s="200"/>
    </row>
    <row r="37446" spans="8:8" x14ac:dyDescent="0.25">
      <c r="H37446" s="200"/>
    </row>
    <row r="37447" spans="8:8" x14ac:dyDescent="0.25">
      <c r="H37447" s="200"/>
    </row>
    <row r="37448" spans="8:8" x14ac:dyDescent="0.25">
      <c r="H37448" s="200"/>
    </row>
    <row r="37449" spans="8:8" x14ac:dyDescent="0.25">
      <c r="H37449" s="200"/>
    </row>
    <row r="37450" spans="8:8" x14ac:dyDescent="0.25">
      <c r="H37450" s="200"/>
    </row>
    <row r="37451" spans="8:8" x14ac:dyDescent="0.25">
      <c r="H37451" s="200"/>
    </row>
    <row r="37452" spans="8:8" x14ac:dyDescent="0.25">
      <c r="H37452" s="200"/>
    </row>
    <row r="37453" spans="8:8" x14ac:dyDescent="0.25">
      <c r="H37453" s="200"/>
    </row>
    <row r="37454" spans="8:8" x14ac:dyDescent="0.25">
      <c r="H37454" s="200"/>
    </row>
    <row r="37455" spans="8:8" x14ac:dyDescent="0.25">
      <c r="H37455" s="200"/>
    </row>
    <row r="37456" spans="8:8" x14ac:dyDescent="0.25">
      <c r="H37456" s="200"/>
    </row>
    <row r="37457" spans="8:8" x14ac:dyDescent="0.25">
      <c r="H37457" s="200"/>
    </row>
    <row r="37458" spans="8:8" x14ac:dyDescent="0.25">
      <c r="H37458" s="200"/>
    </row>
    <row r="37459" spans="8:8" x14ac:dyDescent="0.25">
      <c r="H37459" s="200"/>
    </row>
    <row r="37460" spans="8:8" x14ac:dyDescent="0.25">
      <c r="H37460" s="200"/>
    </row>
    <row r="37461" spans="8:8" x14ac:dyDescent="0.25">
      <c r="H37461" s="200"/>
    </row>
    <row r="37462" spans="8:8" x14ac:dyDescent="0.25">
      <c r="H37462" s="200"/>
    </row>
    <row r="37463" spans="8:8" x14ac:dyDescent="0.25">
      <c r="H37463" s="200"/>
    </row>
    <row r="37464" spans="8:8" x14ac:dyDescent="0.25">
      <c r="H37464" s="200"/>
    </row>
    <row r="37465" spans="8:8" x14ac:dyDescent="0.25">
      <c r="H37465" s="200"/>
    </row>
    <row r="37466" spans="8:8" x14ac:dyDescent="0.25">
      <c r="H37466" s="200"/>
    </row>
    <row r="37467" spans="8:8" x14ac:dyDescent="0.25">
      <c r="H37467" s="200"/>
    </row>
    <row r="37468" spans="8:8" x14ac:dyDescent="0.25">
      <c r="H37468" s="200"/>
    </row>
    <row r="37469" spans="8:8" x14ac:dyDescent="0.25">
      <c r="H37469" s="200"/>
    </row>
    <row r="37470" spans="8:8" x14ac:dyDescent="0.25">
      <c r="H37470" s="200"/>
    </row>
    <row r="37471" spans="8:8" x14ac:dyDescent="0.25">
      <c r="H37471" s="200"/>
    </row>
    <row r="37472" spans="8:8" x14ac:dyDescent="0.25">
      <c r="H37472" s="200"/>
    </row>
    <row r="37473" spans="8:8" x14ac:dyDescent="0.25">
      <c r="H37473" s="200"/>
    </row>
    <row r="37474" spans="8:8" x14ac:dyDescent="0.25">
      <c r="H37474" s="200"/>
    </row>
    <row r="37475" spans="8:8" x14ac:dyDescent="0.25">
      <c r="H37475" s="200"/>
    </row>
    <row r="37476" spans="8:8" x14ac:dyDescent="0.25">
      <c r="H37476" s="200"/>
    </row>
    <row r="37477" spans="8:8" x14ac:dyDescent="0.25">
      <c r="H37477" s="200"/>
    </row>
    <row r="37478" spans="8:8" x14ac:dyDescent="0.25">
      <c r="H37478" s="200"/>
    </row>
    <row r="37479" spans="8:8" x14ac:dyDescent="0.25">
      <c r="H37479" s="200"/>
    </row>
    <row r="37480" spans="8:8" x14ac:dyDescent="0.25">
      <c r="H37480" s="200"/>
    </row>
    <row r="37481" spans="8:8" x14ac:dyDescent="0.25">
      <c r="H37481" s="200"/>
    </row>
    <row r="37482" spans="8:8" x14ac:dyDescent="0.25">
      <c r="H37482" s="200"/>
    </row>
    <row r="37483" spans="8:8" x14ac:dyDescent="0.25">
      <c r="H37483" s="200"/>
    </row>
    <row r="37484" spans="8:8" x14ac:dyDescent="0.25">
      <c r="H37484" s="200"/>
    </row>
    <row r="37485" spans="8:8" x14ac:dyDescent="0.25">
      <c r="H37485" s="200"/>
    </row>
    <row r="37486" spans="8:8" x14ac:dyDescent="0.25">
      <c r="H37486" s="200"/>
    </row>
    <row r="37487" spans="8:8" x14ac:dyDescent="0.25">
      <c r="H37487" s="200"/>
    </row>
    <row r="37488" spans="8:8" x14ac:dyDescent="0.25">
      <c r="H37488" s="200"/>
    </row>
    <row r="37489" spans="8:8" x14ac:dyDescent="0.25">
      <c r="H37489" s="200"/>
    </row>
    <row r="37490" spans="8:8" x14ac:dyDescent="0.25">
      <c r="H37490" s="200"/>
    </row>
    <row r="37491" spans="8:8" x14ac:dyDescent="0.25">
      <c r="H37491" s="200"/>
    </row>
    <row r="37492" spans="8:8" x14ac:dyDescent="0.25">
      <c r="H37492" s="200"/>
    </row>
    <row r="37493" spans="8:8" x14ac:dyDescent="0.25">
      <c r="H37493" s="200"/>
    </row>
    <row r="37494" spans="8:8" x14ac:dyDescent="0.25">
      <c r="H37494" s="200"/>
    </row>
    <row r="37495" spans="8:8" x14ac:dyDescent="0.25">
      <c r="H37495" s="200"/>
    </row>
    <row r="37496" spans="8:8" x14ac:dyDescent="0.25">
      <c r="H37496" s="200"/>
    </row>
    <row r="37497" spans="8:8" x14ac:dyDescent="0.25">
      <c r="H37497" s="200"/>
    </row>
    <row r="37498" spans="8:8" x14ac:dyDescent="0.25">
      <c r="H37498" s="200"/>
    </row>
    <row r="37499" spans="8:8" x14ac:dyDescent="0.25">
      <c r="H37499" s="200"/>
    </row>
    <row r="37500" spans="8:8" x14ac:dyDescent="0.25">
      <c r="H37500" s="200"/>
    </row>
    <row r="37501" spans="8:8" x14ac:dyDescent="0.25">
      <c r="H37501" s="200"/>
    </row>
    <row r="37502" spans="8:8" x14ac:dyDescent="0.25">
      <c r="H37502" s="200"/>
    </row>
    <row r="37503" spans="8:8" x14ac:dyDescent="0.25">
      <c r="H37503" s="200"/>
    </row>
    <row r="37504" spans="8:8" x14ac:dyDescent="0.25">
      <c r="H37504" s="200"/>
    </row>
    <row r="37505" spans="8:8" x14ac:dyDescent="0.25">
      <c r="H37505" s="200"/>
    </row>
    <row r="37506" spans="8:8" x14ac:dyDescent="0.25">
      <c r="H37506" s="200"/>
    </row>
    <row r="37507" spans="8:8" x14ac:dyDescent="0.25">
      <c r="H37507" s="200"/>
    </row>
    <row r="37508" spans="8:8" x14ac:dyDescent="0.25">
      <c r="H37508" s="200"/>
    </row>
    <row r="37509" spans="8:8" x14ac:dyDescent="0.25">
      <c r="H37509" s="200"/>
    </row>
    <row r="37510" spans="8:8" x14ac:dyDescent="0.25">
      <c r="H37510" s="200"/>
    </row>
    <row r="37511" spans="8:8" x14ac:dyDescent="0.25">
      <c r="H37511" s="200"/>
    </row>
    <row r="37512" spans="8:8" x14ac:dyDescent="0.25">
      <c r="H37512" s="200"/>
    </row>
    <row r="37513" spans="8:8" x14ac:dyDescent="0.25">
      <c r="H37513" s="200"/>
    </row>
    <row r="37514" spans="8:8" x14ac:dyDescent="0.25">
      <c r="H37514" s="200"/>
    </row>
    <row r="37515" spans="8:8" x14ac:dyDescent="0.25">
      <c r="H37515" s="200"/>
    </row>
    <row r="37516" spans="8:8" x14ac:dyDescent="0.25">
      <c r="H37516" s="200"/>
    </row>
    <row r="37517" spans="8:8" x14ac:dyDescent="0.25">
      <c r="H37517" s="200"/>
    </row>
    <row r="37518" spans="8:8" x14ac:dyDescent="0.25">
      <c r="H37518" s="200"/>
    </row>
    <row r="37519" spans="8:8" x14ac:dyDescent="0.25">
      <c r="H37519" s="200"/>
    </row>
    <row r="37520" spans="8:8" x14ac:dyDescent="0.25">
      <c r="H37520" s="200"/>
    </row>
    <row r="37521" spans="8:8" x14ac:dyDescent="0.25">
      <c r="H37521" s="200"/>
    </row>
    <row r="37522" spans="8:8" x14ac:dyDescent="0.25">
      <c r="H37522" s="200"/>
    </row>
    <row r="37523" spans="8:8" x14ac:dyDescent="0.25">
      <c r="H37523" s="200"/>
    </row>
    <row r="37524" spans="8:8" x14ac:dyDescent="0.25">
      <c r="H37524" s="200"/>
    </row>
    <row r="37525" spans="8:8" x14ac:dyDescent="0.25">
      <c r="H37525" s="200"/>
    </row>
    <row r="37526" spans="8:8" x14ac:dyDescent="0.25">
      <c r="H37526" s="200"/>
    </row>
    <row r="37527" spans="8:8" x14ac:dyDescent="0.25">
      <c r="H37527" s="200"/>
    </row>
    <row r="37528" spans="8:8" x14ac:dyDescent="0.25">
      <c r="H37528" s="200"/>
    </row>
    <row r="37529" spans="8:8" x14ac:dyDescent="0.25">
      <c r="H37529" s="200"/>
    </row>
    <row r="37530" spans="8:8" x14ac:dyDescent="0.25">
      <c r="H37530" s="200"/>
    </row>
    <row r="37531" spans="8:8" x14ac:dyDescent="0.25">
      <c r="H37531" s="200"/>
    </row>
    <row r="37532" spans="8:8" x14ac:dyDescent="0.25">
      <c r="H37532" s="200"/>
    </row>
    <row r="37533" spans="8:8" x14ac:dyDescent="0.25">
      <c r="H37533" s="200"/>
    </row>
    <row r="37534" spans="8:8" x14ac:dyDescent="0.25">
      <c r="H37534" s="200"/>
    </row>
    <row r="37535" spans="8:8" x14ac:dyDescent="0.25">
      <c r="H37535" s="200"/>
    </row>
    <row r="37536" spans="8:8" x14ac:dyDescent="0.25">
      <c r="H37536" s="200"/>
    </row>
    <row r="37537" spans="8:8" x14ac:dyDescent="0.25">
      <c r="H37537" s="200"/>
    </row>
    <row r="37538" spans="8:8" x14ac:dyDescent="0.25">
      <c r="H37538" s="200"/>
    </row>
    <row r="37539" spans="8:8" x14ac:dyDescent="0.25">
      <c r="H37539" s="200"/>
    </row>
    <row r="37540" spans="8:8" x14ac:dyDescent="0.25">
      <c r="H37540" s="200"/>
    </row>
    <row r="37541" spans="8:8" x14ac:dyDescent="0.25">
      <c r="H37541" s="200"/>
    </row>
    <row r="37542" spans="8:8" x14ac:dyDescent="0.25">
      <c r="H37542" s="200"/>
    </row>
    <row r="37543" spans="8:8" x14ac:dyDescent="0.25">
      <c r="H37543" s="200"/>
    </row>
    <row r="37544" spans="8:8" x14ac:dyDescent="0.25">
      <c r="H37544" s="200"/>
    </row>
    <row r="37545" spans="8:8" x14ac:dyDescent="0.25">
      <c r="H37545" s="200"/>
    </row>
    <row r="37546" spans="8:8" x14ac:dyDescent="0.25">
      <c r="H37546" s="200"/>
    </row>
    <row r="37547" spans="8:8" x14ac:dyDescent="0.25">
      <c r="H37547" s="200"/>
    </row>
    <row r="37548" spans="8:8" x14ac:dyDescent="0.25">
      <c r="H37548" s="200"/>
    </row>
    <row r="37549" spans="8:8" x14ac:dyDescent="0.25">
      <c r="H37549" s="200"/>
    </row>
    <row r="37550" spans="8:8" x14ac:dyDescent="0.25">
      <c r="H37550" s="200"/>
    </row>
    <row r="37551" spans="8:8" x14ac:dyDescent="0.25">
      <c r="H37551" s="200"/>
    </row>
    <row r="37552" spans="8:8" x14ac:dyDescent="0.25">
      <c r="H37552" s="200"/>
    </row>
    <row r="37553" spans="8:8" x14ac:dyDescent="0.25">
      <c r="H37553" s="200"/>
    </row>
    <row r="37554" spans="8:8" x14ac:dyDescent="0.25">
      <c r="H37554" s="200"/>
    </row>
    <row r="37555" spans="8:8" x14ac:dyDescent="0.25">
      <c r="H37555" s="200"/>
    </row>
    <row r="37556" spans="8:8" x14ac:dyDescent="0.25">
      <c r="H37556" s="200"/>
    </row>
    <row r="37557" spans="8:8" x14ac:dyDescent="0.25">
      <c r="H37557" s="200"/>
    </row>
    <row r="37558" spans="8:8" x14ac:dyDescent="0.25">
      <c r="H37558" s="200"/>
    </row>
    <row r="37559" spans="8:8" x14ac:dyDescent="0.25">
      <c r="H37559" s="200"/>
    </row>
    <row r="37560" spans="8:8" x14ac:dyDescent="0.25">
      <c r="H37560" s="200"/>
    </row>
    <row r="37561" spans="8:8" x14ac:dyDescent="0.25">
      <c r="H37561" s="200"/>
    </row>
    <row r="37562" spans="8:8" x14ac:dyDescent="0.25">
      <c r="H37562" s="200"/>
    </row>
    <row r="37563" spans="8:8" x14ac:dyDescent="0.25">
      <c r="H37563" s="200"/>
    </row>
    <row r="37564" spans="8:8" x14ac:dyDescent="0.25">
      <c r="H37564" s="200"/>
    </row>
    <row r="37565" spans="8:8" x14ac:dyDescent="0.25">
      <c r="H37565" s="200"/>
    </row>
    <row r="37566" spans="8:8" x14ac:dyDescent="0.25">
      <c r="H37566" s="200"/>
    </row>
    <row r="37567" spans="8:8" x14ac:dyDescent="0.25">
      <c r="H37567" s="200"/>
    </row>
    <row r="37568" spans="8:8" x14ac:dyDescent="0.25">
      <c r="H37568" s="200"/>
    </row>
    <row r="37569" spans="8:8" x14ac:dyDescent="0.25">
      <c r="H37569" s="200"/>
    </row>
    <row r="37570" spans="8:8" x14ac:dyDescent="0.25">
      <c r="H37570" s="200"/>
    </row>
    <row r="37571" spans="8:8" x14ac:dyDescent="0.25">
      <c r="H37571" s="200"/>
    </row>
    <row r="37572" spans="8:8" x14ac:dyDescent="0.25">
      <c r="H37572" s="200"/>
    </row>
    <row r="37573" spans="8:8" x14ac:dyDescent="0.25">
      <c r="H37573" s="200"/>
    </row>
    <row r="37574" spans="8:8" x14ac:dyDescent="0.25">
      <c r="H37574" s="200"/>
    </row>
    <row r="37575" spans="8:8" x14ac:dyDescent="0.25">
      <c r="H37575" s="200"/>
    </row>
    <row r="37576" spans="8:8" x14ac:dyDescent="0.25">
      <c r="H37576" s="200"/>
    </row>
    <row r="37577" spans="8:8" x14ac:dyDescent="0.25">
      <c r="H37577" s="200"/>
    </row>
    <row r="37578" spans="8:8" x14ac:dyDescent="0.25">
      <c r="H37578" s="200"/>
    </row>
    <row r="37579" spans="8:8" x14ac:dyDescent="0.25">
      <c r="H37579" s="200"/>
    </row>
    <row r="37580" spans="8:8" x14ac:dyDescent="0.25">
      <c r="H37580" s="200"/>
    </row>
    <row r="37581" spans="8:8" x14ac:dyDescent="0.25">
      <c r="H37581" s="200"/>
    </row>
    <row r="37582" spans="8:8" x14ac:dyDescent="0.25">
      <c r="H37582" s="200"/>
    </row>
    <row r="37583" spans="8:8" x14ac:dyDescent="0.25">
      <c r="H37583" s="200"/>
    </row>
    <row r="37584" spans="8:8" x14ac:dyDescent="0.25">
      <c r="H37584" s="200"/>
    </row>
    <row r="37585" spans="8:8" x14ac:dyDescent="0.25">
      <c r="H37585" s="200"/>
    </row>
    <row r="37586" spans="8:8" x14ac:dyDescent="0.25">
      <c r="H37586" s="200"/>
    </row>
    <row r="37587" spans="8:8" x14ac:dyDescent="0.25">
      <c r="H37587" s="200"/>
    </row>
    <row r="37588" spans="8:8" x14ac:dyDescent="0.25">
      <c r="H37588" s="200"/>
    </row>
    <row r="37589" spans="8:8" x14ac:dyDescent="0.25">
      <c r="H37589" s="200"/>
    </row>
    <row r="37590" spans="8:8" x14ac:dyDescent="0.25">
      <c r="H37590" s="200"/>
    </row>
    <row r="37591" spans="8:8" x14ac:dyDescent="0.25">
      <c r="H37591" s="200"/>
    </row>
    <row r="37592" spans="8:8" x14ac:dyDescent="0.25">
      <c r="H37592" s="200"/>
    </row>
    <row r="37593" spans="8:8" x14ac:dyDescent="0.25">
      <c r="H37593" s="200"/>
    </row>
    <row r="37594" spans="8:8" x14ac:dyDescent="0.25">
      <c r="H37594" s="200"/>
    </row>
    <row r="37595" spans="8:8" x14ac:dyDescent="0.25">
      <c r="H37595" s="200"/>
    </row>
    <row r="37596" spans="8:8" x14ac:dyDescent="0.25">
      <c r="H37596" s="200"/>
    </row>
    <row r="37597" spans="8:8" x14ac:dyDescent="0.25">
      <c r="H37597" s="200"/>
    </row>
    <row r="37598" spans="8:8" x14ac:dyDescent="0.25">
      <c r="H37598" s="200"/>
    </row>
    <row r="37599" spans="8:8" x14ac:dyDescent="0.25">
      <c r="H37599" s="200"/>
    </row>
    <row r="37600" spans="8:8" x14ac:dyDescent="0.25">
      <c r="H37600" s="200"/>
    </row>
    <row r="37601" spans="8:8" x14ac:dyDescent="0.25">
      <c r="H37601" s="200"/>
    </row>
    <row r="37602" spans="8:8" x14ac:dyDescent="0.25">
      <c r="H37602" s="200"/>
    </row>
    <row r="37603" spans="8:8" x14ac:dyDescent="0.25">
      <c r="H37603" s="200"/>
    </row>
    <row r="37604" spans="8:8" x14ac:dyDescent="0.25">
      <c r="H37604" s="200"/>
    </row>
    <row r="37605" spans="8:8" x14ac:dyDescent="0.25">
      <c r="H37605" s="200"/>
    </row>
    <row r="37606" spans="8:8" x14ac:dyDescent="0.25">
      <c r="H37606" s="200"/>
    </row>
    <row r="37607" spans="8:8" x14ac:dyDescent="0.25">
      <c r="H37607" s="200"/>
    </row>
    <row r="37608" spans="8:8" x14ac:dyDescent="0.25">
      <c r="H37608" s="200"/>
    </row>
    <row r="37609" spans="8:8" x14ac:dyDescent="0.25">
      <c r="H37609" s="200"/>
    </row>
    <row r="37610" spans="8:8" x14ac:dyDescent="0.25">
      <c r="H37610" s="200"/>
    </row>
    <row r="37611" spans="8:8" x14ac:dyDescent="0.25">
      <c r="H37611" s="200"/>
    </row>
    <row r="37612" spans="8:8" x14ac:dyDescent="0.25">
      <c r="H37612" s="200"/>
    </row>
    <row r="37613" spans="8:8" x14ac:dyDescent="0.25">
      <c r="H37613" s="200"/>
    </row>
    <row r="37614" spans="8:8" x14ac:dyDescent="0.25">
      <c r="H37614" s="200"/>
    </row>
    <row r="37615" spans="8:8" x14ac:dyDescent="0.25">
      <c r="H37615" s="200"/>
    </row>
    <row r="37616" spans="8:8" x14ac:dyDescent="0.25">
      <c r="H37616" s="200"/>
    </row>
    <row r="37617" spans="8:8" x14ac:dyDescent="0.25">
      <c r="H37617" s="200"/>
    </row>
    <row r="37618" spans="8:8" x14ac:dyDescent="0.25">
      <c r="H37618" s="200"/>
    </row>
    <row r="37619" spans="8:8" x14ac:dyDescent="0.25">
      <c r="H37619" s="200"/>
    </row>
    <row r="37620" spans="8:8" x14ac:dyDescent="0.25">
      <c r="H37620" s="200"/>
    </row>
    <row r="37621" spans="8:8" x14ac:dyDescent="0.25">
      <c r="H37621" s="200"/>
    </row>
    <row r="37622" spans="8:8" x14ac:dyDescent="0.25">
      <c r="H37622" s="200"/>
    </row>
    <row r="37623" spans="8:8" x14ac:dyDescent="0.25">
      <c r="H37623" s="200"/>
    </row>
    <row r="37624" spans="8:8" x14ac:dyDescent="0.25">
      <c r="H37624" s="200"/>
    </row>
    <row r="37625" spans="8:8" x14ac:dyDescent="0.25">
      <c r="H37625" s="200"/>
    </row>
    <row r="37626" spans="8:8" x14ac:dyDescent="0.25">
      <c r="H37626" s="200"/>
    </row>
    <row r="37627" spans="8:8" x14ac:dyDescent="0.25">
      <c r="H37627" s="200"/>
    </row>
    <row r="37628" spans="8:8" x14ac:dyDescent="0.25">
      <c r="H37628" s="200"/>
    </row>
    <row r="37629" spans="8:8" x14ac:dyDescent="0.25">
      <c r="H37629" s="200"/>
    </row>
    <row r="37630" spans="8:8" x14ac:dyDescent="0.25">
      <c r="H37630" s="200"/>
    </row>
    <row r="37631" spans="8:8" x14ac:dyDescent="0.25">
      <c r="H37631" s="200"/>
    </row>
    <row r="37632" spans="8:8" x14ac:dyDescent="0.25">
      <c r="H37632" s="200"/>
    </row>
    <row r="37633" spans="8:8" x14ac:dyDescent="0.25">
      <c r="H37633" s="200"/>
    </row>
    <row r="37634" spans="8:8" x14ac:dyDescent="0.25">
      <c r="H37634" s="200"/>
    </row>
    <row r="37635" spans="8:8" x14ac:dyDescent="0.25">
      <c r="H37635" s="200"/>
    </row>
    <row r="37636" spans="8:8" x14ac:dyDescent="0.25">
      <c r="H37636" s="200"/>
    </row>
    <row r="37637" spans="8:8" x14ac:dyDescent="0.25">
      <c r="H37637" s="200"/>
    </row>
    <row r="37638" spans="8:8" x14ac:dyDescent="0.25">
      <c r="H37638" s="200"/>
    </row>
    <row r="37639" spans="8:8" x14ac:dyDescent="0.25">
      <c r="H37639" s="200"/>
    </row>
    <row r="37640" spans="8:8" x14ac:dyDescent="0.25">
      <c r="H37640" s="200"/>
    </row>
    <row r="37641" spans="8:8" x14ac:dyDescent="0.25">
      <c r="H37641" s="200"/>
    </row>
    <row r="37642" spans="8:8" x14ac:dyDescent="0.25">
      <c r="H37642" s="200"/>
    </row>
    <row r="37643" spans="8:8" x14ac:dyDescent="0.25">
      <c r="H37643" s="200"/>
    </row>
    <row r="37644" spans="8:8" x14ac:dyDescent="0.25">
      <c r="H37644" s="200"/>
    </row>
    <row r="37645" spans="8:8" x14ac:dyDescent="0.25">
      <c r="H37645" s="200"/>
    </row>
    <row r="37646" spans="8:8" x14ac:dyDescent="0.25">
      <c r="H37646" s="200"/>
    </row>
    <row r="37647" spans="8:8" x14ac:dyDescent="0.25">
      <c r="H37647" s="200"/>
    </row>
    <row r="37648" spans="8:8" x14ac:dyDescent="0.25">
      <c r="H37648" s="200"/>
    </row>
    <row r="37649" spans="8:8" x14ac:dyDescent="0.25">
      <c r="H37649" s="200"/>
    </row>
    <row r="37650" spans="8:8" x14ac:dyDescent="0.25">
      <c r="H37650" s="200"/>
    </row>
    <row r="37651" spans="8:8" x14ac:dyDescent="0.25">
      <c r="H37651" s="200"/>
    </row>
    <row r="37652" spans="8:8" x14ac:dyDescent="0.25">
      <c r="H37652" s="200"/>
    </row>
    <row r="37653" spans="8:8" x14ac:dyDescent="0.25">
      <c r="H37653" s="200"/>
    </row>
    <row r="37654" spans="8:8" x14ac:dyDescent="0.25">
      <c r="H37654" s="200"/>
    </row>
    <row r="37655" spans="8:8" x14ac:dyDescent="0.25">
      <c r="H37655" s="200"/>
    </row>
    <row r="37656" spans="8:8" x14ac:dyDescent="0.25">
      <c r="H37656" s="200"/>
    </row>
    <row r="37657" spans="8:8" x14ac:dyDescent="0.25">
      <c r="H37657" s="200"/>
    </row>
    <row r="37658" spans="8:8" x14ac:dyDescent="0.25">
      <c r="H37658" s="200"/>
    </row>
    <row r="37659" spans="8:8" x14ac:dyDescent="0.25">
      <c r="H37659" s="200"/>
    </row>
    <row r="37660" spans="8:8" x14ac:dyDescent="0.25">
      <c r="H37660" s="200"/>
    </row>
    <row r="37661" spans="8:8" x14ac:dyDescent="0.25">
      <c r="H37661" s="200"/>
    </row>
    <row r="37662" spans="8:8" x14ac:dyDescent="0.25">
      <c r="H37662" s="200"/>
    </row>
    <row r="37663" spans="8:8" x14ac:dyDescent="0.25">
      <c r="H37663" s="200"/>
    </row>
    <row r="37664" spans="8:8" x14ac:dyDescent="0.25">
      <c r="H37664" s="200"/>
    </row>
    <row r="37665" spans="8:8" x14ac:dyDescent="0.25">
      <c r="H37665" s="200"/>
    </row>
    <row r="37666" spans="8:8" x14ac:dyDescent="0.25">
      <c r="H37666" s="200"/>
    </row>
    <row r="37667" spans="8:8" x14ac:dyDescent="0.25">
      <c r="H37667" s="200"/>
    </row>
    <row r="37668" spans="8:8" x14ac:dyDescent="0.25">
      <c r="H37668" s="200"/>
    </row>
    <row r="37669" spans="8:8" x14ac:dyDescent="0.25">
      <c r="H37669" s="200"/>
    </row>
    <row r="37670" spans="8:8" x14ac:dyDescent="0.25">
      <c r="H37670" s="200"/>
    </row>
    <row r="37671" spans="8:8" x14ac:dyDescent="0.25">
      <c r="H37671" s="200"/>
    </row>
    <row r="37672" spans="8:8" x14ac:dyDescent="0.25">
      <c r="H37672" s="200"/>
    </row>
    <row r="37673" spans="8:8" x14ac:dyDescent="0.25">
      <c r="H37673" s="200"/>
    </row>
    <row r="37674" spans="8:8" x14ac:dyDescent="0.25">
      <c r="H37674" s="200"/>
    </row>
    <row r="37675" spans="8:8" x14ac:dyDescent="0.25">
      <c r="H37675" s="200"/>
    </row>
    <row r="37676" spans="8:8" x14ac:dyDescent="0.25">
      <c r="H37676" s="200"/>
    </row>
    <row r="37677" spans="8:8" x14ac:dyDescent="0.25">
      <c r="H37677" s="200"/>
    </row>
    <row r="37678" spans="8:8" x14ac:dyDescent="0.25">
      <c r="H37678" s="200"/>
    </row>
    <row r="37679" spans="8:8" x14ac:dyDescent="0.25">
      <c r="H37679" s="200"/>
    </row>
    <row r="37680" spans="8:8" x14ac:dyDescent="0.25">
      <c r="H37680" s="200"/>
    </row>
    <row r="37681" spans="8:8" x14ac:dyDescent="0.25">
      <c r="H37681" s="200"/>
    </row>
    <row r="37682" spans="8:8" x14ac:dyDescent="0.25">
      <c r="H37682" s="200"/>
    </row>
    <row r="37683" spans="8:8" x14ac:dyDescent="0.25">
      <c r="H37683" s="200"/>
    </row>
    <row r="37684" spans="8:8" x14ac:dyDescent="0.25">
      <c r="H37684" s="200"/>
    </row>
    <row r="37685" spans="8:8" x14ac:dyDescent="0.25">
      <c r="H37685" s="200"/>
    </row>
    <row r="37686" spans="8:8" x14ac:dyDescent="0.25">
      <c r="H37686" s="200"/>
    </row>
    <row r="37687" spans="8:8" x14ac:dyDescent="0.25">
      <c r="H37687" s="200"/>
    </row>
    <row r="37688" spans="8:8" x14ac:dyDescent="0.25">
      <c r="H37688" s="200"/>
    </row>
    <row r="37689" spans="8:8" x14ac:dyDescent="0.25">
      <c r="H37689" s="200"/>
    </row>
    <row r="37690" spans="8:8" x14ac:dyDescent="0.25">
      <c r="H37690" s="200"/>
    </row>
    <row r="37691" spans="8:8" x14ac:dyDescent="0.25">
      <c r="H37691" s="200"/>
    </row>
    <row r="37692" spans="8:8" x14ac:dyDescent="0.25">
      <c r="H37692" s="200"/>
    </row>
    <row r="37693" spans="8:8" x14ac:dyDescent="0.25">
      <c r="H37693" s="200"/>
    </row>
    <row r="37694" spans="8:8" x14ac:dyDescent="0.25">
      <c r="H37694" s="200"/>
    </row>
    <row r="37695" spans="8:8" x14ac:dyDescent="0.25">
      <c r="H37695" s="200"/>
    </row>
    <row r="37696" spans="8:8" x14ac:dyDescent="0.25">
      <c r="H37696" s="200"/>
    </row>
    <row r="37697" spans="8:8" x14ac:dyDescent="0.25">
      <c r="H37697" s="200"/>
    </row>
    <row r="37698" spans="8:8" x14ac:dyDescent="0.25">
      <c r="H37698" s="200"/>
    </row>
    <row r="37699" spans="8:8" x14ac:dyDescent="0.25">
      <c r="H37699" s="200"/>
    </row>
    <row r="37700" spans="8:8" x14ac:dyDescent="0.25">
      <c r="H37700" s="200"/>
    </row>
    <row r="37701" spans="8:8" x14ac:dyDescent="0.25">
      <c r="H37701" s="200"/>
    </row>
    <row r="37702" spans="8:8" x14ac:dyDescent="0.25">
      <c r="H37702" s="200"/>
    </row>
    <row r="37703" spans="8:8" x14ac:dyDescent="0.25">
      <c r="H37703" s="200"/>
    </row>
    <row r="37704" spans="8:8" x14ac:dyDescent="0.25">
      <c r="H37704" s="200"/>
    </row>
    <row r="37705" spans="8:8" x14ac:dyDescent="0.25">
      <c r="H37705" s="200"/>
    </row>
    <row r="37706" spans="8:8" x14ac:dyDescent="0.25">
      <c r="H37706" s="200"/>
    </row>
    <row r="37707" spans="8:8" x14ac:dyDescent="0.25">
      <c r="H37707" s="200"/>
    </row>
    <row r="37708" spans="8:8" x14ac:dyDescent="0.25">
      <c r="H37708" s="200"/>
    </row>
    <row r="37709" spans="8:8" x14ac:dyDescent="0.25">
      <c r="H37709" s="200"/>
    </row>
    <row r="37710" spans="8:8" x14ac:dyDescent="0.25">
      <c r="H37710" s="200"/>
    </row>
    <row r="37711" spans="8:8" x14ac:dyDescent="0.25">
      <c r="H37711" s="200"/>
    </row>
    <row r="37712" spans="8:8" x14ac:dyDescent="0.25">
      <c r="H37712" s="200"/>
    </row>
    <row r="37713" spans="8:8" x14ac:dyDescent="0.25">
      <c r="H37713" s="200"/>
    </row>
    <row r="37714" spans="8:8" x14ac:dyDescent="0.25">
      <c r="H37714" s="200"/>
    </row>
    <row r="37715" spans="8:8" x14ac:dyDescent="0.25">
      <c r="H37715" s="200"/>
    </row>
    <row r="37716" spans="8:8" x14ac:dyDescent="0.25">
      <c r="H37716" s="200"/>
    </row>
    <row r="37717" spans="8:8" x14ac:dyDescent="0.25">
      <c r="H37717" s="200"/>
    </row>
    <row r="37718" spans="8:8" x14ac:dyDescent="0.25">
      <c r="H37718" s="200"/>
    </row>
    <row r="37719" spans="8:8" x14ac:dyDescent="0.25">
      <c r="H37719" s="200"/>
    </row>
    <row r="37720" spans="8:8" x14ac:dyDescent="0.25">
      <c r="H37720" s="200"/>
    </row>
    <row r="37721" spans="8:8" x14ac:dyDescent="0.25">
      <c r="H37721" s="200"/>
    </row>
    <row r="37722" spans="8:8" x14ac:dyDescent="0.25">
      <c r="H37722" s="200"/>
    </row>
    <row r="37723" spans="8:8" x14ac:dyDescent="0.25">
      <c r="H37723" s="200"/>
    </row>
    <row r="37724" spans="8:8" x14ac:dyDescent="0.25">
      <c r="H37724" s="200"/>
    </row>
    <row r="37725" spans="8:8" x14ac:dyDescent="0.25">
      <c r="H37725" s="200"/>
    </row>
    <row r="37726" spans="8:8" x14ac:dyDescent="0.25">
      <c r="H37726" s="200"/>
    </row>
    <row r="37727" spans="8:8" x14ac:dyDescent="0.25">
      <c r="H37727" s="200"/>
    </row>
    <row r="37728" spans="8:8" x14ac:dyDescent="0.25">
      <c r="H37728" s="200"/>
    </row>
    <row r="37729" spans="8:8" x14ac:dyDescent="0.25">
      <c r="H37729" s="200"/>
    </row>
    <row r="37730" spans="8:8" x14ac:dyDescent="0.25">
      <c r="H37730" s="200"/>
    </row>
    <row r="37731" spans="8:8" x14ac:dyDescent="0.25">
      <c r="H37731" s="200"/>
    </row>
    <row r="37732" spans="8:8" x14ac:dyDescent="0.25">
      <c r="H37732" s="200"/>
    </row>
    <row r="37733" spans="8:8" x14ac:dyDescent="0.25">
      <c r="H37733" s="200"/>
    </row>
    <row r="37734" spans="8:8" x14ac:dyDescent="0.25">
      <c r="H37734" s="200"/>
    </row>
    <row r="37735" spans="8:8" x14ac:dyDescent="0.25">
      <c r="H37735" s="200"/>
    </row>
    <row r="37736" spans="8:8" x14ac:dyDescent="0.25">
      <c r="H37736" s="200"/>
    </row>
    <row r="37737" spans="8:8" x14ac:dyDescent="0.25">
      <c r="H37737" s="200"/>
    </row>
    <row r="37738" spans="8:8" x14ac:dyDescent="0.25">
      <c r="H37738" s="200"/>
    </row>
    <row r="37739" spans="8:8" x14ac:dyDescent="0.25">
      <c r="H37739" s="200"/>
    </row>
    <row r="37740" spans="8:8" x14ac:dyDescent="0.25">
      <c r="H37740" s="200"/>
    </row>
    <row r="37741" spans="8:8" x14ac:dyDescent="0.25">
      <c r="H37741" s="200"/>
    </row>
    <row r="37742" spans="8:8" x14ac:dyDescent="0.25">
      <c r="H37742" s="200"/>
    </row>
    <row r="37743" spans="8:8" x14ac:dyDescent="0.25">
      <c r="H37743" s="200"/>
    </row>
    <row r="37744" spans="8:8" x14ac:dyDescent="0.25">
      <c r="H37744" s="200"/>
    </row>
    <row r="37745" spans="8:8" x14ac:dyDescent="0.25">
      <c r="H37745" s="200"/>
    </row>
    <row r="37746" spans="8:8" x14ac:dyDescent="0.25">
      <c r="H37746" s="200"/>
    </row>
    <row r="37747" spans="8:8" x14ac:dyDescent="0.25">
      <c r="H37747" s="200"/>
    </row>
    <row r="37748" spans="8:8" x14ac:dyDescent="0.25">
      <c r="H37748" s="200"/>
    </row>
    <row r="37749" spans="8:8" x14ac:dyDescent="0.25">
      <c r="H37749" s="200"/>
    </row>
    <row r="37750" spans="8:8" x14ac:dyDescent="0.25">
      <c r="H37750" s="200"/>
    </row>
    <row r="37751" spans="8:8" x14ac:dyDescent="0.25">
      <c r="H37751" s="200"/>
    </row>
    <row r="37752" spans="8:8" x14ac:dyDescent="0.25">
      <c r="H37752" s="200"/>
    </row>
    <row r="37753" spans="8:8" x14ac:dyDescent="0.25">
      <c r="H37753" s="200"/>
    </row>
    <row r="37754" spans="8:8" x14ac:dyDescent="0.25">
      <c r="H37754" s="200"/>
    </row>
    <row r="37755" spans="8:8" x14ac:dyDescent="0.25">
      <c r="H37755" s="200"/>
    </row>
    <row r="37756" spans="8:8" x14ac:dyDescent="0.25">
      <c r="H37756" s="200"/>
    </row>
    <row r="37757" spans="8:8" x14ac:dyDescent="0.25">
      <c r="H37757" s="200"/>
    </row>
    <row r="37758" spans="8:8" x14ac:dyDescent="0.25">
      <c r="H37758" s="200"/>
    </row>
    <row r="37759" spans="8:8" x14ac:dyDescent="0.25">
      <c r="H37759" s="200"/>
    </row>
    <row r="37760" spans="8:8" x14ac:dyDescent="0.25">
      <c r="H37760" s="200"/>
    </row>
    <row r="37761" spans="8:8" x14ac:dyDescent="0.25">
      <c r="H37761" s="200"/>
    </row>
    <row r="37762" spans="8:8" x14ac:dyDescent="0.25">
      <c r="H37762" s="200"/>
    </row>
    <row r="37763" spans="8:8" x14ac:dyDescent="0.25">
      <c r="H37763" s="200"/>
    </row>
    <row r="37764" spans="8:8" x14ac:dyDescent="0.25">
      <c r="H37764" s="200"/>
    </row>
    <row r="37765" spans="8:8" x14ac:dyDescent="0.25">
      <c r="H37765" s="200"/>
    </row>
    <row r="37766" spans="8:8" x14ac:dyDescent="0.25">
      <c r="H37766" s="200"/>
    </row>
    <row r="37767" spans="8:8" x14ac:dyDescent="0.25">
      <c r="H37767" s="200"/>
    </row>
    <row r="37768" spans="8:8" x14ac:dyDescent="0.25">
      <c r="H37768" s="200"/>
    </row>
    <row r="37769" spans="8:8" x14ac:dyDescent="0.25">
      <c r="H37769" s="200"/>
    </row>
    <row r="37770" spans="8:8" x14ac:dyDescent="0.25">
      <c r="H37770" s="200"/>
    </row>
    <row r="37771" spans="8:8" x14ac:dyDescent="0.25">
      <c r="H37771" s="200"/>
    </row>
    <row r="37772" spans="8:8" x14ac:dyDescent="0.25">
      <c r="H37772" s="200"/>
    </row>
    <row r="37773" spans="8:8" x14ac:dyDescent="0.25">
      <c r="H37773" s="200"/>
    </row>
    <row r="37774" spans="8:8" x14ac:dyDescent="0.25">
      <c r="H37774" s="200"/>
    </row>
    <row r="37775" spans="8:8" x14ac:dyDescent="0.25">
      <c r="H37775" s="200"/>
    </row>
    <row r="37776" spans="8:8" x14ac:dyDescent="0.25">
      <c r="H37776" s="200"/>
    </row>
    <row r="37777" spans="8:8" x14ac:dyDescent="0.25">
      <c r="H37777" s="200"/>
    </row>
    <row r="37778" spans="8:8" x14ac:dyDescent="0.25">
      <c r="H37778" s="200"/>
    </row>
    <row r="37779" spans="8:8" x14ac:dyDescent="0.25">
      <c r="H37779" s="200"/>
    </row>
    <row r="37780" spans="8:8" x14ac:dyDescent="0.25">
      <c r="H37780" s="200"/>
    </row>
    <row r="37781" spans="8:8" x14ac:dyDescent="0.25">
      <c r="H37781" s="200"/>
    </row>
    <row r="37782" spans="8:8" x14ac:dyDescent="0.25">
      <c r="H37782" s="200"/>
    </row>
    <row r="37783" spans="8:8" x14ac:dyDescent="0.25">
      <c r="H37783" s="200"/>
    </row>
    <row r="37784" spans="8:8" x14ac:dyDescent="0.25">
      <c r="H37784" s="200"/>
    </row>
    <row r="37785" spans="8:8" x14ac:dyDescent="0.25">
      <c r="H37785" s="200"/>
    </row>
    <row r="37786" spans="8:8" x14ac:dyDescent="0.25">
      <c r="H37786" s="200"/>
    </row>
    <row r="37787" spans="8:8" x14ac:dyDescent="0.25">
      <c r="H37787" s="200"/>
    </row>
    <row r="37788" spans="8:8" x14ac:dyDescent="0.25">
      <c r="H37788" s="200"/>
    </row>
    <row r="37789" spans="8:8" x14ac:dyDescent="0.25">
      <c r="H37789" s="200"/>
    </row>
    <row r="37790" spans="8:8" x14ac:dyDescent="0.25">
      <c r="H37790" s="200"/>
    </row>
    <row r="37791" spans="8:8" x14ac:dyDescent="0.25">
      <c r="H37791" s="200"/>
    </row>
    <row r="37792" spans="8:8" x14ac:dyDescent="0.25">
      <c r="H37792" s="200"/>
    </row>
    <row r="37793" spans="8:8" x14ac:dyDescent="0.25">
      <c r="H37793" s="200"/>
    </row>
    <row r="37794" spans="8:8" x14ac:dyDescent="0.25">
      <c r="H37794" s="200"/>
    </row>
    <row r="37795" spans="8:8" x14ac:dyDescent="0.25">
      <c r="H37795" s="200"/>
    </row>
    <row r="37796" spans="8:8" x14ac:dyDescent="0.25">
      <c r="H37796" s="200"/>
    </row>
    <row r="37797" spans="8:8" x14ac:dyDescent="0.25">
      <c r="H37797" s="200"/>
    </row>
    <row r="37798" spans="8:8" x14ac:dyDescent="0.25">
      <c r="H37798" s="200"/>
    </row>
    <row r="37799" spans="8:8" x14ac:dyDescent="0.25">
      <c r="H37799" s="200"/>
    </row>
    <row r="37800" spans="8:8" x14ac:dyDescent="0.25">
      <c r="H37800" s="200"/>
    </row>
    <row r="37801" spans="8:8" x14ac:dyDescent="0.25">
      <c r="H37801" s="200"/>
    </row>
    <row r="37802" spans="8:8" x14ac:dyDescent="0.25">
      <c r="H37802" s="200"/>
    </row>
    <row r="37803" spans="8:8" x14ac:dyDescent="0.25">
      <c r="H37803" s="200"/>
    </row>
    <row r="37804" spans="8:8" x14ac:dyDescent="0.25">
      <c r="H37804" s="200"/>
    </row>
    <row r="37805" spans="8:8" x14ac:dyDescent="0.25">
      <c r="H37805" s="200"/>
    </row>
    <row r="37806" spans="8:8" x14ac:dyDescent="0.25">
      <c r="H37806" s="200"/>
    </row>
    <row r="37807" spans="8:8" x14ac:dyDescent="0.25">
      <c r="H37807" s="200"/>
    </row>
    <row r="37808" spans="8:8" x14ac:dyDescent="0.25">
      <c r="H37808" s="200"/>
    </row>
    <row r="37809" spans="8:8" x14ac:dyDescent="0.25">
      <c r="H37809" s="200"/>
    </row>
    <row r="37810" spans="8:8" x14ac:dyDescent="0.25">
      <c r="H37810" s="200"/>
    </row>
    <row r="37811" spans="8:8" x14ac:dyDescent="0.25">
      <c r="H37811" s="200"/>
    </row>
    <row r="37812" spans="8:8" x14ac:dyDescent="0.25">
      <c r="H37812" s="200"/>
    </row>
    <row r="37813" spans="8:8" x14ac:dyDescent="0.25">
      <c r="H37813" s="200"/>
    </row>
    <row r="37814" spans="8:8" x14ac:dyDescent="0.25">
      <c r="H37814" s="200"/>
    </row>
    <row r="37815" spans="8:8" x14ac:dyDescent="0.25">
      <c r="H37815" s="200"/>
    </row>
    <row r="37816" spans="8:8" x14ac:dyDescent="0.25">
      <c r="H37816" s="200"/>
    </row>
    <row r="37817" spans="8:8" x14ac:dyDescent="0.25">
      <c r="H37817" s="200"/>
    </row>
    <row r="37818" spans="8:8" x14ac:dyDescent="0.25">
      <c r="H37818" s="200"/>
    </row>
    <row r="37819" spans="8:8" x14ac:dyDescent="0.25">
      <c r="H37819" s="200"/>
    </row>
    <row r="37820" spans="8:8" x14ac:dyDescent="0.25">
      <c r="H37820" s="200"/>
    </row>
    <row r="37821" spans="8:8" x14ac:dyDescent="0.25">
      <c r="H37821" s="200"/>
    </row>
    <row r="37822" spans="8:8" x14ac:dyDescent="0.25">
      <c r="H37822" s="200"/>
    </row>
    <row r="37823" spans="8:8" x14ac:dyDescent="0.25">
      <c r="H37823" s="200"/>
    </row>
    <row r="37824" spans="8:8" x14ac:dyDescent="0.25">
      <c r="H37824" s="200"/>
    </row>
    <row r="37825" spans="8:8" x14ac:dyDescent="0.25">
      <c r="H37825" s="200"/>
    </row>
    <row r="37826" spans="8:8" x14ac:dyDescent="0.25">
      <c r="H37826" s="200"/>
    </row>
    <row r="37827" spans="8:8" x14ac:dyDescent="0.25">
      <c r="H37827" s="200"/>
    </row>
    <row r="37828" spans="8:8" x14ac:dyDescent="0.25">
      <c r="H37828" s="200"/>
    </row>
    <row r="37829" spans="8:8" x14ac:dyDescent="0.25">
      <c r="H37829" s="200"/>
    </row>
    <row r="37830" spans="8:8" x14ac:dyDescent="0.25">
      <c r="H37830" s="200"/>
    </row>
    <row r="37831" spans="8:8" x14ac:dyDescent="0.25">
      <c r="H37831" s="200"/>
    </row>
    <row r="37832" spans="8:8" x14ac:dyDescent="0.25">
      <c r="H37832" s="200"/>
    </row>
    <row r="37833" spans="8:8" x14ac:dyDescent="0.25">
      <c r="H37833" s="200"/>
    </row>
    <row r="37834" spans="8:8" x14ac:dyDescent="0.25">
      <c r="H37834" s="200"/>
    </row>
    <row r="37835" spans="8:8" x14ac:dyDescent="0.25">
      <c r="H37835" s="200"/>
    </row>
    <row r="37836" spans="8:8" x14ac:dyDescent="0.25">
      <c r="H37836" s="200"/>
    </row>
    <row r="37837" spans="8:8" x14ac:dyDescent="0.25">
      <c r="H37837" s="200"/>
    </row>
    <row r="37838" spans="8:8" x14ac:dyDescent="0.25">
      <c r="H37838" s="200"/>
    </row>
    <row r="37839" spans="8:8" x14ac:dyDescent="0.25">
      <c r="H37839" s="200"/>
    </row>
    <row r="37840" spans="8:8" x14ac:dyDescent="0.25">
      <c r="H37840" s="200"/>
    </row>
    <row r="37841" spans="8:8" x14ac:dyDescent="0.25">
      <c r="H37841" s="200"/>
    </row>
    <row r="37842" spans="8:8" x14ac:dyDescent="0.25">
      <c r="H37842" s="200"/>
    </row>
    <row r="37843" spans="8:8" x14ac:dyDescent="0.25">
      <c r="H37843" s="200"/>
    </row>
    <row r="37844" spans="8:8" x14ac:dyDescent="0.25">
      <c r="H37844" s="200"/>
    </row>
    <row r="37845" spans="8:8" x14ac:dyDescent="0.25">
      <c r="H37845" s="200"/>
    </row>
    <row r="37846" spans="8:8" x14ac:dyDescent="0.25">
      <c r="H37846" s="200"/>
    </row>
    <row r="37847" spans="8:8" x14ac:dyDescent="0.25">
      <c r="H37847" s="200"/>
    </row>
    <row r="37848" spans="8:8" x14ac:dyDescent="0.25">
      <c r="H37848" s="200"/>
    </row>
    <row r="37849" spans="8:8" x14ac:dyDescent="0.25">
      <c r="H37849" s="200"/>
    </row>
    <row r="37850" spans="8:8" x14ac:dyDescent="0.25">
      <c r="H37850" s="200"/>
    </row>
    <row r="37851" spans="8:8" x14ac:dyDescent="0.25">
      <c r="H37851" s="200"/>
    </row>
    <row r="37852" spans="8:8" x14ac:dyDescent="0.25">
      <c r="H37852" s="200"/>
    </row>
    <row r="37853" spans="8:8" x14ac:dyDescent="0.25">
      <c r="H37853" s="200"/>
    </row>
    <row r="37854" spans="8:8" x14ac:dyDescent="0.25">
      <c r="H37854" s="200"/>
    </row>
    <row r="37855" spans="8:8" x14ac:dyDescent="0.25">
      <c r="H37855" s="200"/>
    </row>
    <row r="37856" spans="8:8" x14ac:dyDescent="0.25">
      <c r="H37856" s="200"/>
    </row>
    <row r="37857" spans="8:8" x14ac:dyDescent="0.25">
      <c r="H37857" s="200"/>
    </row>
    <row r="37858" spans="8:8" x14ac:dyDescent="0.25">
      <c r="H37858" s="200"/>
    </row>
    <row r="37859" spans="8:8" x14ac:dyDescent="0.25">
      <c r="H37859" s="200"/>
    </row>
    <row r="37860" spans="8:8" x14ac:dyDescent="0.25">
      <c r="H37860" s="200"/>
    </row>
    <row r="37861" spans="8:8" x14ac:dyDescent="0.25">
      <c r="H37861" s="200"/>
    </row>
    <row r="37862" spans="8:8" x14ac:dyDescent="0.25">
      <c r="H37862" s="200"/>
    </row>
    <row r="37863" spans="8:8" x14ac:dyDescent="0.25">
      <c r="H37863" s="200"/>
    </row>
    <row r="37864" spans="8:8" x14ac:dyDescent="0.25">
      <c r="H37864" s="200"/>
    </row>
    <row r="37865" spans="8:8" x14ac:dyDescent="0.25">
      <c r="H37865" s="200"/>
    </row>
    <row r="37866" spans="8:8" x14ac:dyDescent="0.25">
      <c r="H37866" s="200"/>
    </row>
    <row r="37867" spans="8:8" x14ac:dyDescent="0.25">
      <c r="H37867" s="200"/>
    </row>
    <row r="37868" spans="8:8" x14ac:dyDescent="0.25">
      <c r="H37868" s="200"/>
    </row>
    <row r="37869" spans="8:8" x14ac:dyDescent="0.25">
      <c r="H37869" s="200"/>
    </row>
    <row r="37870" spans="8:8" x14ac:dyDescent="0.25">
      <c r="H37870" s="200"/>
    </row>
    <row r="37871" spans="8:8" x14ac:dyDescent="0.25">
      <c r="H37871" s="200"/>
    </row>
    <row r="37872" spans="8:8" x14ac:dyDescent="0.25">
      <c r="H37872" s="200"/>
    </row>
    <row r="37873" spans="8:8" x14ac:dyDescent="0.25">
      <c r="H37873" s="200"/>
    </row>
    <row r="37874" spans="8:8" x14ac:dyDescent="0.25">
      <c r="H37874" s="200"/>
    </row>
    <row r="37875" spans="8:8" x14ac:dyDescent="0.25">
      <c r="H37875" s="200"/>
    </row>
    <row r="37876" spans="8:8" x14ac:dyDescent="0.25">
      <c r="H37876" s="200"/>
    </row>
    <row r="37877" spans="8:8" x14ac:dyDescent="0.25">
      <c r="H37877" s="200"/>
    </row>
    <row r="37878" spans="8:8" x14ac:dyDescent="0.25">
      <c r="H37878" s="200"/>
    </row>
    <row r="37879" spans="8:8" x14ac:dyDescent="0.25">
      <c r="H37879" s="200"/>
    </row>
    <row r="37880" spans="8:8" x14ac:dyDescent="0.25">
      <c r="H37880" s="200"/>
    </row>
    <row r="37881" spans="8:8" x14ac:dyDescent="0.25">
      <c r="H37881" s="200"/>
    </row>
    <row r="37882" spans="8:8" x14ac:dyDescent="0.25">
      <c r="H37882" s="200"/>
    </row>
    <row r="37883" spans="8:8" x14ac:dyDescent="0.25">
      <c r="H37883" s="200"/>
    </row>
    <row r="37884" spans="8:8" x14ac:dyDescent="0.25">
      <c r="H37884" s="200"/>
    </row>
    <row r="37885" spans="8:8" x14ac:dyDescent="0.25">
      <c r="H37885" s="200"/>
    </row>
    <row r="37886" spans="8:8" x14ac:dyDescent="0.25">
      <c r="H37886" s="200"/>
    </row>
    <row r="37887" spans="8:8" x14ac:dyDescent="0.25">
      <c r="H37887" s="200"/>
    </row>
    <row r="37888" spans="8:8" x14ac:dyDescent="0.25">
      <c r="H37888" s="200"/>
    </row>
    <row r="37889" spans="8:8" x14ac:dyDescent="0.25">
      <c r="H37889" s="200"/>
    </row>
    <row r="37890" spans="8:8" x14ac:dyDescent="0.25">
      <c r="H37890" s="200"/>
    </row>
    <row r="37891" spans="8:8" x14ac:dyDescent="0.25">
      <c r="H37891" s="200"/>
    </row>
    <row r="37892" spans="8:8" x14ac:dyDescent="0.25">
      <c r="H37892" s="200"/>
    </row>
    <row r="37893" spans="8:8" x14ac:dyDescent="0.25">
      <c r="H37893" s="200"/>
    </row>
    <row r="37894" spans="8:8" x14ac:dyDescent="0.25">
      <c r="H37894" s="200"/>
    </row>
    <row r="37895" spans="8:8" x14ac:dyDescent="0.25">
      <c r="H37895" s="200"/>
    </row>
    <row r="37896" spans="8:8" x14ac:dyDescent="0.25">
      <c r="H37896" s="200"/>
    </row>
    <row r="37897" spans="8:8" x14ac:dyDescent="0.25">
      <c r="H37897" s="200"/>
    </row>
    <row r="37898" spans="8:8" x14ac:dyDescent="0.25">
      <c r="H37898" s="200"/>
    </row>
    <row r="37899" spans="8:8" x14ac:dyDescent="0.25">
      <c r="H37899" s="200"/>
    </row>
    <row r="37900" spans="8:8" x14ac:dyDescent="0.25">
      <c r="H37900" s="200"/>
    </row>
    <row r="37901" spans="8:8" x14ac:dyDescent="0.25">
      <c r="H37901" s="200"/>
    </row>
    <row r="37902" spans="8:8" x14ac:dyDescent="0.25">
      <c r="H37902" s="200"/>
    </row>
    <row r="37903" spans="8:8" x14ac:dyDescent="0.25">
      <c r="H37903" s="200"/>
    </row>
    <row r="37904" spans="8:8" x14ac:dyDescent="0.25">
      <c r="H37904" s="200"/>
    </row>
    <row r="37905" spans="8:8" x14ac:dyDescent="0.25">
      <c r="H37905" s="200"/>
    </row>
    <row r="37906" spans="8:8" x14ac:dyDescent="0.25">
      <c r="H37906" s="200"/>
    </row>
    <row r="37907" spans="8:8" x14ac:dyDescent="0.25">
      <c r="H37907" s="200"/>
    </row>
    <row r="37908" spans="8:8" x14ac:dyDescent="0.25">
      <c r="H37908" s="200"/>
    </row>
    <row r="37909" spans="8:8" x14ac:dyDescent="0.25">
      <c r="H37909" s="200"/>
    </row>
    <row r="37910" spans="8:8" x14ac:dyDescent="0.25">
      <c r="H37910" s="200"/>
    </row>
    <row r="37911" spans="8:8" x14ac:dyDescent="0.25">
      <c r="H37911" s="200"/>
    </row>
    <row r="37912" spans="8:8" x14ac:dyDescent="0.25">
      <c r="H37912" s="200"/>
    </row>
    <row r="37913" spans="8:8" x14ac:dyDescent="0.25">
      <c r="H37913" s="200"/>
    </row>
    <row r="37914" spans="8:8" x14ac:dyDescent="0.25">
      <c r="H37914" s="200"/>
    </row>
    <row r="37915" spans="8:8" x14ac:dyDescent="0.25">
      <c r="H37915" s="200"/>
    </row>
    <row r="37916" spans="8:8" x14ac:dyDescent="0.25">
      <c r="H37916" s="200"/>
    </row>
    <row r="37917" spans="8:8" x14ac:dyDescent="0.25">
      <c r="H37917" s="200"/>
    </row>
    <row r="37918" spans="8:8" x14ac:dyDescent="0.25">
      <c r="H37918" s="200"/>
    </row>
    <row r="37919" spans="8:8" x14ac:dyDescent="0.25">
      <c r="H37919" s="200"/>
    </row>
    <row r="37920" spans="8:8" x14ac:dyDescent="0.25">
      <c r="H37920" s="200"/>
    </row>
    <row r="37921" spans="8:8" x14ac:dyDescent="0.25">
      <c r="H37921" s="200"/>
    </row>
    <row r="37922" spans="8:8" x14ac:dyDescent="0.25">
      <c r="H37922" s="200"/>
    </row>
    <row r="37923" spans="8:8" x14ac:dyDescent="0.25">
      <c r="H37923" s="200"/>
    </row>
    <row r="37924" spans="8:8" x14ac:dyDescent="0.25">
      <c r="H37924" s="200"/>
    </row>
    <row r="37925" spans="8:8" x14ac:dyDescent="0.25">
      <c r="H37925" s="200"/>
    </row>
    <row r="37926" spans="8:8" x14ac:dyDescent="0.25">
      <c r="H37926" s="200"/>
    </row>
    <row r="37927" spans="8:8" x14ac:dyDescent="0.25">
      <c r="H37927" s="200"/>
    </row>
    <row r="37928" spans="8:8" x14ac:dyDescent="0.25">
      <c r="H37928" s="200"/>
    </row>
    <row r="37929" spans="8:8" x14ac:dyDescent="0.25">
      <c r="H37929" s="200"/>
    </row>
    <row r="37930" spans="8:8" x14ac:dyDescent="0.25">
      <c r="H37930" s="200"/>
    </row>
    <row r="37931" spans="8:8" x14ac:dyDescent="0.25">
      <c r="H37931" s="200"/>
    </row>
    <row r="37932" spans="8:8" x14ac:dyDescent="0.25">
      <c r="H37932" s="200"/>
    </row>
    <row r="37933" spans="8:8" x14ac:dyDescent="0.25">
      <c r="H37933" s="200"/>
    </row>
    <row r="37934" spans="8:8" x14ac:dyDescent="0.25">
      <c r="H37934" s="200"/>
    </row>
    <row r="37935" spans="8:8" x14ac:dyDescent="0.25">
      <c r="H37935" s="200"/>
    </row>
    <row r="37936" spans="8:8" x14ac:dyDescent="0.25">
      <c r="H37936" s="200"/>
    </row>
    <row r="37937" spans="8:8" x14ac:dyDescent="0.25">
      <c r="H37937" s="200"/>
    </row>
    <row r="37938" spans="8:8" x14ac:dyDescent="0.25">
      <c r="H37938" s="200"/>
    </row>
    <row r="37939" spans="8:8" x14ac:dyDescent="0.25">
      <c r="H37939" s="200"/>
    </row>
    <row r="37940" spans="8:8" x14ac:dyDescent="0.25">
      <c r="H37940" s="200"/>
    </row>
    <row r="37941" spans="8:8" x14ac:dyDescent="0.25">
      <c r="H37941" s="200"/>
    </row>
    <row r="37942" spans="8:8" x14ac:dyDescent="0.25">
      <c r="H37942" s="200"/>
    </row>
    <row r="37943" spans="8:8" x14ac:dyDescent="0.25">
      <c r="H37943" s="200"/>
    </row>
    <row r="37944" spans="8:8" x14ac:dyDescent="0.25">
      <c r="H37944" s="200"/>
    </row>
    <row r="37945" spans="8:8" x14ac:dyDescent="0.25">
      <c r="H37945" s="200"/>
    </row>
    <row r="37946" spans="8:8" x14ac:dyDescent="0.25">
      <c r="H37946" s="200"/>
    </row>
    <row r="37947" spans="8:8" x14ac:dyDescent="0.25">
      <c r="H37947" s="200"/>
    </row>
    <row r="37948" spans="8:8" x14ac:dyDescent="0.25">
      <c r="H37948" s="200"/>
    </row>
    <row r="37949" spans="8:8" x14ac:dyDescent="0.25">
      <c r="H37949" s="200"/>
    </row>
    <row r="37950" spans="8:8" x14ac:dyDescent="0.25">
      <c r="H37950" s="200"/>
    </row>
    <row r="37951" spans="8:8" x14ac:dyDescent="0.25">
      <c r="H37951" s="200"/>
    </row>
    <row r="37952" spans="8:8" x14ac:dyDescent="0.25">
      <c r="H37952" s="200"/>
    </row>
    <row r="37953" spans="8:8" x14ac:dyDescent="0.25">
      <c r="H37953" s="200"/>
    </row>
    <row r="37954" spans="8:8" x14ac:dyDescent="0.25">
      <c r="H37954" s="200"/>
    </row>
    <row r="37955" spans="8:8" x14ac:dyDescent="0.25">
      <c r="H37955" s="200"/>
    </row>
    <row r="37956" spans="8:8" x14ac:dyDescent="0.25">
      <c r="H37956" s="200"/>
    </row>
    <row r="37957" spans="8:8" x14ac:dyDescent="0.25">
      <c r="H37957" s="200"/>
    </row>
    <row r="37958" spans="8:8" x14ac:dyDescent="0.25">
      <c r="H37958" s="200"/>
    </row>
    <row r="37959" spans="8:8" x14ac:dyDescent="0.25">
      <c r="H37959" s="200"/>
    </row>
    <row r="37960" spans="8:8" x14ac:dyDescent="0.25">
      <c r="H37960" s="200"/>
    </row>
    <row r="37961" spans="8:8" x14ac:dyDescent="0.25">
      <c r="H37961" s="200"/>
    </row>
    <row r="37962" spans="8:8" x14ac:dyDescent="0.25">
      <c r="H37962" s="200"/>
    </row>
    <row r="37963" spans="8:8" x14ac:dyDescent="0.25">
      <c r="H37963" s="200"/>
    </row>
    <row r="37964" spans="8:8" x14ac:dyDescent="0.25">
      <c r="H37964" s="200"/>
    </row>
    <row r="37965" spans="8:8" x14ac:dyDescent="0.25">
      <c r="H37965" s="200"/>
    </row>
    <row r="37966" spans="8:8" x14ac:dyDescent="0.25">
      <c r="H37966" s="200"/>
    </row>
    <row r="37967" spans="8:8" x14ac:dyDescent="0.25">
      <c r="H37967" s="200"/>
    </row>
    <row r="37968" spans="8:8" x14ac:dyDescent="0.25">
      <c r="H37968" s="200"/>
    </row>
    <row r="37969" spans="8:8" x14ac:dyDescent="0.25">
      <c r="H37969" s="200"/>
    </row>
    <row r="37970" spans="8:8" x14ac:dyDescent="0.25">
      <c r="H37970" s="200"/>
    </row>
    <row r="37971" spans="8:8" x14ac:dyDescent="0.25">
      <c r="H37971" s="200"/>
    </row>
    <row r="37972" spans="8:8" x14ac:dyDescent="0.25">
      <c r="H37972" s="200"/>
    </row>
    <row r="37973" spans="8:8" x14ac:dyDescent="0.25">
      <c r="H37973" s="200"/>
    </row>
    <row r="37974" spans="8:8" x14ac:dyDescent="0.25">
      <c r="H37974" s="200"/>
    </row>
    <row r="37975" spans="8:8" x14ac:dyDescent="0.25">
      <c r="H37975" s="200"/>
    </row>
    <row r="37976" spans="8:8" x14ac:dyDescent="0.25">
      <c r="H37976" s="200"/>
    </row>
    <row r="37977" spans="8:8" x14ac:dyDescent="0.25">
      <c r="H37977" s="200"/>
    </row>
    <row r="37978" spans="8:8" x14ac:dyDescent="0.25">
      <c r="H37978" s="200"/>
    </row>
    <row r="37979" spans="8:8" x14ac:dyDescent="0.25">
      <c r="H37979" s="200"/>
    </row>
    <row r="37980" spans="8:8" x14ac:dyDescent="0.25">
      <c r="H37980" s="200"/>
    </row>
    <row r="37981" spans="8:8" x14ac:dyDescent="0.25">
      <c r="H37981" s="200"/>
    </row>
    <row r="37982" spans="8:8" x14ac:dyDescent="0.25">
      <c r="H37982" s="200"/>
    </row>
    <row r="37983" spans="8:8" x14ac:dyDescent="0.25">
      <c r="H37983" s="200"/>
    </row>
    <row r="37984" spans="8:8" x14ac:dyDescent="0.25">
      <c r="H37984" s="200"/>
    </row>
    <row r="37985" spans="8:8" x14ac:dyDescent="0.25">
      <c r="H37985" s="200"/>
    </row>
    <row r="37986" spans="8:8" x14ac:dyDescent="0.25">
      <c r="H37986" s="200"/>
    </row>
    <row r="37987" spans="8:8" x14ac:dyDescent="0.25">
      <c r="H37987" s="200"/>
    </row>
    <row r="37988" spans="8:8" x14ac:dyDescent="0.25">
      <c r="H37988" s="200"/>
    </row>
    <row r="37989" spans="8:8" x14ac:dyDescent="0.25">
      <c r="H37989" s="200"/>
    </row>
    <row r="37990" spans="8:8" x14ac:dyDescent="0.25">
      <c r="H37990" s="200"/>
    </row>
    <row r="37991" spans="8:8" x14ac:dyDescent="0.25">
      <c r="H37991" s="200"/>
    </row>
    <row r="37992" spans="8:8" x14ac:dyDescent="0.25">
      <c r="H37992" s="200"/>
    </row>
    <row r="37993" spans="8:8" x14ac:dyDescent="0.25">
      <c r="H37993" s="200"/>
    </row>
    <row r="37994" spans="8:8" x14ac:dyDescent="0.25">
      <c r="H37994" s="200"/>
    </row>
    <row r="37995" spans="8:8" x14ac:dyDescent="0.25">
      <c r="H37995" s="200"/>
    </row>
    <row r="37996" spans="8:8" x14ac:dyDescent="0.25">
      <c r="H37996" s="200"/>
    </row>
    <row r="37997" spans="8:8" x14ac:dyDescent="0.25">
      <c r="H37997" s="200"/>
    </row>
    <row r="37998" spans="8:8" x14ac:dyDescent="0.25">
      <c r="H37998" s="200"/>
    </row>
    <row r="37999" spans="8:8" x14ac:dyDescent="0.25">
      <c r="H37999" s="200"/>
    </row>
    <row r="38000" spans="8:8" x14ac:dyDescent="0.25">
      <c r="H38000" s="200"/>
    </row>
    <row r="38001" spans="8:8" x14ac:dyDescent="0.25">
      <c r="H38001" s="200"/>
    </row>
    <row r="38002" spans="8:8" x14ac:dyDescent="0.25">
      <c r="H38002" s="200"/>
    </row>
    <row r="38003" spans="8:8" x14ac:dyDescent="0.25">
      <c r="H38003" s="200"/>
    </row>
    <row r="38004" spans="8:8" x14ac:dyDescent="0.25">
      <c r="H38004" s="200"/>
    </row>
    <row r="38005" spans="8:8" x14ac:dyDescent="0.25">
      <c r="H38005" s="200"/>
    </row>
    <row r="38006" spans="8:8" x14ac:dyDescent="0.25">
      <c r="H38006" s="200"/>
    </row>
    <row r="38007" spans="8:8" x14ac:dyDescent="0.25">
      <c r="H38007" s="200"/>
    </row>
    <row r="38008" spans="8:8" x14ac:dyDescent="0.25">
      <c r="H38008" s="200"/>
    </row>
    <row r="38009" spans="8:8" x14ac:dyDescent="0.25">
      <c r="H38009" s="200"/>
    </row>
    <row r="38010" spans="8:8" x14ac:dyDescent="0.25">
      <c r="H38010" s="200"/>
    </row>
    <row r="38011" spans="8:8" x14ac:dyDescent="0.25">
      <c r="H38011" s="200"/>
    </row>
    <row r="38012" spans="8:8" x14ac:dyDescent="0.25">
      <c r="H38012" s="200"/>
    </row>
    <row r="38013" spans="8:8" x14ac:dyDescent="0.25">
      <c r="H38013" s="200"/>
    </row>
    <row r="38014" spans="8:8" x14ac:dyDescent="0.25">
      <c r="H38014" s="200"/>
    </row>
    <row r="38015" spans="8:8" x14ac:dyDescent="0.25">
      <c r="H38015" s="200"/>
    </row>
    <row r="38016" spans="8:8" x14ac:dyDescent="0.25">
      <c r="H38016" s="200"/>
    </row>
    <row r="38017" spans="8:8" x14ac:dyDescent="0.25">
      <c r="H38017" s="200"/>
    </row>
    <row r="38018" spans="8:8" x14ac:dyDescent="0.25">
      <c r="H38018" s="200"/>
    </row>
    <row r="38019" spans="8:8" x14ac:dyDescent="0.25">
      <c r="H38019" s="200"/>
    </row>
    <row r="38020" spans="8:8" x14ac:dyDescent="0.25">
      <c r="H38020" s="200"/>
    </row>
    <row r="38021" spans="8:8" x14ac:dyDescent="0.25">
      <c r="H38021" s="200"/>
    </row>
    <row r="38022" spans="8:8" x14ac:dyDescent="0.25">
      <c r="H38022" s="200"/>
    </row>
    <row r="38023" spans="8:8" x14ac:dyDescent="0.25">
      <c r="H38023" s="200"/>
    </row>
    <row r="38024" spans="8:8" x14ac:dyDescent="0.25">
      <c r="H38024" s="200"/>
    </row>
    <row r="38025" spans="8:8" x14ac:dyDescent="0.25">
      <c r="H38025" s="200"/>
    </row>
    <row r="38026" spans="8:8" x14ac:dyDescent="0.25">
      <c r="H38026" s="200"/>
    </row>
    <row r="38027" spans="8:8" x14ac:dyDescent="0.25">
      <c r="H38027" s="200"/>
    </row>
    <row r="38028" spans="8:8" x14ac:dyDescent="0.25">
      <c r="H38028" s="200"/>
    </row>
    <row r="38029" spans="8:8" x14ac:dyDescent="0.25">
      <c r="H38029" s="200"/>
    </row>
    <row r="38030" spans="8:8" x14ac:dyDescent="0.25">
      <c r="H38030" s="200"/>
    </row>
    <row r="38031" spans="8:8" x14ac:dyDescent="0.25">
      <c r="H38031" s="200"/>
    </row>
    <row r="38032" spans="8:8" x14ac:dyDescent="0.25">
      <c r="H38032" s="200"/>
    </row>
    <row r="38033" spans="8:8" x14ac:dyDescent="0.25">
      <c r="H38033" s="200"/>
    </row>
    <row r="38034" spans="8:8" x14ac:dyDescent="0.25">
      <c r="H38034" s="200"/>
    </row>
    <row r="38035" spans="8:8" x14ac:dyDescent="0.25">
      <c r="H38035" s="200"/>
    </row>
    <row r="38036" spans="8:8" x14ac:dyDescent="0.25">
      <c r="H38036" s="200"/>
    </row>
    <row r="38037" spans="8:8" x14ac:dyDescent="0.25">
      <c r="H38037" s="200"/>
    </row>
    <row r="38038" spans="8:8" x14ac:dyDescent="0.25">
      <c r="H38038" s="200"/>
    </row>
    <row r="38039" spans="8:8" x14ac:dyDescent="0.25">
      <c r="H38039" s="200"/>
    </row>
    <row r="38040" spans="8:8" x14ac:dyDescent="0.25">
      <c r="H38040" s="200"/>
    </row>
    <row r="38041" spans="8:8" x14ac:dyDescent="0.25">
      <c r="H38041" s="200"/>
    </row>
    <row r="38042" spans="8:8" x14ac:dyDescent="0.25">
      <c r="H38042" s="200"/>
    </row>
    <row r="38043" spans="8:8" x14ac:dyDescent="0.25">
      <c r="H38043" s="200"/>
    </row>
    <row r="38044" spans="8:8" x14ac:dyDescent="0.25">
      <c r="H38044" s="200"/>
    </row>
    <row r="38045" spans="8:8" x14ac:dyDescent="0.25">
      <c r="H38045" s="200"/>
    </row>
    <row r="38046" spans="8:8" x14ac:dyDescent="0.25">
      <c r="H38046" s="200"/>
    </row>
    <row r="38047" spans="8:8" x14ac:dyDescent="0.25">
      <c r="H38047" s="200"/>
    </row>
    <row r="38048" spans="8:8" x14ac:dyDescent="0.25">
      <c r="H38048" s="200"/>
    </row>
    <row r="38049" spans="8:8" x14ac:dyDescent="0.25">
      <c r="H38049" s="200"/>
    </row>
    <row r="38050" spans="8:8" x14ac:dyDescent="0.25">
      <c r="H38050" s="200"/>
    </row>
    <row r="38051" spans="8:8" x14ac:dyDescent="0.25">
      <c r="H38051" s="200"/>
    </row>
    <row r="38052" spans="8:8" x14ac:dyDescent="0.25">
      <c r="H38052" s="200"/>
    </row>
    <row r="38053" spans="8:8" x14ac:dyDescent="0.25">
      <c r="H38053" s="200"/>
    </row>
    <row r="38054" spans="8:8" x14ac:dyDescent="0.25">
      <c r="H38054" s="200"/>
    </row>
    <row r="38055" spans="8:8" x14ac:dyDescent="0.25">
      <c r="H38055" s="200"/>
    </row>
    <row r="38056" spans="8:8" x14ac:dyDescent="0.25">
      <c r="H38056" s="200"/>
    </row>
    <row r="38057" spans="8:8" x14ac:dyDescent="0.25">
      <c r="H38057" s="200"/>
    </row>
    <row r="38058" spans="8:8" x14ac:dyDescent="0.25">
      <c r="H38058" s="200"/>
    </row>
    <row r="38059" spans="8:8" x14ac:dyDescent="0.25">
      <c r="H38059" s="200"/>
    </row>
    <row r="38060" spans="8:8" x14ac:dyDescent="0.25">
      <c r="H38060" s="200"/>
    </row>
    <row r="38061" spans="8:8" x14ac:dyDescent="0.25">
      <c r="H38061" s="200"/>
    </row>
    <row r="38062" spans="8:8" x14ac:dyDescent="0.25">
      <c r="H38062" s="200"/>
    </row>
    <row r="38063" spans="8:8" x14ac:dyDescent="0.25">
      <c r="H38063" s="200"/>
    </row>
    <row r="38064" spans="8:8" x14ac:dyDescent="0.25">
      <c r="H38064" s="200"/>
    </row>
    <row r="38065" spans="8:8" x14ac:dyDescent="0.25">
      <c r="H38065" s="200"/>
    </row>
    <row r="38066" spans="8:8" x14ac:dyDescent="0.25">
      <c r="H38066" s="200"/>
    </row>
    <row r="38067" spans="8:8" x14ac:dyDescent="0.25">
      <c r="H38067" s="200"/>
    </row>
    <row r="38068" spans="8:8" x14ac:dyDescent="0.25">
      <c r="H38068" s="200"/>
    </row>
    <row r="38069" spans="8:8" x14ac:dyDescent="0.25">
      <c r="H38069" s="200"/>
    </row>
    <row r="38070" spans="8:8" x14ac:dyDescent="0.25">
      <c r="H38070" s="200"/>
    </row>
    <row r="38071" spans="8:8" x14ac:dyDescent="0.25">
      <c r="H38071" s="200"/>
    </row>
    <row r="38072" spans="8:8" x14ac:dyDescent="0.25">
      <c r="H38072" s="200"/>
    </row>
    <row r="38073" spans="8:8" x14ac:dyDescent="0.25">
      <c r="H38073" s="200"/>
    </row>
    <row r="38074" spans="8:8" x14ac:dyDescent="0.25">
      <c r="H38074" s="200"/>
    </row>
    <row r="38075" spans="8:8" x14ac:dyDescent="0.25">
      <c r="H38075" s="200"/>
    </row>
    <row r="38076" spans="8:8" x14ac:dyDescent="0.25">
      <c r="H38076" s="200"/>
    </row>
    <row r="38077" spans="8:8" x14ac:dyDescent="0.25">
      <c r="H38077" s="200"/>
    </row>
    <row r="38078" spans="8:8" x14ac:dyDescent="0.25">
      <c r="H38078" s="200"/>
    </row>
    <row r="38079" spans="8:8" x14ac:dyDescent="0.25">
      <c r="H38079" s="200"/>
    </row>
    <row r="38080" spans="8:8" x14ac:dyDescent="0.25">
      <c r="H38080" s="200"/>
    </row>
    <row r="38081" spans="8:8" x14ac:dyDescent="0.25">
      <c r="H38081" s="200"/>
    </row>
    <row r="38082" spans="8:8" x14ac:dyDescent="0.25">
      <c r="H38082" s="200"/>
    </row>
    <row r="38083" spans="8:8" x14ac:dyDescent="0.25">
      <c r="H38083" s="200"/>
    </row>
    <row r="38084" spans="8:8" x14ac:dyDescent="0.25">
      <c r="H38084" s="200"/>
    </row>
    <row r="38085" spans="8:8" x14ac:dyDescent="0.25">
      <c r="H38085" s="200"/>
    </row>
    <row r="38086" spans="8:8" x14ac:dyDescent="0.25">
      <c r="H38086" s="200"/>
    </row>
    <row r="38087" spans="8:8" x14ac:dyDescent="0.25">
      <c r="H38087" s="200"/>
    </row>
    <row r="38088" spans="8:8" x14ac:dyDescent="0.25">
      <c r="H38088" s="200"/>
    </row>
    <row r="38089" spans="8:8" x14ac:dyDescent="0.25">
      <c r="H38089" s="200"/>
    </row>
    <row r="38090" spans="8:8" x14ac:dyDescent="0.25">
      <c r="H38090" s="200"/>
    </row>
    <row r="38091" spans="8:8" x14ac:dyDescent="0.25">
      <c r="H38091" s="200"/>
    </row>
    <row r="38092" spans="8:8" x14ac:dyDescent="0.25">
      <c r="H38092" s="200"/>
    </row>
    <row r="38093" spans="8:8" x14ac:dyDescent="0.25">
      <c r="H38093" s="200"/>
    </row>
    <row r="38094" spans="8:8" x14ac:dyDescent="0.25">
      <c r="H38094" s="200"/>
    </row>
    <row r="38095" spans="8:8" x14ac:dyDescent="0.25">
      <c r="H38095" s="200"/>
    </row>
    <row r="38096" spans="8:8" x14ac:dyDescent="0.25">
      <c r="H38096" s="200"/>
    </row>
    <row r="38097" spans="8:8" x14ac:dyDescent="0.25">
      <c r="H38097" s="200"/>
    </row>
    <row r="38098" spans="8:8" x14ac:dyDescent="0.25">
      <c r="H38098" s="200"/>
    </row>
    <row r="38099" spans="8:8" x14ac:dyDescent="0.25">
      <c r="H38099" s="200"/>
    </row>
    <row r="38100" spans="8:8" x14ac:dyDescent="0.25">
      <c r="H38100" s="200"/>
    </row>
    <row r="38101" spans="8:8" x14ac:dyDescent="0.25">
      <c r="H38101" s="200"/>
    </row>
    <row r="38102" spans="8:8" x14ac:dyDescent="0.25">
      <c r="H38102" s="200"/>
    </row>
    <row r="38103" spans="8:8" x14ac:dyDescent="0.25">
      <c r="H38103" s="200"/>
    </row>
    <row r="38104" spans="8:8" x14ac:dyDescent="0.25">
      <c r="H38104" s="200"/>
    </row>
    <row r="38105" spans="8:8" x14ac:dyDescent="0.25">
      <c r="H38105" s="200"/>
    </row>
    <row r="38106" spans="8:8" x14ac:dyDescent="0.25">
      <c r="H38106" s="200"/>
    </row>
    <row r="38107" spans="8:8" x14ac:dyDescent="0.25">
      <c r="H38107" s="200"/>
    </row>
    <row r="38108" spans="8:8" x14ac:dyDescent="0.25">
      <c r="H38108" s="200"/>
    </row>
    <row r="38109" spans="8:8" x14ac:dyDescent="0.25">
      <c r="H38109" s="200"/>
    </row>
    <row r="38110" spans="8:8" x14ac:dyDescent="0.25">
      <c r="H38110" s="200"/>
    </row>
    <row r="38111" spans="8:8" x14ac:dyDescent="0.25">
      <c r="H38111" s="200"/>
    </row>
    <row r="38112" spans="8:8" x14ac:dyDescent="0.25">
      <c r="H38112" s="200"/>
    </row>
    <row r="38113" spans="8:8" x14ac:dyDescent="0.25">
      <c r="H38113" s="200"/>
    </row>
    <row r="38114" spans="8:8" x14ac:dyDescent="0.25">
      <c r="H38114" s="200"/>
    </row>
    <row r="38115" spans="8:8" x14ac:dyDescent="0.25">
      <c r="H38115" s="200"/>
    </row>
    <row r="38116" spans="8:8" x14ac:dyDescent="0.25">
      <c r="H38116" s="200"/>
    </row>
    <row r="38117" spans="8:8" x14ac:dyDescent="0.25">
      <c r="H38117" s="200"/>
    </row>
    <row r="38118" spans="8:8" x14ac:dyDescent="0.25">
      <c r="H38118" s="200"/>
    </row>
    <row r="38119" spans="8:8" x14ac:dyDescent="0.25">
      <c r="H38119" s="200"/>
    </row>
    <row r="38120" spans="8:8" x14ac:dyDescent="0.25">
      <c r="H38120" s="200"/>
    </row>
    <row r="38121" spans="8:8" x14ac:dyDescent="0.25">
      <c r="H38121" s="200"/>
    </row>
    <row r="38122" spans="8:8" x14ac:dyDescent="0.25">
      <c r="H38122" s="200"/>
    </row>
    <row r="38123" spans="8:8" x14ac:dyDescent="0.25">
      <c r="H38123" s="200"/>
    </row>
    <row r="38124" spans="8:8" x14ac:dyDescent="0.25">
      <c r="H38124" s="200"/>
    </row>
    <row r="38125" spans="8:8" x14ac:dyDescent="0.25">
      <c r="H38125" s="200"/>
    </row>
    <row r="38126" spans="8:8" x14ac:dyDescent="0.25">
      <c r="H38126" s="200"/>
    </row>
    <row r="38127" spans="8:8" x14ac:dyDescent="0.25">
      <c r="H38127" s="200"/>
    </row>
    <row r="38128" spans="8:8" x14ac:dyDescent="0.25">
      <c r="H38128" s="200"/>
    </row>
    <row r="38129" spans="8:8" x14ac:dyDescent="0.25">
      <c r="H38129" s="200"/>
    </row>
    <row r="38130" spans="8:8" x14ac:dyDescent="0.25">
      <c r="H38130" s="200"/>
    </row>
    <row r="38131" spans="8:8" x14ac:dyDescent="0.25">
      <c r="H38131" s="200"/>
    </row>
    <row r="38132" spans="8:8" x14ac:dyDescent="0.25">
      <c r="H38132" s="200"/>
    </row>
    <row r="38133" spans="8:8" x14ac:dyDescent="0.25">
      <c r="H38133" s="200"/>
    </row>
    <row r="38134" spans="8:8" x14ac:dyDescent="0.25">
      <c r="H38134" s="200"/>
    </row>
    <row r="38135" spans="8:8" x14ac:dyDescent="0.25">
      <c r="H38135" s="200"/>
    </row>
    <row r="38136" spans="8:8" x14ac:dyDescent="0.25">
      <c r="H38136" s="200"/>
    </row>
    <row r="38137" spans="8:8" x14ac:dyDescent="0.25">
      <c r="H38137" s="200"/>
    </row>
    <row r="38138" spans="8:8" x14ac:dyDescent="0.25">
      <c r="H38138" s="200"/>
    </row>
    <row r="38139" spans="8:8" x14ac:dyDescent="0.25">
      <c r="H38139" s="200"/>
    </row>
    <row r="38140" spans="8:8" x14ac:dyDescent="0.25">
      <c r="H38140" s="200"/>
    </row>
    <row r="38141" spans="8:8" x14ac:dyDescent="0.25">
      <c r="H38141" s="200"/>
    </row>
    <row r="38142" spans="8:8" x14ac:dyDescent="0.25">
      <c r="H38142" s="200"/>
    </row>
    <row r="38143" spans="8:8" x14ac:dyDescent="0.25">
      <c r="H38143" s="200"/>
    </row>
    <row r="38144" spans="8:8" x14ac:dyDescent="0.25">
      <c r="H38144" s="200"/>
    </row>
    <row r="38145" spans="8:8" x14ac:dyDescent="0.25">
      <c r="H38145" s="200"/>
    </row>
    <row r="38146" spans="8:8" x14ac:dyDescent="0.25">
      <c r="H38146" s="200"/>
    </row>
    <row r="38147" spans="8:8" x14ac:dyDescent="0.25">
      <c r="H38147" s="200"/>
    </row>
    <row r="38148" spans="8:8" x14ac:dyDescent="0.25">
      <c r="H38148" s="200"/>
    </row>
    <row r="38149" spans="8:8" x14ac:dyDescent="0.25">
      <c r="H38149" s="200"/>
    </row>
    <row r="38150" spans="8:8" x14ac:dyDescent="0.25">
      <c r="H38150" s="200"/>
    </row>
    <row r="38151" spans="8:8" x14ac:dyDescent="0.25">
      <c r="H38151" s="200"/>
    </row>
    <row r="38152" spans="8:8" x14ac:dyDescent="0.25">
      <c r="H38152" s="200"/>
    </row>
    <row r="38153" spans="8:8" x14ac:dyDescent="0.25">
      <c r="H38153" s="200"/>
    </row>
    <row r="38154" spans="8:8" x14ac:dyDescent="0.25">
      <c r="H38154" s="200"/>
    </row>
    <row r="38155" spans="8:8" x14ac:dyDescent="0.25">
      <c r="H38155" s="200"/>
    </row>
    <row r="38156" spans="8:8" x14ac:dyDescent="0.25">
      <c r="H38156" s="200"/>
    </row>
    <row r="38157" spans="8:8" x14ac:dyDescent="0.25">
      <c r="H38157" s="200"/>
    </row>
    <row r="38158" spans="8:8" x14ac:dyDescent="0.25">
      <c r="H38158" s="200"/>
    </row>
    <row r="38159" spans="8:8" x14ac:dyDescent="0.25">
      <c r="H38159" s="200"/>
    </row>
    <row r="38160" spans="8:8" x14ac:dyDescent="0.25">
      <c r="H38160" s="200"/>
    </row>
    <row r="38161" spans="8:8" x14ac:dyDescent="0.25">
      <c r="H38161" s="200"/>
    </row>
    <row r="38162" spans="8:8" x14ac:dyDescent="0.25">
      <c r="H38162" s="200"/>
    </row>
    <row r="38163" spans="8:8" x14ac:dyDescent="0.25">
      <c r="H38163" s="200"/>
    </row>
    <row r="38164" spans="8:8" x14ac:dyDescent="0.25">
      <c r="H38164" s="200"/>
    </row>
    <row r="38165" spans="8:8" x14ac:dyDescent="0.25">
      <c r="H38165" s="200"/>
    </row>
    <row r="38166" spans="8:8" x14ac:dyDescent="0.25">
      <c r="H38166" s="200"/>
    </row>
    <row r="38167" spans="8:8" x14ac:dyDescent="0.25">
      <c r="H38167" s="200"/>
    </row>
    <row r="38168" spans="8:8" x14ac:dyDescent="0.25">
      <c r="H38168" s="200"/>
    </row>
    <row r="38169" spans="8:8" x14ac:dyDescent="0.25">
      <c r="H38169" s="200"/>
    </row>
    <row r="38170" spans="8:8" x14ac:dyDescent="0.25">
      <c r="H38170" s="200"/>
    </row>
    <row r="38171" spans="8:8" x14ac:dyDescent="0.25">
      <c r="H38171" s="200"/>
    </row>
    <row r="38172" spans="8:8" x14ac:dyDescent="0.25">
      <c r="H38172" s="200"/>
    </row>
    <row r="38173" spans="8:8" x14ac:dyDescent="0.25">
      <c r="H38173" s="200"/>
    </row>
    <row r="38174" spans="8:8" x14ac:dyDescent="0.25">
      <c r="H38174" s="200"/>
    </row>
    <row r="38175" spans="8:8" x14ac:dyDescent="0.25">
      <c r="H38175" s="200"/>
    </row>
    <row r="38176" spans="8:8" x14ac:dyDescent="0.25">
      <c r="H38176" s="200"/>
    </row>
    <row r="38177" spans="8:8" x14ac:dyDescent="0.25">
      <c r="H38177" s="200"/>
    </row>
    <row r="38178" spans="8:8" x14ac:dyDescent="0.25">
      <c r="H38178" s="200"/>
    </row>
    <row r="38179" spans="8:8" x14ac:dyDescent="0.25">
      <c r="H38179" s="200"/>
    </row>
    <row r="38180" spans="8:8" x14ac:dyDescent="0.25">
      <c r="H38180" s="200"/>
    </row>
    <row r="38181" spans="8:8" x14ac:dyDescent="0.25">
      <c r="H38181" s="200"/>
    </row>
    <row r="38182" spans="8:8" x14ac:dyDescent="0.25">
      <c r="H38182" s="200"/>
    </row>
    <row r="38183" spans="8:8" x14ac:dyDescent="0.25">
      <c r="H38183" s="200"/>
    </row>
    <row r="38184" spans="8:8" x14ac:dyDescent="0.25">
      <c r="H38184" s="200"/>
    </row>
    <row r="38185" spans="8:8" x14ac:dyDescent="0.25">
      <c r="H38185" s="200"/>
    </row>
    <row r="38186" spans="8:8" x14ac:dyDescent="0.25">
      <c r="H38186" s="200"/>
    </row>
    <row r="38187" spans="8:8" x14ac:dyDescent="0.25">
      <c r="H38187" s="200"/>
    </row>
    <row r="38188" spans="8:8" x14ac:dyDescent="0.25">
      <c r="H38188" s="200"/>
    </row>
    <row r="38189" spans="8:8" x14ac:dyDescent="0.25">
      <c r="H38189" s="200"/>
    </row>
    <row r="38190" spans="8:8" x14ac:dyDescent="0.25">
      <c r="H38190" s="200"/>
    </row>
    <row r="38191" spans="8:8" x14ac:dyDescent="0.25">
      <c r="H38191" s="200"/>
    </row>
    <row r="38192" spans="8:8" x14ac:dyDescent="0.25">
      <c r="H38192" s="200"/>
    </row>
    <row r="38193" spans="8:8" x14ac:dyDescent="0.25">
      <c r="H38193" s="200"/>
    </row>
    <row r="38194" spans="8:8" x14ac:dyDescent="0.25">
      <c r="H38194" s="200"/>
    </row>
    <row r="38195" spans="8:8" x14ac:dyDescent="0.25">
      <c r="H38195" s="200"/>
    </row>
    <row r="38196" spans="8:8" x14ac:dyDescent="0.25">
      <c r="H38196" s="200"/>
    </row>
    <row r="38197" spans="8:8" x14ac:dyDescent="0.25">
      <c r="H38197" s="200"/>
    </row>
    <row r="38198" spans="8:8" x14ac:dyDescent="0.25">
      <c r="H38198" s="200"/>
    </row>
    <row r="38199" spans="8:8" x14ac:dyDescent="0.25">
      <c r="H38199" s="200"/>
    </row>
    <row r="38200" spans="8:8" x14ac:dyDescent="0.25">
      <c r="H38200" s="200"/>
    </row>
    <row r="38201" spans="8:8" x14ac:dyDescent="0.25">
      <c r="H38201" s="200"/>
    </row>
    <row r="38202" spans="8:8" x14ac:dyDescent="0.25">
      <c r="H38202" s="200"/>
    </row>
    <row r="38203" spans="8:8" x14ac:dyDescent="0.25">
      <c r="H38203" s="200"/>
    </row>
    <row r="38204" spans="8:8" x14ac:dyDescent="0.25">
      <c r="H38204" s="200"/>
    </row>
    <row r="38205" spans="8:8" x14ac:dyDescent="0.25">
      <c r="H38205" s="200"/>
    </row>
    <row r="38206" spans="8:8" x14ac:dyDescent="0.25">
      <c r="H38206" s="200"/>
    </row>
    <row r="38207" spans="8:8" x14ac:dyDescent="0.25">
      <c r="H38207" s="200"/>
    </row>
    <row r="38208" spans="8:8" x14ac:dyDescent="0.25">
      <c r="H38208" s="200"/>
    </row>
    <row r="38209" spans="8:8" x14ac:dyDescent="0.25">
      <c r="H38209" s="200"/>
    </row>
    <row r="38210" spans="8:8" x14ac:dyDescent="0.25">
      <c r="H38210" s="200"/>
    </row>
    <row r="38211" spans="8:8" x14ac:dyDescent="0.25">
      <c r="H38211" s="200"/>
    </row>
    <row r="38212" spans="8:8" x14ac:dyDescent="0.25">
      <c r="H38212" s="200"/>
    </row>
    <row r="38213" spans="8:8" x14ac:dyDescent="0.25">
      <c r="H38213" s="200"/>
    </row>
    <row r="38214" spans="8:8" x14ac:dyDescent="0.25">
      <c r="H38214" s="200"/>
    </row>
    <row r="38215" spans="8:8" x14ac:dyDescent="0.25">
      <c r="H38215" s="200"/>
    </row>
    <row r="38216" spans="8:8" x14ac:dyDescent="0.25">
      <c r="H38216" s="200"/>
    </row>
    <row r="38217" spans="8:8" x14ac:dyDescent="0.25">
      <c r="H38217" s="200"/>
    </row>
    <row r="38218" spans="8:8" x14ac:dyDescent="0.25">
      <c r="H38218" s="200"/>
    </row>
    <row r="38219" spans="8:8" x14ac:dyDescent="0.25">
      <c r="H38219" s="200"/>
    </row>
    <row r="38220" spans="8:8" x14ac:dyDescent="0.25">
      <c r="H38220" s="200"/>
    </row>
    <row r="38221" spans="8:8" x14ac:dyDescent="0.25">
      <c r="H38221" s="200"/>
    </row>
    <row r="38222" spans="8:8" x14ac:dyDescent="0.25">
      <c r="H38222" s="200"/>
    </row>
    <row r="38223" spans="8:8" x14ac:dyDescent="0.25">
      <c r="H38223" s="200"/>
    </row>
    <row r="38224" spans="8:8" x14ac:dyDescent="0.25">
      <c r="H38224" s="200"/>
    </row>
    <row r="38225" spans="8:8" x14ac:dyDescent="0.25">
      <c r="H38225" s="200"/>
    </row>
    <row r="38226" spans="8:8" x14ac:dyDescent="0.25">
      <c r="H38226" s="200"/>
    </row>
    <row r="38227" spans="8:8" x14ac:dyDescent="0.25">
      <c r="H38227" s="200"/>
    </row>
    <row r="38228" spans="8:8" x14ac:dyDescent="0.25">
      <c r="H38228" s="200"/>
    </row>
    <row r="38229" spans="8:8" x14ac:dyDescent="0.25">
      <c r="H38229" s="200"/>
    </row>
    <row r="38230" spans="8:8" x14ac:dyDescent="0.25">
      <c r="H38230" s="200"/>
    </row>
    <row r="38231" spans="8:8" x14ac:dyDescent="0.25">
      <c r="H38231" s="200"/>
    </row>
    <row r="38232" spans="8:8" x14ac:dyDescent="0.25">
      <c r="H38232" s="200"/>
    </row>
    <row r="38233" spans="8:8" x14ac:dyDescent="0.25">
      <c r="H38233" s="200"/>
    </row>
    <row r="38234" spans="8:8" x14ac:dyDescent="0.25">
      <c r="H38234" s="200"/>
    </row>
    <row r="38235" spans="8:8" x14ac:dyDescent="0.25">
      <c r="H38235" s="200"/>
    </row>
    <row r="38236" spans="8:8" x14ac:dyDescent="0.25">
      <c r="H38236" s="200"/>
    </row>
    <row r="38237" spans="8:8" x14ac:dyDescent="0.25">
      <c r="H38237" s="200"/>
    </row>
    <row r="38238" spans="8:8" x14ac:dyDescent="0.25">
      <c r="H38238" s="200"/>
    </row>
    <row r="38239" spans="8:8" x14ac:dyDescent="0.25">
      <c r="H38239" s="200"/>
    </row>
    <row r="38240" spans="8:8" x14ac:dyDescent="0.25">
      <c r="H38240" s="200"/>
    </row>
    <row r="38241" spans="8:8" x14ac:dyDescent="0.25">
      <c r="H38241" s="200"/>
    </row>
    <row r="38242" spans="8:8" x14ac:dyDescent="0.25">
      <c r="H38242" s="200"/>
    </row>
    <row r="38243" spans="8:8" x14ac:dyDescent="0.25">
      <c r="H38243" s="200"/>
    </row>
    <row r="38244" spans="8:8" x14ac:dyDescent="0.25">
      <c r="H38244" s="200"/>
    </row>
    <row r="38245" spans="8:8" x14ac:dyDescent="0.25">
      <c r="H38245" s="200"/>
    </row>
    <row r="38246" spans="8:8" x14ac:dyDescent="0.25">
      <c r="H38246" s="200"/>
    </row>
    <row r="38247" spans="8:8" x14ac:dyDescent="0.25">
      <c r="H38247" s="200"/>
    </row>
    <row r="38248" spans="8:8" x14ac:dyDescent="0.25">
      <c r="H38248" s="200"/>
    </row>
    <row r="38249" spans="8:8" x14ac:dyDescent="0.25">
      <c r="H38249" s="200"/>
    </row>
    <row r="38250" spans="8:8" x14ac:dyDescent="0.25">
      <c r="H38250" s="200"/>
    </row>
    <row r="38251" spans="8:8" x14ac:dyDescent="0.25">
      <c r="H38251" s="200"/>
    </row>
    <row r="38252" spans="8:8" x14ac:dyDescent="0.25">
      <c r="H38252" s="200"/>
    </row>
    <row r="38253" spans="8:8" x14ac:dyDescent="0.25">
      <c r="H38253" s="200"/>
    </row>
    <row r="38254" spans="8:8" x14ac:dyDescent="0.25">
      <c r="H38254" s="200"/>
    </row>
    <row r="38255" spans="8:8" x14ac:dyDescent="0.25">
      <c r="H38255" s="200"/>
    </row>
    <row r="38256" spans="8:8" x14ac:dyDescent="0.25">
      <c r="H38256" s="200"/>
    </row>
    <row r="38257" spans="8:8" x14ac:dyDescent="0.25">
      <c r="H38257" s="200"/>
    </row>
    <row r="38258" spans="8:8" x14ac:dyDescent="0.25">
      <c r="H38258" s="200"/>
    </row>
    <row r="38259" spans="8:8" x14ac:dyDescent="0.25">
      <c r="H38259" s="200"/>
    </row>
    <row r="38260" spans="8:8" x14ac:dyDescent="0.25">
      <c r="H38260" s="200"/>
    </row>
    <row r="38261" spans="8:8" x14ac:dyDescent="0.25">
      <c r="H38261" s="200"/>
    </row>
    <row r="38262" spans="8:8" x14ac:dyDescent="0.25">
      <c r="H38262" s="200"/>
    </row>
    <row r="38263" spans="8:8" x14ac:dyDescent="0.25">
      <c r="H38263" s="200"/>
    </row>
    <row r="38264" spans="8:8" x14ac:dyDescent="0.25">
      <c r="H38264" s="200"/>
    </row>
    <row r="38265" spans="8:8" x14ac:dyDescent="0.25">
      <c r="H38265" s="200"/>
    </row>
    <row r="38266" spans="8:8" x14ac:dyDescent="0.25">
      <c r="H38266" s="200"/>
    </row>
    <row r="38267" spans="8:8" x14ac:dyDescent="0.25">
      <c r="H38267" s="200"/>
    </row>
    <row r="38268" spans="8:8" x14ac:dyDescent="0.25">
      <c r="H38268" s="200"/>
    </row>
    <row r="38269" spans="8:8" x14ac:dyDescent="0.25">
      <c r="H38269" s="200"/>
    </row>
    <row r="38270" spans="8:8" x14ac:dyDescent="0.25">
      <c r="H38270" s="200"/>
    </row>
    <row r="38271" spans="8:8" x14ac:dyDescent="0.25">
      <c r="H38271" s="200"/>
    </row>
    <row r="38272" spans="8:8" x14ac:dyDescent="0.25">
      <c r="H38272" s="200"/>
    </row>
    <row r="38273" spans="8:8" x14ac:dyDescent="0.25">
      <c r="H38273" s="200"/>
    </row>
    <row r="38274" spans="8:8" x14ac:dyDescent="0.25">
      <c r="H38274" s="200"/>
    </row>
    <row r="38275" spans="8:8" x14ac:dyDescent="0.25">
      <c r="H38275" s="200"/>
    </row>
    <row r="38276" spans="8:8" x14ac:dyDescent="0.25">
      <c r="H38276" s="200"/>
    </row>
    <row r="38277" spans="8:8" x14ac:dyDescent="0.25">
      <c r="H38277" s="200"/>
    </row>
    <row r="38278" spans="8:8" x14ac:dyDescent="0.25">
      <c r="H38278" s="200"/>
    </row>
    <row r="38279" spans="8:8" x14ac:dyDescent="0.25">
      <c r="H38279" s="200"/>
    </row>
    <row r="38280" spans="8:8" x14ac:dyDescent="0.25">
      <c r="H38280" s="200"/>
    </row>
    <row r="38281" spans="8:8" x14ac:dyDescent="0.25">
      <c r="H38281" s="200"/>
    </row>
    <row r="38282" spans="8:8" x14ac:dyDescent="0.25">
      <c r="H38282" s="200"/>
    </row>
    <row r="38283" spans="8:8" x14ac:dyDescent="0.25">
      <c r="H38283" s="200"/>
    </row>
    <row r="38284" spans="8:8" x14ac:dyDescent="0.25">
      <c r="H38284" s="200"/>
    </row>
    <row r="38285" spans="8:8" x14ac:dyDescent="0.25">
      <c r="H38285" s="200"/>
    </row>
    <row r="38286" spans="8:8" x14ac:dyDescent="0.25">
      <c r="H38286" s="200"/>
    </row>
    <row r="38287" spans="8:8" x14ac:dyDescent="0.25">
      <c r="H38287" s="200"/>
    </row>
    <row r="38288" spans="8:8" x14ac:dyDescent="0.25">
      <c r="H38288" s="200"/>
    </row>
    <row r="38289" spans="8:8" x14ac:dyDescent="0.25">
      <c r="H38289" s="200"/>
    </row>
    <row r="38290" spans="8:8" x14ac:dyDescent="0.25">
      <c r="H38290" s="200"/>
    </row>
    <row r="38291" spans="8:8" x14ac:dyDescent="0.25">
      <c r="H38291" s="200"/>
    </row>
    <row r="38292" spans="8:8" x14ac:dyDescent="0.25">
      <c r="H38292" s="200"/>
    </row>
    <row r="38293" spans="8:8" x14ac:dyDescent="0.25">
      <c r="H38293" s="200"/>
    </row>
    <row r="38294" spans="8:8" x14ac:dyDescent="0.25">
      <c r="H38294" s="200"/>
    </row>
    <row r="38295" spans="8:8" x14ac:dyDescent="0.25">
      <c r="H38295" s="200"/>
    </row>
    <row r="38296" spans="8:8" x14ac:dyDescent="0.25">
      <c r="H38296" s="200"/>
    </row>
    <row r="38297" spans="8:8" x14ac:dyDescent="0.25">
      <c r="H38297" s="200"/>
    </row>
    <row r="38298" spans="8:8" x14ac:dyDescent="0.25">
      <c r="H38298" s="200"/>
    </row>
    <row r="38299" spans="8:8" x14ac:dyDescent="0.25">
      <c r="H38299" s="200"/>
    </row>
    <row r="38300" spans="8:8" x14ac:dyDescent="0.25">
      <c r="H38300" s="200"/>
    </row>
    <row r="38301" spans="8:8" x14ac:dyDescent="0.25">
      <c r="H38301" s="200"/>
    </row>
    <row r="38302" spans="8:8" x14ac:dyDescent="0.25">
      <c r="H38302" s="200"/>
    </row>
    <row r="38303" spans="8:8" x14ac:dyDescent="0.25">
      <c r="H38303" s="200"/>
    </row>
    <row r="38304" spans="8:8" x14ac:dyDescent="0.25">
      <c r="H38304" s="200"/>
    </row>
    <row r="38305" spans="8:8" x14ac:dyDescent="0.25">
      <c r="H38305" s="200"/>
    </row>
    <row r="38306" spans="8:8" x14ac:dyDescent="0.25">
      <c r="H38306" s="200"/>
    </row>
    <row r="38307" spans="8:8" x14ac:dyDescent="0.25">
      <c r="H38307" s="200"/>
    </row>
    <row r="38308" spans="8:8" x14ac:dyDescent="0.25">
      <c r="H38308" s="200"/>
    </row>
    <row r="38309" spans="8:8" x14ac:dyDescent="0.25">
      <c r="H38309" s="200"/>
    </row>
    <row r="38310" spans="8:8" x14ac:dyDescent="0.25">
      <c r="H38310" s="200"/>
    </row>
    <row r="38311" spans="8:8" x14ac:dyDescent="0.25">
      <c r="H38311" s="200"/>
    </row>
    <row r="38312" spans="8:8" x14ac:dyDescent="0.25">
      <c r="H38312" s="200"/>
    </row>
    <row r="38313" spans="8:8" x14ac:dyDescent="0.25">
      <c r="H38313" s="200"/>
    </row>
    <row r="38314" spans="8:8" x14ac:dyDescent="0.25">
      <c r="H38314" s="200"/>
    </row>
    <row r="38315" spans="8:8" x14ac:dyDescent="0.25">
      <c r="H38315" s="200"/>
    </row>
    <row r="38316" spans="8:8" x14ac:dyDescent="0.25">
      <c r="H38316" s="200"/>
    </row>
    <row r="38317" spans="8:8" x14ac:dyDescent="0.25">
      <c r="H38317" s="200"/>
    </row>
    <row r="38318" spans="8:8" x14ac:dyDescent="0.25">
      <c r="H38318" s="200"/>
    </row>
    <row r="38319" spans="8:8" x14ac:dyDescent="0.25">
      <c r="H38319" s="200"/>
    </row>
    <row r="38320" spans="8:8" x14ac:dyDescent="0.25">
      <c r="H38320" s="200"/>
    </row>
    <row r="38321" spans="8:8" x14ac:dyDescent="0.25">
      <c r="H38321" s="200"/>
    </row>
    <row r="38322" spans="8:8" x14ac:dyDescent="0.25">
      <c r="H38322" s="200"/>
    </row>
    <row r="38323" spans="8:8" x14ac:dyDescent="0.25">
      <c r="H38323" s="200"/>
    </row>
    <row r="38324" spans="8:8" x14ac:dyDescent="0.25">
      <c r="H38324" s="200"/>
    </row>
    <row r="38325" spans="8:8" x14ac:dyDescent="0.25">
      <c r="H38325" s="200"/>
    </row>
    <row r="38326" spans="8:8" x14ac:dyDescent="0.25">
      <c r="H38326" s="200"/>
    </row>
    <row r="38327" spans="8:8" x14ac:dyDescent="0.25">
      <c r="H38327" s="200"/>
    </row>
    <row r="38328" spans="8:8" x14ac:dyDescent="0.25">
      <c r="H38328" s="200"/>
    </row>
    <row r="38329" spans="8:8" x14ac:dyDescent="0.25">
      <c r="H38329" s="200"/>
    </row>
    <row r="38330" spans="8:8" x14ac:dyDescent="0.25">
      <c r="H38330" s="200"/>
    </row>
    <row r="38331" spans="8:8" x14ac:dyDescent="0.25">
      <c r="H38331" s="200"/>
    </row>
    <row r="38332" spans="8:8" x14ac:dyDescent="0.25">
      <c r="H38332" s="200"/>
    </row>
    <row r="38333" spans="8:8" x14ac:dyDescent="0.25">
      <c r="H38333" s="200"/>
    </row>
    <row r="38334" spans="8:8" x14ac:dyDescent="0.25">
      <c r="H38334" s="200"/>
    </row>
    <row r="38335" spans="8:8" x14ac:dyDescent="0.25">
      <c r="H38335" s="200"/>
    </row>
    <row r="38336" spans="8:8" x14ac:dyDescent="0.25">
      <c r="H38336" s="200"/>
    </row>
    <row r="38337" spans="8:8" x14ac:dyDescent="0.25">
      <c r="H38337" s="200"/>
    </row>
    <row r="38338" spans="8:8" x14ac:dyDescent="0.25">
      <c r="H38338" s="200"/>
    </row>
    <row r="38339" spans="8:8" x14ac:dyDescent="0.25">
      <c r="H38339" s="200"/>
    </row>
    <row r="38340" spans="8:8" x14ac:dyDescent="0.25">
      <c r="H38340" s="200"/>
    </row>
    <row r="38341" spans="8:8" x14ac:dyDescent="0.25">
      <c r="H38341" s="200"/>
    </row>
    <row r="38342" spans="8:8" x14ac:dyDescent="0.25">
      <c r="H38342" s="200"/>
    </row>
    <row r="38343" spans="8:8" x14ac:dyDescent="0.25">
      <c r="H38343" s="200"/>
    </row>
    <row r="38344" spans="8:8" x14ac:dyDescent="0.25">
      <c r="H38344" s="200"/>
    </row>
    <row r="38345" spans="8:8" x14ac:dyDescent="0.25">
      <c r="H38345" s="200"/>
    </row>
    <row r="38346" spans="8:8" x14ac:dyDescent="0.25">
      <c r="H38346" s="200"/>
    </row>
    <row r="38347" spans="8:8" x14ac:dyDescent="0.25">
      <c r="H38347" s="200"/>
    </row>
    <row r="38348" spans="8:8" x14ac:dyDescent="0.25">
      <c r="H38348" s="200"/>
    </row>
    <row r="38349" spans="8:8" x14ac:dyDescent="0.25">
      <c r="H38349" s="200"/>
    </row>
    <row r="38350" spans="8:8" x14ac:dyDescent="0.25">
      <c r="H38350" s="200"/>
    </row>
    <row r="38351" spans="8:8" x14ac:dyDescent="0.25">
      <c r="H38351" s="200"/>
    </row>
    <row r="38352" spans="8:8" x14ac:dyDescent="0.25">
      <c r="H38352" s="200"/>
    </row>
    <row r="38353" spans="8:8" x14ac:dyDescent="0.25">
      <c r="H38353" s="200"/>
    </row>
    <row r="38354" spans="8:8" x14ac:dyDescent="0.25">
      <c r="H38354" s="200"/>
    </row>
    <row r="38355" spans="8:8" x14ac:dyDescent="0.25">
      <c r="H38355" s="200"/>
    </row>
    <row r="38356" spans="8:8" x14ac:dyDescent="0.25">
      <c r="H38356" s="200"/>
    </row>
    <row r="38357" spans="8:8" x14ac:dyDescent="0.25">
      <c r="H38357" s="200"/>
    </row>
    <row r="38358" spans="8:8" x14ac:dyDescent="0.25">
      <c r="H38358" s="200"/>
    </row>
    <row r="38359" spans="8:8" x14ac:dyDescent="0.25">
      <c r="H38359" s="200"/>
    </row>
    <row r="38360" spans="8:8" x14ac:dyDescent="0.25">
      <c r="H38360" s="200"/>
    </row>
    <row r="38361" spans="8:8" x14ac:dyDescent="0.25">
      <c r="H38361" s="200"/>
    </row>
    <row r="38362" spans="8:8" x14ac:dyDescent="0.25">
      <c r="H38362" s="200"/>
    </row>
    <row r="38363" spans="8:8" x14ac:dyDescent="0.25">
      <c r="H38363" s="200"/>
    </row>
    <row r="38364" spans="8:8" x14ac:dyDescent="0.25">
      <c r="H38364" s="200"/>
    </row>
    <row r="38365" spans="8:8" x14ac:dyDescent="0.25">
      <c r="H38365" s="200"/>
    </row>
    <row r="38366" spans="8:8" x14ac:dyDescent="0.25">
      <c r="H38366" s="200"/>
    </row>
    <row r="38367" spans="8:8" x14ac:dyDescent="0.25">
      <c r="H38367" s="200"/>
    </row>
    <row r="38368" spans="8:8" x14ac:dyDescent="0.25">
      <c r="H38368" s="200"/>
    </row>
    <row r="38369" spans="8:8" x14ac:dyDescent="0.25">
      <c r="H38369" s="200"/>
    </row>
    <row r="38370" spans="8:8" x14ac:dyDescent="0.25">
      <c r="H38370" s="200"/>
    </row>
    <row r="38371" spans="8:8" x14ac:dyDescent="0.25">
      <c r="H38371" s="200"/>
    </row>
    <row r="38372" spans="8:8" x14ac:dyDescent="0.25">
      <c r="H38372" s="200"/>
    </row>
    <row r="38373" spans="8:8" x14ac:dyDescent="0.25">
      <c r="H38373" s="200"/>
    </row>
    <row r="38374" spans="8:8" x14ac:dyDescent="0.25">
      <c r="H38374" s="200"/>
    </row>
    <row r="38375" spans="8:8" x14ac:dyDescent="0.25">
      <c r="H38375" s="200"/>
    </row>
    <row r="38376" spans="8:8" x14ac:dyDescent="0.25">
      <c r="H38376" s="200"/>
    </row>
    <row r="38377" spans="8:8" x14ac:dyDescent="0.25">
      <c r="H38377" s="200"/>
    </row>
    <row r="38378" spans="8:8" x14ac:dyDescent="0.25">
      <c r="H38378" s="200"/>
    </row>
    <row r="38379" spans="8:8" x14ac:dyDescent="0.25">
      <c r="H38379" s="200"/>
    </row>
    <row r="38380" spans="8:8" x14ac:dyDescent="0.25">
      <c r="H38380" s="200"/>
    </row>
    <row r="38381" spans="8:8" x14ac:dyDescent="0.25">
      <c r="H38381" s="200"/>
    </row>
    <row r="38382" spans="8:8" x14ac:dyDescent="0.25">
      <c r="H38382" s="200"/>
    </row>
    <row r="38383" spans="8:8" x14ac:dyDescent="0.25">
      <c r="H38383" s="200"/>
    </row>
    <row r="38384" spans="8:8" x14ac:dyDescent="0.25">
      <c r="H38384" s="200"/>
    </row>
    <row r="38385" spans="8:8" x14ac:dyDescent="0.25">
      <c r="H38385" s="200"/>
    </row>
    <row r="38386" spans="8:8" x14ac:dyDescent="0.25">
      <c r="H38386" s="200"/>
    </row>
    <row r="38387" spans="8:8" x14ac:dyDescent="0.25">
      <c r="H38387" s="200"/>
    </row>
    <row r="38388" spans="8:8" x14ac:dyDescent="0.25">
      <c r="H38388" s="200"/>
    </row>
    <row r="38389" spans="8:8" x14ac:dyDescent="0.25">
      <c r="H38389" s="200"/>
    </row>
    <row r="38390" spans="8:8" x14ac:dyDescent="0.25">
      <c r="H38390" s="200"/>
    </row>
    <row r="38391" spans="8:8" x14ac:dyDescent="0.25">
      <c r="H38391" s="200"/>
    </row>
    <row r="38392" spans="8:8" x14ac:dyDescent="0.25">
      <c r="H38392" s="200"/>
    </row>
    <row r="38393" spans="8:8" x14ac:dyDescent="0.25">
      <c r="H38393" s="200"/>
    </row>
    <row r="38394" spans="8:8" x14ac:dyDescent="0.25">
      <c r="H38394" s="200"/>
    </row>
    <row r="38395" spans="8:8" x14ac:dyDescent="0.25">
      <c r="H38395" s="200"/>
    </row>
    <row r="38396" spans="8:8" x14ac:dyDescent="0.25">
      <c r="H38396" s="200"/>
    </row>
    <row r="38397" spans="8:8" x14ac:dyDescent="0.25">
      <c r="H38397" s="200"/>
    </row>
    <row r="38398" spans="8:8" x14ac:dyDescent="0.25">
      <c r="H38398" s="200"/>
    </row>
    <row r="38399" spans="8:8" x14ac:dyDescent="0.25">
      <c r="H38399" s="200"/>
    </row>
    <row r="38400" spans="8:8" x14ac:dyDescent="0.25">
      <c r="H38400" s="200"/>
    </row>
    <row r="38401" spans="8:8" x14ac:dyDescent="0.25">
      <c r="H38401" s="200"/>
    </row>
    <row r="38402" spans="8:8" x14ac:dyDescent="0.25">
      <c r="H38402" s="200"/>
    </row>
    <row r="38403" spans="8:8" x14ac:dyDescent="0.25">
      <c r="H38403" s="200"/>
    </row>
    <row r="38404" spans="8:8" x14ac:dyDescent="0.25">
      <c r="H38404" s="200"/>
    </row>
    <row r="38405" spans="8:8" x14ac:dyDescent="0.25">
      <c r="H38405" s="200"/>
    </row>
    <row r="38406" spans="8:8" x14ac:dyDescent="0.25">
      <c r="H38406" s="200"/>
    </row>
    <row r="38407" spans="8:8" x14ac:dyDescent="0.25">
      <c r="H38407" s="200"/>
    </row>
    <row r="38408" spans="8:8" x14ac:dyDescent="0.25">
      <c r="H38408" s="200"/>
    </row>
    <row r="38409" spans="8:8" x14ac:dyDescent="0.25">
      <c r="H38409" s="200"/>
    </row>
    <row r="38410" spans="8:8" x14ac:dyDescent="0.25">
      <c r="H38410" s="200"/>
    </row>
    <row r="38411" spans="8:8" x14ac:dyDescent="0.25">
      <c r="H38411" s="200"/>
    </row>
    <row r="38412" spans="8:8" x14ac:dyDescent="0.25">
      <c r="H38412" s="200"/>
    </row>
    <row r="38413" spans="8:8" x14ac:dyDescent="0.25">
      <c r="H38413" s="200"/>
    </row>
    <row r="38414" spans="8:8" x14ac:dyDescent="0.25">
      <c r="H38414" s="200"/>
    </row>
    <row r="38415" spans="8:8" x14ac:dyDescent="0.25">
      <c r="H38415" s="200"/>
    </row>
    <row r="38416" spans="8:8" x14ac:dyDescent="0.25">
      <c r="H38416" s="200"/>
    </row>
    <row r="38417" spans="8:8" x14ac:dyDescent="0.25">
      <c r="H38417" s="200"/>
    </row>
    <row r="38418" spans="8:8" x14ac:dyDescent="0.25">
      <c r="H38418" s="200"/>
    </row>
    <row r="38419" spans="8:8" x14ac:dyDescent="0.25">
      <c r="H38419" s="200"/>
    </row>
    <row r="38420" spans="8:8" x14ac:dyDescent="0.25">
      <c r="H38420" s="200"/>
    </row>
    <row r="38421" spans="8:8" x14ac:dyDescent="0.25">
      <c r="H38421" s="200"/>
    </row>
    <row r="38422" spans="8:8" x14ac:dyDescent="0.25">
      <c r="H38422" s="200"/>
    </row>
    <row r="38423" spans="8:8" x14ac:dyDescent="0.25">
      <c r="H38423" s="200"/>
    </row>
    <row r="38424" spans="8:8" x14ac:dyDescent="0.25">
      <c r="H38424" s="200"/>
    </row>
    <row r="38425" spans="8:8" x14ac:dyDescent="0.25">
      <c r="H38425" s="200"/>
    </row>
    <row r="38426" spans="8:8" x14ac:dyDescent="0.25">
      <c r="H38426" s="200"/>
    </row>
    <row r="38427" spans="8:8" x14ac:dyDescent="0.25">
      <c r="H38427" s="200"/>
    </row>
    <row r="38428" spans="8:8" x14ac:dyDescent="0.25">
      <c r="H38428" s="200"/>
    </row>
    <row r="38429" spans="8:8" x14ac:dyDescent="0.25">
      <c r="H38429" s="200"/>
    </row>
    <row r="38430" spans="8:8" x14ac:dyDescent="0.25">
      <c r="H38430" s="200"/>
    </row>
    <row r="38431" spans="8:8" x14ac:dyDescent="0.25">
      <c r="H38431" s="200"/>
    </row>
    <row r="38432" spans="8:8" x14ac:dyDescent="0.25">
      <c r="H38432" s="200"/>
    </row>
    <row r="38433" spans="8:8" x14ac:dyDescent="0.25">
      <c r="H38433" s="200"/>
    </row>
    <row r="38434" spans="8:8" x14ac:dyDescent="0.25">
      <c r="H38434" s="200"/>
    </row>
    <row r="38435" spans="8:8" x14ac:dyDescent="0.25">
      <c r="H38435" s="200"/>
    </row>
    <row r="38436" spans="8:8" x14ac:dyDescent="0.25">
      <c r="H38436" s="200"/>
    </row>
    <row r="38437" spans="8:8" x14ac:dyDescent="0.25">
      <c r="H38437" s="200"/>
    </row>
    <row r="38438" spans="8:8" x14ac:dyDescent="0.25">
      <c r="H38438" s="200"/>
    </row>
    <row r="38439" spans="8:8" x14ac:dyDescent="0.25">
      <c r="H38439" s="200"/>
    </row>
    <row r="38440" spans="8:8" x14ac:dyDescent="0.25">
      <c r="H38440" s="200"/>
    </row>
    <row r="38441" spans="8:8" x14ac:dyDescent="0.25">
      <c r="H38441" s="200"/>
    </row>
    <row r="38442" spans="8:8" x14ac:dyDescent="0.25">
      <c r="H38442" s="200"/>
    </row>
    <row r="38443" spans="8:8" x14ac:dyDescent="0.25">
      <c r="H38443" s="200"/>
    </row>
    <row r="38444" spans="8:8" x14ac:dyDescent="0.25">
      <c r="H38444" s="200"/>
    </row>
    <row r="38445" spans="8:8" x14ac:dyDescent="0.25">
      <c r="H38445" s="200"/>
    </row>
    <row r="38446" spans="8:8" x14ac:dyDescent="0.25">
      <c r="H38446" s="200"/>
    </row>
    <row r="38447" spans="8:8" x14ac:dyDescent="0.25">
      <c r="H38447" s="200"/>
    </row>
    <row r="38448" spans="8:8" x14ac:dyDescent="0.25">
      <c r="H38448" s="200"/>
    </row>
    <row r="38449" spans="8:8" x14ac:dyDescent="0.25">
      <c r="H38449" s="200"/>
    </row>
    <row r="38450" spans="8:8" x14ac:dyDescent="0.25">
      <c r="H38450" s="200"/>
    </row>
    <row r="38451" spans="8:8" x14ac:dyDescent="0.25">
      <c r="H38451" s="200"/>
    </row>
    <row r="38452" spans="8:8" x14ac:dyDescent="0.25">
      <c r="H38452" s="200"/>
    </row>
    <row r="38453" spans="8:8" x14ac:dyDescent="0.25">
      <c r="H38453" s="200"/>
    </row>
    <row r="38454" spans="8:8" x14ac:dyDescent="0.25">
      <c r="H38454" s="200"/>
    </row>
    <row r="38455" spans="8:8" x14ac:dyDescent="0.25">
      <c r="H38455" s="200"/>
    </row>
    <row r="38456" spans="8:8" x14ac:dyDescent="0.25">
      <c r="H38456" s="200"/>
    </row>
    <row r="38457" spans="8:8" x14ac:dyDescent="0.25">
      <c r="H38457" s="200"/>
    </row>
    <row r="38458" spans="8:8" x14ac:dyDescent="0.25">
      <c r="H38458" s="200"/>
    </row>
    <row r="38459" spans="8:8" x14ac:dyDescent="0.25">
      <c r="H38459" s="200"/>
    </row>
    <row r="38460" spans="8:8" x14ac:dyDescent="0.25">
      <c r="H38460" s="200"/>
    </row>
    <row r="38461" spans="8:8" x14ac:dyDescent="0.25">
      <c r="H38461" s="200"/>
    </row>
    <row r="38462" spans="8:8" x14ac:dyDescent="0.25">
      <c r="H38462" s="200"/>
    </row>
    <row r="38463" spans="8:8" x14ac:dyDescent="0.25">
      <c r="H38463" s="200"/>
    </row>
    <row r="38464" spans="8:8" x14ac:dyDescent="0.25">
      <c r="H38464" s="200"/>
    </row>
    <row r="38465" spans="8:8" x14ac:dyDescent="0.25">
      <c r="H38465" s="200"/>
    </row>
    <row r="38466" spans="8:8" x14ac:dyDescent="0.25">
      <c r="H38466" s="200"/>
    </row>
    <row r="38467" spans="8:8" x14ac:dyDescent="0.25">
      <c r="H38467" s="200"/>
    </row>
    <row r="38468" spans="8:8" x14ac:dyDescent="0.25">
      <c r="H38468" s="200"/>
    </row>
    <row r="38469" spans="8:8" x14ac:dyDescent="0.25">
      <c r="H38469" s="200"/>
    </row>
    <row r="38470" spans="8:8" x14ac:dyDescent="0.25">
      <c r="H38470" s="200"/>
    </row>
    <row r="38471" spans="8:8" x14ac:dyDescent="0.25">
      <c r="H38471" s="200"/>
    </row>
    <row r="38472" spans="8:8" x14ac:dyDescent="0.25">
      <c r="H38472" s="200"/>
    </row>
    <row r="38473" spans="8:8" x14ac:dyDescent="0.25">
      <c r="H38473" s="200"/>
    </row>
    <row r="38474" spans="8:8" x14ac:dyDescent="0.25">
      <c r="H38474" s="200"/>
    </row>
    <row r="38475" spans="8:8" x14ac:dyDescent="0.25">
      <c r="H38475" s="200"/>
    </row>
    <row r="38476" spans="8:8" x14ac:dyDescent="0.25">
      <c r="H38476" s="200"/>
    </row>
    <row r="38477" spans="8:8" x14ac:dyDescent="0.25">
      <c r="H38477" s="200"/>
    </row>
    <row r="38478" spans="8:8" x14ac:dyDescent="0.25">
      <c r="H38478" s="200"/>
    </row>
    <row r="38479" spans="8:8" x14ac:dyDescent="0.25">
      <c r="H38479" s="200"/>
    </row>
    <row r="38480" spans="8:8" x14ac:dyDescent="0.25">
      <c r="H38480" s="200"/>
    </row>
    <row r="38481" spans="8:8" x14ac:dyDescent="0.25">
      <c r="H38481" s="200"/>
    </row>
    <row r="38482" spans="8:8" x14ac:dyDescent="0.25">
      <c r="H38482" s="200"/>
    </row>
    <row r="38483" spans="8:8" x14ac:dyDescent="0.25">
      <c r="H38483" s="200"/>
    </row>
    <row r="38484" spans="8:8" x14ac:dyDescent="0.25">
      <c r="H38484" s="200"/>
    </row>
    <row r="38485" spans="8:8" x14ac:dyDescent="0.25">
      <c r="H38485" s="200"/>
    </row>
    <row r="38486" spans="8:8" x14ac:dyDescent="0.25">
      <c r="H38486" s="200"/>
    </row>
    <row r="38487" spans="8:8" x14ac:dyDescent="0.25">
      <c r="H38487" s="200"/>
    </row>
    <row r="38488" spans="8:8" x14ac:dyDescent="0.25">
      <c r="H38488" s="200"/>
    </row>
    <row r="38489" spans="8:8" x14ac:dyDescent="0.25">
      <c r="H38489" s="200"/>
    </row>
    <row r="38490" spans="8:8" x14ac:dyDescent="0.25">
      <c r="H38490" s="200"/>
    </row>
    <row r="38491" spans="8:8" x14ac:dyDescent="0.25">
      <c r="H38491" s="200"/>
    </row>
    <row r="38492" spans="8:8" x14ac:dyDescent="0.25">
      <c r="H38492" s="200"/>
    </row>
    <row r="38493" spans="8:8" x14ac:dyDescent="0.25">
      <c r="H38493" s="200"/>
    </row>
    <row r="38494" spans="8:8" x14ac:dyDescent="0.25">
      <c r="H38494" s="200"/>
    </row>
    <row r="38495" spans="8:8" x14ac:dyDescent="0.25">
      <c r="H38495" s="200"/>
    </row>
    <row r="38496" spans="8:8" x14ac:dyDescent="0.25">
      <c r="H38496" s="200"/>
    </row>
    <row r="38497" spans="8:8" x14ac:dyDescent="0.25">
      <c r="H38497" s="200"/>
    </row>
    <row r="38498" spans="8:8" x14ac:dyDescent="0.25">
      <c r="H38498" s="200"/>
    </row>
    <row r="38499" spans="8:8" x14ac:dyDescent="0.25">
      <c r="H38499" s="200"/>
    </row>
    <row r="38500" spans="8:8" x14ac:dyDescent="0.25">
      <c r="H38500" s="200"/>
    </row>
    <row r="38501" spans="8:8" x14ac:dyDescent="0.25">
      <c r="H38501" s="200"/>
    </row>
    <row r="38502" spans="8:8" x14ac:dyDescent="0.25">
      <c r="H38502" s="200"/>
    </row>
    <row r="38503" spans="8:8" x14ac:dyDescent="0.25">
      <c r="H38503" s="200"/>
    </row>
    <row r="38504" spans="8:8" x14ac:dyDescent="0.25">
      <c r="H38504" s="200"/>
    </row>
    <row r="38505" spans="8:8" x14ac:dyDescent="0.25">
      <c r="H38505" s="200"/>
    </row>
    <row r="38506" spans="8:8" x14ac:dyDescent="0.25">
      <c r="H38506" s="200"/>
    </row>
    <row r="38507" spans="8:8" x14ac:dyDescent="0.25">
      <c r="H38507" s="200"/>
    </row>
    <row r="38508" spans="8:8" x14ac:dyDescent="0.25">
      <c r="H38508" s="200"/>
    </row>
    <row r="38509" spans="8:8" x14ac:dyDescent="0.25">
      <c r="H38509" s="200"/>
    </row>
    <row r="38510" spans="8:8" x14ac:dyDescent="0.25">
      <c r="H38510" s="200"/>
    </row>
    <row r="38511" spans="8:8" x14ac:dyDescent="0.25">
      <c r="H38511" s="200"/>
    </row>
    <row r="38512" spans="8:8" x14ac:dyDescent="0.25">
      <c r="H38512" s="200"/>
    </row>
    <row r="38513" spans="8:8" x14ac:dyDescent="0.25">
      <c r="H38513" s="200"/>
    </row>
    <row r="38514" spans="8:8" x14ac:dyDescent="0.25">
      <c r="H38514" s="200"/>
    </row>
    <row r="38515" spans="8:8" x14ac:dyDescent="0.25">
      <c r="H38515" s="200"/>
    </row>
    <row r="38516" spans="8:8" x14ac:dyDescent="0.25">
      <c r="H38516" s="200"/>
    </row>
    <row r="38517" spans="8:8" x14ac:dyDescent="0.25">
      <c r="H38517" s="200"/>
    </row>
    <row r="38518" spans="8:8" x14ac:dyDescent="0.25">
      <c r="H38518" s="200"/>
    </row>
    <row r="38519" spans="8:8" x14ac:dyDescent="0.25">
      <c r="H38519" s="200"/>
    </row>
    <row r="38520" spans="8:8" x14ac:dyDescent="0.25">
      <c r="H38520" s="200"/>
    </row>
    <row r="38521" spans="8:8" x14ac:dyDescent="0.25">
      <c r="H38521" s="200"/>
    </row>
    <row r="38522" spans="8:8" x14ac:dyDescent="0.25">
      <c r="H38522" s="200"/>
    </row>
    <row r="38523" spans="8:8" x14ac:dyDescent="0.25">
      <c r="H38523" s="200"/>
    </row>
    <row r="38524" spans="8:8" x14ac:dyDescent="0.25">
      <c r="H38524" s="200"/>
    </row>
    <row r="38525" spans="8:8" x14ac:dyDescent="0.25">
      <c r="H38525" s="200"/>
    </row>
    <row r="38526" spans="8:8" x14ac:dyDescent="0.25">
      <c r="H38526" s="200"/>
    </row>
    <row r="38527" spans="8:8" x14ac:dyDescent="0.25">
      <c r="H38527" s="200"/>
    </row>
    <row r="38528" spans="8:8" x14ac:dyDescent="0.25">
      <c r="H38528" s="200"/>
    </row>
    <row r="38529" spans="8:8" x14ac:dyDescent="0.25">
      <c r="H38529" s="200"/>
    </row>
    <row r="38530" spans="8:8" x14ac:dyDescent="0.25">
      <c r="H38530" s="200"/>
    </row>
    <row r="38531" spans="8:8" x14ac:dyDescent="0.25">
      <c r="H38531" s="200"/>
    </row>
    <row r="38532" spans="8:8" x14ac:dyDescent="0.25">
      <c r="H38532" s="200"/>
    </row>
    <row r="38533" spans="8:8" x14ac:dyDescent="0.25">
      <c r="H38533" s="200"/>
    </row>
    <row r="38534" spans="8:8" x14ac:dyDescent="0.25">
      <c r="H38534" s="200"/>
    </row>
    <row r="38535" spans="8:8" x14ac:dyDescent="0.25">
      <c r="H38535" s="200"/>
    </row>
    <row r="38536" spans="8:8" x14ac:dyDescent="0.25">
      <c r="H38536" s="200"/>
    </row>
    <row r="38537" spans="8:8" x14ac:dyDescent="0.25">
      <c r="H38537" s="200"/>
    </row>
    <row r="38538" spans="8:8" x14ac:dyDescent="0.25">
      <c r="H38538" s="200"/>
    </row>
    <row r="38539" spans="8:8" x14ac:dyDescent="0.25">
      <c r="H38539" s="200"/>
    </row>
    <row r="38540" spans="8:8" x14ac:dyDescent="0.25">
      <c r="H38540" s="200"/>
    </row>
    <row r="38541" spans="8:8" x14ac:dyDescent="0.25">
      <c r="H38541" s="200"/>
    </row>
    <row r="38542" spans="8:8" x14ac:dyDescent="0.25">
      <c r="H38542" s="200"/>
    </row>
    <row r="38543" spans="8:8" x14ac:dyDescent="0.25">
      <c r="H38543" s="200"/>
    </row>
    <row r="38544" spans="8:8" x14ac:dyDescent="0.25">
      <c r="H38544" s="200"/>
    </row>
    <row r="38545" spans="8:8" x14ac:dyDescent="0.25">
      <c r="H38545" s="200"/>
    </row>
    <row r="38546" spans="8:8" x14ac:dyDescent="0.25">
      <c r="H38546" s="200"/>
    </row>
    <row r="38547" spans="8:8" x14ac:dyDescent="0.25">
      <c r="H38547" s="200"/>
    </row>
    <row r="38548" spans="8:8" x14ac:dyDescent="0.25">
      <c r="H38548" s="200"/>
    </row>
    <row r="38549" spans="8:8" x14ac:dyDescent="0.25">
      <c r="H38549" s="200"/>
    </row>
    <row r="38550" spans="8:8" x14ac:dyDescent="0.25">
      <c r="H38550" s="200"/>
    </row>
    <row r="38551" spans="8:8" x14ac:dyDescent="0.25">
      <c r="H38551" s="200"/>
    </row>
    <row r="38552" spans="8:8" x14ac:dyDescent="0.25">
      <c r="H38552" s="200"/>
    </row>
    <row r="38553" spans="8:8" x14ac:dyDescent="0.25">
      <c r="H38553" s="200"/>
    </row>
    <row r="38554" spans="8:8" x14ac:dyDescent="0.25">
      <c r="H38554" s="200"/>
    </row>
    <row r="38555" spans="8:8" x14ac:dyDescent="0.25">
      <c r="H38555" s="200"/>
    </row>
    <row r="38556" spans="8:8" x14ac:dyDescent="0.25">
      <c r="H38556" s="200"/>
    </row>
    <row r="38557" spans="8:8" x14ac:dyDescent="0.25">
      <c r="H38557" s="200"/>
    </row>
    <row r="38558" spans="8:8" x14ac:dyDescent="0.25">
      <c r="H38558" s="200"/>
    </row>
    <row r="38559" spans="8:8" x14ac:dyDescent="0.25">
      <c r="H38559" s="200"/>
    </row>
    <row r="38560" spans="8:8" x14ac:dyDescent="0.25">
      <c r="H38560" s="200"/>
    </row>
    <row r="38561" spans="8:8" x14ac:dyDescent="0.25">
      <c r="H38561" s="200"/>
    </row>
    <row r="38562" spans="8:8" x14ac:dyDescent="0.25">
      <c r="H38562" s="200"/>
    </row>
    <row r="38563" spans="8:8" x14ac:dyDescent="0.25">
      <c r="H38563" s="200"/>
    </row>
    <row r="38564" spans="8:8" x14ac:dyDescent="0.25">
      <c r="H38564" s="200"/>
    </row>
    <row r="38565" spans="8:8" x14ac:dyDescent="0.25">
      <c r="H38565" s="200"/>
    </row>
    <row r="38566" spans="8:8" x14ac:dyDescent="0.25">
      <c r="H38566" s="200"/>
    </row>
    <row r="38567" spans="8:8" x14ac:dyDescent="0.25">
      <c r="H38567" s="200"/>
    </row>
    <row r="38568" spans="8:8" x14ac:dyDescent="0.25">
      <c r="H38568" s="200"/>
    </row>
    <row r="38569" spans="8:8" x14ac:dyDescent="0.25">
      <c r="H38569" s="200"/>
    </row>
    <row r="38570" spans="8:8" x14ac:dyDescent="0.25">
      <c r="H38570" s="200"/>
    </row>
    <row r="38571" spans="8:8" x14ac:dyDescent="0.25">
      <c r="H38571" s="200"/>
    </row>
    <row r="38572" spans="8:8" x14ac:dyDescent="0.25">
      <c r="H38572" s="200"/>
    </row>
    <row r="38573" spans="8:8" x14ac:dyDescent="0.25">
      <c r="H38573" s="200"/>
    </row>
    <row r="38574" spans="8:8" x14ac:dyDescent="0.25">
      <c r="H38574" s="200"/>
    </row>
    <row r="38575" spans="8:8" x14ac:dyDescent="0.25">
      <c r="H38575" s="200"/>
    </row>
    <row r="38576" spans="8:8" x14ac:dyDescent="0.25">
      <c r="H38576" s="200"/>
    </row>
    <row r="38577" spans="8:8" x14ac:dyDescent="0.25">
      <c r="H38577" s="200"/>
    </row>
    <row r="38578" spans="8:8" x14ac:dyDescent="0.25">
      <c r="H38578" s="200"/>
    </row>
    <row r="38579" spans="8:8" x14ac:dyDescent="0.25">
      <c r="H38579" s="200"/>
    </row>
    <row r="38580" spans="8:8" x14ac:dyDescent="0.25">
      <c r="H38580" s="200"/>
    </row>
    <row r="38581" spans="8:8" x14ac:dyDescent="0.25">
      <c r="H38581" s="200"/>
    </row>
    <row r="38582" spans="8:8" x14ac:dyDescent="0.25">
      <c r="H38582" s="200"/>
    </row>
    <row r="38583" spans="8:8" x14ac:dyDescent="0.25">
      <c r="H38583" s="200"/>
    </row>
    <row r="38584" spans="8:8" x14ac:dyDescent="0.25">
      <c r="H38584" s="200"/>
    </row>
    <row r="38585" spans="8:8" x14ac:dyDescent="0.25">
      <c r="H38585" s="200"/>
    </row>
    <row r="38586" spans="8:8" x14ac:dyDescent="0.25">
      <c r="H38586" s="200"/>
    </row>
    <row r="38587" spans="8:8" x14ac:dyDescent="0.25">
      <c r="H38587" s="200"/>
    </row>
    <row r="38588" spans="8:8" x14ac:dyDescent="0.25">
      <c r="H38588" s="200"/>
    </row>
    <row r="38589" spans="8:8" x14ac:dyDescent="0.25">
      <c r="H38589" s="200"/>
    </row>
    <row r="38590" spans="8:8" x14ac:dyDescent="0.25">
      <c r="H38590" s="200"/>
    </row>
    <row r="38591" spans="8:8" x14ac:dyDescent="0.25">
      <c r="H38591" s="200"/>
    </row>
    <row r="38592" spans="8:8" x14ac:dyDescent="0.25">
      <c r="H38592" s="200"/>
    </row>
    <row r="38593" spans="8:8" x14ac:dyDescent="0.25">
      <c r="H38593" s="200"/>
    </row>
    <row r="38594" spans="8:8" x14ac:dyDescent="0.25">
      <c r="H38594" s="200"/>
    </row>
    <row r="38595" spans="8:8" x14ac:dyDescent="0.25">
      <c r="H38595" s="200"/>
    </row>
    <row r="38596" spans="8:8" x14ac:dyDescent="0.25">
      <c r="H38596" s="200"/>
    </row>
    <row r="38597" spans="8:8" x14ac:dyDescent="0.25">
      <c r="H38597" s="200"/>
    </row>
    <row r="38598" spans="8:8" x14ac:dyDescent="0.25">
      <c r="H38598" s="200"/>
    </row>
    <row r="38599" spans="8:8" x14ac:dyDescent="0.25">
      <c r="H38599" s="200"/>
    </row>
    <row r="38600" spans="8:8" x14ac:dyDescent="0.25">
      <c r="H38600" s="200"/>
    </row>
    <row r="38601" spans="8:8" x14ac:dyDescent="0.25">
      <c r="H38601" s="200"/>
    </row>
    <row r="38602" spans="8:8" x14ac:dyDescent="0.25">
      <c r="H38602" s="200"/>
    </row>
    <row r="38603" spans="8:8" x14ac:dyDescent="0.25">
      <c r="H38603" s="200"/>
    </row>
    <row r="38604" spans="8:8" x14ac:dyDescent="0.25">
      <c r="H38604" s="200"/>
    </row>
    <row r="38605" spans="8:8" x14ac:dyDescent="0.25">
      <c r="H38605" s="200"/>
    </row>
    <row r="38606" spans="8:8" x14ac:dyDescent="0.25">
      <c r="H38606" s="200"/>
    </row>
    <row r="38607" spans="8:8" x14ac:dyDescent="0.25">
      <c r="H38607" s="200"/>
    </row>
    <row r="38608" spans="8:8" x14ac:dyDescent="0.25">
      <c r="H38608" s="200"/>
    </row>
    <row r="38609" spans="8:8" x14ac:dyDescent="0.25">
      <c r="H38609" s="200"/>
    </row>
    <row r="38610" spans="8:8" x14ac:dyDescent="0.25">
      <c r="H38610" s="200"/>
    </row>
    <row r="38611" spans="8:8" x14ac:dyDescent="0.25">
      <c r="H38611" s="200"/>
    </row>
    <row r="38612" spans="8:8" x14ac:dyDescent="0.25">
      <c r="H38612" s="200"/>
    </row>
    <row r="38613" spans="8:8" x14ac:dyDescent="0.25">
      <c r="H38613" s="200"/>
    </row>
    <row r="38614" spans="8:8" x14ac:dyDescent="0.25">
      <c r="H38614" s="200"/>
    </row>
    <row r="38615" spans="8:8" x14ac:dyDescent="0.25">
      <c r="H38615" s="200"/>
    </row>
    <row r="38616" spans="8:8" x14ac:dyDescent="0.25">
      <c r="H38616" s="200"/>
    </row>
    <row r="38617" spans="8:8" x14ac:dyDescent="0.25">
      <c r="H38617" s="200"/>
    </row>
    <row r="38618" spans="8:8" x14ac:dyDescent="0.25">
      <c r="H38618" s="200"/>
    </row>
    <row r="38619" spans="8:8" x14ac:dyDescent="0.25">
      <c r="H38619" s="200"/>
    </row>
    <row r="38620" spans="8:8" x14ac:dyDescent="0.25">
      <c r="H38620" s="200"/>
    </row>
    <row r="38621" spans="8:8" x14ac:dyDescent="0.25">
      <c r="H38621" s="200"/>
    </row>
    <row r="38622" spans="8:8" x14ac:dyDescent="0.25">
      <c r="H38622" s="200"/>
    </row>
    <row r="38623" spans="8:8" x14ac:dyDescent="0.25">
      <c r="H38623" s="200"/>
    </row>
    <row r="38624" spans="8:8" x14ac:dyDescent="0.25">
      <c r="H38624" s="200"/>
    </row>
    <row r="38625" spans="8:8" x14ac:dyDescent="0.25">
      <c r="H38625" s="200"/>
    </row>
    <row r="38626" spans="8:8" x14ac:dyDescent="0.25">
      <c r="H38626" s="200"/>
    </row>
    <row r="38627" spans="8:8" x14ac:dyDescent="0.25">
      <c r="H38627" s="200"/>
    </row>
    <row r="38628" spans="8:8" x14ac:dyDescent="0.25">
      <c r="H38628" s="200"/>
    </row>
    <row r="38629" spans="8:8" x14ac:dyDescent="0.25">
      <c r="H38629" s="200"/>
    </row>
    <row r="38630" spans="8:8" x14ac:dyDescent="0.25">
      <c r="H38630" s="200"/>
    </row>
    <row r="38631" spans="8:8" x14ac:dyDescent="0.25">
      <c r="H38631" s="200"/>
    </row>
    <row r="38632" spans="8:8" x14ac:dyDescent="0.25">
      <c r="H38632" s="200"/>
    </row>
    <row r="38633" spans="8:8" x14ac:dyDescent="0.25">
      <c r="H38633" s="200"/>
    </row>
    <row r="38634" spans="8:8" x14ac:dyDescent="0.25">
      <c r="H38634" s="200"/>
    </row>
    <row r="38635" spans="8:8" x14ac:dyDescent="0.25">
      <c r="H38635" s="200"/>
    </row>
    <row r="38636" spans="8:8" x14ac:dyDescent="0.25">
      <c r="H38636" s="200"/>
    </row>
    <row r="38637" spans="8:8" x14ac:dyDescent="0.25">
      <c r="H38637" s="200"/>
    </row>
    <row r="38638" spans="8:8" x14ac:dyDescent="0.25">
      <c r="H38638" s="200"/>
    </row>
    <row r="38639" spans="8:8" x14ac:dyDescent="0.25">
      <c r="H38639" s="200"/>
    </row>
    <row r="38640" spans="8:8" x14ac:dyDescent="0.25">
      <c r="H38640" s="200"/>
    </row>
    <row r="38641" spans="8:8" x14ac:dyDescent="0.25">
      <c r="H38641" s="200"/>
    </row>
    <row r="38642" spans="8:8" x14ac:dyDescent="0.25">
      <c r="H38642" s="200"/>
    </row>
    <row r="38643" spans="8:8" x14ac:dyDescent="0.25">
      <c r="H38643" s="200"/>
    </row>
    <row r="38644" spans="8:8" x14ac:dyDescent="0.25">
      <c r="H38644" s="200"/>
    </row>
    <row r="38645" spans="8:8" x14ac:dyDescent="0.25">
      <c r="H38645" s="200"/>
    </row>
    <row r="38646" spans="8:8" x14ac:dyDescent="0.25">
      <c r="H38646" s="200"/>
    </row>
    <row r="38647" spans="8:8" x14ac:dyDescent="0.25">
      <c r="H38647" s="200"/>
    </row>
    <row r="38648" spans="8:8" x14ac:dyDescent="0.25">
      <c r="H38648" s="200"/>
    </row>
    <row r="38649" spans="8:8" x14ac:dyDescent="0.25">
      <c r="H38649" s="200"/>
    </row>
    <row r="38650" spans="8:8" x14ac:dyDescent="0.25">
      <c r="H38650" s="200"/>
    </row>
    <row r="38651" spans="8:8" x14ac:dyDescent="0.25">
      <c r="H38651" s="200"/>
    </row>
    <row r="38652" spans="8:8" x14ac:dyDescent="0.25">
      <c r="H38652" s="200"/>
    </row>
    <row r="38653" spans="8:8" x14ac:dyDescent="0.25">
      <c r="H38653" s="200"/>
    </row>
    <row r="38654" spans="8:8" x14ac:dyDescent="0.25">
      <c r="H38654" s="200"/>
    </row>
    <row r="38655" spans="8:8" x14ac:dyDescent="0.25">
      <c r="H38655" s="200"/>
    </row>
    <row r="38656" spans="8:8" x14ac:dyDescent="0.25">
      <c r="H38656" s="200"/>
    </row>
    <row r="38657" spans="8:8" x14ac:dyDescent="0.25">
      <c r="H38657" s="200"/>
    </row>
    <row r="38658" spans="8:8" x14ac:dyDescent="0.25">
      <c r="H38658" s="200"/>
    </row>
    <row r="38659" spans="8:8" x14ac:dyDescent="0.25">
      <c r="H38659" s="200"/>
    </row>
    <row r="38660" spans="8:8" x14ac:dyDescent="0.25">
      <c r="H38660" s="200"/>
    </row>
    <row r="38661" spans="8:8" x14ac:dyDescent="0.25">
      <c r="H38661" s="200"/>
    </row>
    <row r="38662" spans="8:8" x14ac:dyDescent="0.25">
      <c r="H38662" s="200"/>
    </row>
    <row r="38663" spans="8:8" x14ac:dyDescent="0.25">
      <c r="H38663" s="200"/>
    </row>
    <row r="38664" spans="8:8" x14ac:dyDescent="0.25">
      <c r="H38664" s="200"/>
    </row>
    <row r="38665" spans="8:8" x14ac:dyDescent="0.25">
      <c r="H38665" s="200"/>
    </row>
    <row r="38666" spans="8:8" x14ac:dyDescent="0.25">
      <c r="H38666" s="200"/>
    </row>
    <row r="38667" spans="8:8" x14ac:dyDescent="0.25">
      <c r="H38667" s="200"/>
    </row>
    <row r="38668" spans="8:8" x14ac:dyDescent="0.25">
      <c r="H38668" s="200"/>
    </row>
    <row r="38669" spans="8:8" x14ac:dyDescent="0.25">
      <c r="H38669" s="200"/>
    </row>
    <row r="38670" spans="8:8" x14ac:dyDescent="0.25">
      <c r="H38670" s="200"/>
    </row>
    <row r="38671" spans="8:8" x14ac:dyDescent="0.25">
      <c r="H38671" s="200"/>
    </row>
    <row r="38672" spans="8:8" x14ac:dyDescent="0.25">
      <c r="H38672" s="200"/>
    </row>
    <row r="38673" spans="8:8" x14ac:dyDescent="0.25">
      <c r="H38673" s="200"/>
    </row>
    <row r="38674" spans="8:8" x14ac:dyDescent="0.25">
      <c r="H38674" s="200"/>
    </row>
    <row r="38675" spans="8:8" x14ac:dyDescent="0.25">
      <c r="H38675" s="200"/>
    </row>
    <row r="38676" spans="8:8" x14ac:dyDescent="0.25">
      <c r="H38676" s="200"/>
    </row>
    <row r="38677" spans="8:8" x14ac:dyDescent="0.25">
      <c r="H38677" s="200"/>
    </row>
    <row r="38678" spans="8:8" x14ac:dyDescent="0.25">
      <c r="H38678" s="200"/>
    </row>
    <row r="38679" spans="8:8" x14ac:dyDescent="0.25">
      <c r="H38679" s="200"/>
    </row>
    <row r="38680" spans="8:8" x14ac:dyDescent="0.25">
      <c r="H38680" s="200"/>
    </row>
    <row r="38681" spans="8:8" x14ac:dyDescent="0.25">
      <c r="H38681" s="200"/>
    </row>
    <row r="38682" spans="8:8" x14ac:dyDescent="0.25">
      <c r="H38682" s="200"/>
    </row>
    <row r="38683" spans="8:8" x14ac:dyDescent="0.25">
      <c r="H38683" s="200"/>
    </row>
    <row r="38684" spans="8:8" x14ac:dyDescent="0.25">
      <c r="H38684" s="200"/>
    </row>
    <row r="38685" spans="8:8" x14ac:dyDescent="0.25">
      <c r="H38685" s="200"/>
    </row>
    <row r="38686" spans="8:8" x14ac:dyDescent="0.25">
      <c r="H38686" s="200"/>
    </row>
    <row r="38687" spans="8:8" x14ac:dyDescent="0.25">
      <c r="H38687" s="200"/>
    </row>
    <row r="38688" spans="8:8" x14ac:dyDescent="0.25">
      <c r="H38688" s="200"/>
    </row>
    <row r="38689" spans="8:8" x14ac:dyDescent="0.25">
      <c r="H38689" s="200"/>
    </row>
    <row r="38690" spans="8:8" x14ac:dyDescent="0.25">
      <c r="H38690" s="200"/>
    </row>
    <row r="38691" spans="8:8" x14ac:dyDescent="0.25">
      <c r="H38691" s="200"/>
    </row>
    <row r="38692" spans="8:8" x14ac:dyDescent="0.25">
      <c r="H38692" s="200"/>
    </row>
    <row r="38693" spans="8:8" x14ac:dyDescent="0.25">
      <c r="H38693" s="200"/>
    </row>
    <row r="38694" spans="8:8" x14ac:dyDescent="0.25">
      <c r="H38694" s="200"/>
    </row>
    <row r="38695" spans="8:8" x14ac:dyDescent="0.25">
      <c r="H38695" s="200"/>
    </row>
    <row r="38696" spans="8:8" x14ac:dyDescent="0.25">
      <c r="H38696" s="200"/>
    </row>
    <row r="38697" spans="8:8" x14ac:dyDescent="0.25">
      <c r="H38697" s="200"/>
    </row>
    <row r="38698" spans="8:8" x14ac:dyDescent="0.25">
      <c r="H38698" s="200"/>
    </row>
    <row r="38699" spans="8:8" x14ac:dyDescent="0.25">
      <c r="H38699" s="200"/>
    </row>
    <row r="38700" spans="8:8" x14ac:dyDescent="0.25">
      <c r="H38700" s="200"/>
    </row>
    <row r="38701" spans="8:8" x14ac:dyDescent="0.25">
      <c r="H38701" s="200"/>
    </row>
    <row r="38702" spans="8:8" x14ac:dyDescent="0.25">
      <c r="H38702" s="200"/>
    </row>
    <row r="38703" spans="8:8" x14ac:dyDescent="0.25">
      <c r="H38703" s="200"/>
    </row>
    <row r="38704" spans="8:8" x14ac:dyDescent="0.25">
      <c r="H38704" s="200"/>
    </row>
    <row r="38705" spans="8:8" x14ac:dyDescent="0.25">
      <c r="H38705" s="200"/>
    </row>
    <row r="38706" spans="8:8" x14ac:dyDescent="0.25">
      <c r="H38706" s="200"/>
    </row>
    <row r="38707" spans="8:8" x14ac:dyDescent="0.25">
      <c r="H38707" s="200"/>
    </row>
    <row r="38708" spans="8:8" x14ac:dyDescent="0.25">
      <c r="H38708" s="200"/>
    </row>
    <row r="38709" spans="8:8" x14ac:dyDescent="0.25">
      <c r="H38709" s="200"/>
    </row>
    <row r="38710" spans="8:8" x14ac:dyDescent="0.25">
      <c r="H38710" s="200"/>
    </row>
    <row r="38711" spans="8:8" x14ac:dyDescent="0.25">
      <c r="H38711" s="200"/>
    </row>
    <row r="38712" spans="8:8" x14ac:dyDescent="0.25">
      <c r="H38712" s="200"/>
    </row>
    <row r="38713" spans="8:8" x14ac:dyDescent="0.25">
      <c r="H38713" s="200"/>
    </row>
    <row r="38714" spans="8:8" x14ac:dyDescent="0.25">
      <c r="H38714" s="200"/>
    </row>
    <row r="38715" spans="8:8" x14ac:dyDescent="0.25">
      <c r="H38715" s="200"/>
    </row>
    <row r="38716" spans="8:8" x14ac:dyDescent="0.25">
      <c r="H38716" s="200"/>
    </row>
    <row r="38717" spans="8:8" x14ac:dyDescent="0.25">
      <c r="H38717" s="200"/>
    </row>
    <row r="38718" spans="8:8" x14ac:dyDescent="0.25">
      <c r="H38718" s="200"/>
    </row>
    <row r="38719" spans="8:8" x14ac:dyDescent="0.25">
      <c r="H38719" s="200"/>
    </row>
    <row r="38720" spans="8:8" x14ac:dyDescent="0.25">
      <c r="H38720" s="200"/>
    </row>
    <row r="38721" spans="8:8" x14ac:dyDescent="0.25">
      <c r="H38721" s="200"/>
    </row>
    <row r="38722" spans="8:8" x14ac:dyDescent="0.25">
      <c r="H38722" s="200"/>
    </row>
    <row r="38723" spans="8:8" x14ac:dyDescent="0.25">
      <c r="H38723" s="200"/>
    </row>
    <row r="38724" spans="8:8" x14ac:dyDescent="0.25">
      <c r="H38724" s="200"/>
    </row>
    <row r="38725" spans="8:8" x14ac:dyDescent="0.25">
      <c r="H38725" s="200"/>
    </row>
    <row r="38726" spans="8:8" x14ac:dyDescent="0.25">
      <c r="H38726" s="200"/>
    </row>
    <row r="38727" spans="8:8" x14ac:dyDescent="0.25">
      <c r="H38727" s="200"/>
    </row>
    <row r="38728" spans="8:8" x14ac:dyDescent="0.25">
      <c r="H38728" s="200"/>
    </row>
    <row r="38729" spans="8:8" x14ac:dyDescent="0.25">
      <c r="H38729" s="200"/>
    </row>
    <row r="38730" spans="8:8" x14ac:dyDescent="0.25">
      <c r="H38730" s="200"/>
    </row>
    <row r="38731" spans="8:8" x14ac:dyDescent="0.25">
      <c r="H38731" s="200"/>
    </row>
    <row r="38732" spans="8:8" x14ac:dyDescent="0.25">
      <c r="H38732" s="200"/>
    </row>
    <row r="38733" spans="8:8" x14ac:dyDescent="0.25">
      <c r="H38733" s="200"/>
    </row>
    <row r="38734" spans="8:8" x14ac:dyDescent="0.25">
      <c r="H38734" s="200"/>
    </row>
    <row r="38735" spans="8:8" x14ac:dyDescent="0.25">
      <c r="H38735" s="200"/>
    </row>
    <row r="38736" spans="8:8" x14ac:dyDescent="0.25">
      <c r="H38736" s="200"/>
    </row>
    <row r="38737" spans="8:8" x14ac:dyDescent="0.25">
      <c r="H38737" s="200"/>
    </row>
    <row r="38738" spans="8:8" x14ac:dyDescent="0.25">
      <c r="H38738" s="200"/>
    </row>
    <row r="38739" spans="8:8" x14ac:dyDescent="0.25">
      <c r="H38739" s="200"/>
    </row>
    <row r="38740" spans="8:8" x14ac:dyDescent="0.25">
      <c r="H38740" s="200"/>
    </row>
    <row r="38741" spans="8:8" x14ac:dyDescent="0.25">
      <c r="H38741" s="200"/>
    </row>
    <row r="38742" spans="8:8" x14ac:dyDescent="0.25">
      <c r="H38742" s="200"/>
    </row>
    <row r="38743" spans="8:8" x14ac:dyDescent="0.25">
      <c r="H38743" s="200"/>
    </row>
    <row r="38744" spans="8:8" x14ac:dyDescent="0.25">
      <c r="H38744" s="200"/>
    </row>
    <row r="38745" spans="8:8" x14ac:dyDescent="0.25">
      <c r="H38745" s="200"/>
    </row>
    <row r="38746" spans="8:8" x14ac:dyDescent="0.25">
      <c r="H38746" s="200"/>
    </row>
    <row r="38747" spans="8:8" x14ac:dyDescent="0.25">
      <c r="H38747" s="200"/>
    </row>
    <row r="38748" spans="8:8" x14ac:dyDescent="0.25">
      <c r="H38748" s="200"/>
    </row>
    <row r="38749" spans="8:8" x14ac:dyDescent="0.25">
      <c r="H38749" s="200"/>
    </row>
    <row r="38750" spans="8:8" x14ac:dyDescent="0.25">
      <c r="H38750" s="200"/>
    </row>
    <row r="38751" spans="8:8" x14ac:dyDescent="0.25">
      <c r="H38751" s="200"/>
    </row>
    <row r="38752" spans="8:8" x14ac:dyDescent="0.25">
      <c r="H38752" s="200"/>
    </row>
    <row r="38753" spans="8:8" x14ac:dyDescent="0.25">
      <c r="H38753" s="200"/>
    </row>
    <row r="38754" spans="8:8" x14ac:dyDescent="0.25">
      <c r="H38754" s="200"/>
    </row>
    <row r="38755" spans="8:8" x14ac:dyDescent="0.25">
      <c r="H38755" s="200"/>
    </row>
    <row r="38756" spans="8:8" x14ac:dyDescent="0.25">
      <c r="H38756" s="200"/>
    </row>
    <row r="38757" spans="8:8" x14ac:dyDescent="0.25">
      <c r="H38757" s="200"/>
    </row>
    <row r="38758" spans="8:8" x14ac:dyDescent="0.25">
      <c r="H38758" s="200"/>
    </row>
    <row r="38759" spans="8:8" x14ac:dyDescent="0.25">
      <c r="H38759" s="200"/>
    </row>
    <row r="38760" spans="8:8" x14ac:dyDescent="0.25">
      <c r="H38760" s="200"/>
    </row>
    <row r="38761" spans="8:8" x14ac:dyDescent="0.25">
      <c r="H38761" s="200"/>
    </row>
    <row r="38762" spans="8:8" x14ac:dyDescent="0.25">
      <c r="H38762" s="200"/>
    </row>
    <row r="38763" spans="8:8" x14ac:dyDescent="0.25">
      <c r="H38763" s="200"/>
    </row>
    <row r="38764" spans="8:8" x14ac:dyDescent="0.25">
      <c r="H38764" s="200"/>
    </row>
    <row r="38765" spans="8:8" x14ac:dyDescent="0.25">
      <c r="H38765" s="200"/>
    </row>
    <row r="38766" spans="8:8" x14ac:dyDescent="0.25">
      <c r="H38766" s="200"/>
    </row>
    <row r="38767" spans="8:8" x14ac:dyDescent="0.25">
      <c r="H38767" s="200"/>
    </row>
    <row r="38768" spans="8:8" x14ac:dyDescent="0.25">
      <c r="H38768" s="200"/>
    </row>
    <row r="38769" spans="8:8" x14ac:dyDescent="0.25">
      <c r="H38769" s="200"/>
    </row>
    <row r="38770" spans="8:8" x14ac:dyDescent="0.25">
      <c r="H38770" s="200"/>
    </row>
    <row r="38771" spans="8:8" x14ac:dyDescent="0.25">
      <c r="H38771" s="200"/>
    </row>
    <row r="38772" spans="8:8" x14ac:dyDescent="0.25">
      <c r="H38772" s="200"/>
    </row>
    <row r="38773" spans="8:8" x14ac:dyDescent="0.25">
      <c r="H38773" s="200"/>
    </row>
    <row r="38774" spans="8:8" x14ac:dyDescent="0.25">
      <c r="H38774" s="200"/>
    </row>
    <row r="38775" spans="8:8" x14ac:dyDescent="0.25">
      <c r="H38775" s="200"/>
    </row>
    <row r="38776" spans="8:8" x14ac:dyDescent="0.25">
      <c r="H38776" s="200"/>
    </row>
    <row r="38777" spans="8:8" x14ac:dyDescent="0.25">
      <c r="H38777" s="200"/>
    </row>
    <row r="38778" spans="8:8" x14ac:dyDescent="0.25">
      <c r="H38778" s="200"/>
    </row>
    <row r="38779" spans="8:8" x14ac:dyDescent="0.25">
      <c r="H38779" s="200"/>
    </row>
    <row r="38780" spans="8:8" x14ac:dyDescent="0.25">
      <c r="H38780" s="200"/>
    </row>
    <row r="38781" spans="8:8" x14ac:dyDescent="0.25">
      <c r="H38781" s="200"/>
    </row>
    <row r="38782" spans="8:8" x14ac:dyDescent="0.25">
      <c r="H38782" s="200"/>
    </row>
    <row r="38783" spans="8:8" x14ac:dyDescent="0.25">
      <c r="H38783" s="200"/>
    </row>
    <row r="38784" spans="8:8" x14ac:dyDescent="0.25">
      <c r="H38784" s="200"/>
    </row>
    <row r="38785" spans="8:8" x14ac:dyDescent="0.25">
      <c r="H38785" s="200"/>
    </row>
    <row r="38786" spans="8:8" x14ac:dyDescent="0.25">
      <c r="H38786" s="200"/>
    </row>
    <row r="38787" spans="8:8" x14ac:dyDescent="0.25">
      <c r="H38787" s="200"/>
    </row>
    <row r="38788" spans="8:8" x14ac:dyDescent="0.25">
      <c r="H38788" s="200"/>
    </row>
    <row r="38789" spans="8:8" x14ac:dyDescent="0.25">
      <c r="H38789" s="200"/>
    </row>
    <row r="38790" spans="8:8" x14ac:dyDescent="0.25">
      <c r="H38790" s="200"/>
    </row>
    <row r="38791" spans="8:8" x14ac:dyDescent="0.25">
      <c r="H38791" s="200"/>
    </row>
    <row r="38792" spans="8:8" x14ac:dyDescent="0.25">
      <c r="H38792" s="200"/>
    </row>
    <row r="38793" spans="8:8" x14ac:dyDescent="0.25">
      <c r="H38793" s="200"/>
    </row>
    <row r="38794" spans="8:8" x14ac:dyDescent="0.25">
      <c r="H38794" s="200"/>
    </row>
    <row r="38795" spans="8:8" x14ac:dyDescent="0.25">
      <c r="H38795" s="200"/>
    </row>
    <row r="38796" spans="8:8" x14ac:dyDescent="0.25">
      <c r="H38796" s="200"/>
    </row>
    <row r="38797" spans="8:8" x14ac:dyDescent="0.25">
      <c r="H38797" s="200"/>
    </row>
    <row r="38798" spans="8:8" x14ac:dyDescent="0.25">
      <c r="H38798" s="200"/>
    </row>
    <row r="38799" spans="8:8" x14ac:dyDescent="0.25">
      <c r="H38799" s="200"/>
    </row>
    <row r="38800" spans="8:8" x14ac:dyDescent="0.25">
      <c r="H38800" s="200"/>
    </row>
    <row r="38801" spans="8:8" x14ac:dyDescent="0.25">
      <c r="H38801" s="200"/>
    </row>
    <row r="38802" spans="8:8" x14ac:dyDescent="0.25">
      <c r="H38802" s="200"/>
    </row>
    <row r="38803" spans="8:8" x14ac:dyDescent="0.25">
      <c r="H38803" s="200"/>
    </row>
    <row r="38804" spans="8:8" x14ac:dyDescent="0.25">
      <c r="H38804" s="200"/>
    </row>
    <row r="38805" spans="8:8" x14ac:dyDescent="0.25">
      <c r="H38805" s="200"/>
    </row>
    <row r="38806" spans="8:8" x14ac:dyDescent="0.25">
      <c r="H38806" s="200"/>
    </row>
    <row r="38807" spans="8:8" x14ac:dyDescent="0.25">
      <c r="H38807" s="200"/>
    </row>
    <row r="38808" spans="8:8" x14ac:dyDescent="0.25">
      <c r="H38808" s="200"/>
    </row>
    <row r="38809" spans="8:8" x14ac:dyDescent="0.25">
      <c r="H38809" s="200"/>
    </row>
    <row r="38810" spans="8:8" x14ac:dyDescent="0.25">
      <c r="H38810" s="200"/>
    </row>
    <row r="38811" spans="8:8" x14ac:dyDescent="0.25">
      <c r="H38811" s="200"/>
    </row>
    <row r="38812" spans="8:8" x14ac:dyDescent="0.25">
      <c r="H38812" s="200"/>
    </row>
    <row r="38813" spans="8:8" x14ac:dyDescent="0.25">
      <c r="H38813" s="200"/>
    </row>
    <row r="38814" spans="8:8" x14ac:dyDescent="0.25">
      <c r="H38814" s="200"/>
    </row>
    <row r="38815" spans="8:8" x14ac:dyDescent="0.25">
      <c r="H38815" s="200"/>
    </row>
    <row r="38816" spans="8:8" x14ac:dyDescent="0.25">
      <c r="H38816" s="200"/>
    </row>
    <row r="38817" spans="8:8" x14ac:dyDescent="0.25">
      <c r="H38817" s="200"/>
    </row>
    <row r="38818" spans="8:8" x14ac:dyDescent="0.25">
      <c r="H38818" s="200"/>
    </row>
    <row r="38819" spans="8:8" x14ac:dyDescent="0.25">
      <c r="H38819" s="200"/>
    </row>
    <row r="38820" spans="8:8" x14ac:dyDescent="0.25">
      <c r="H38820" s="200"/>
    </row>
    <row r="38821" spans="8:8" x14ac:dyDescent="0.25">
      <c r="H38821" s="200"/>
    </row>
    <row r="38822" spans="8:8" x14ac:dyDescent="0.25">
      <c r="H38822" s="200"/>
    </row>
    <row r="38823" spans="8:8" x14ac:dyDescent="0.25">
      <c r="H38823" s="200"/>
    </row>
    <row r="38824" spans="8:8" x14ac:dyDescent="0.25">
      <c r="H38824" s="200"/>
    </row>
    <row r="38825" spans="8:8" x14ac:dyDescent="0.25">
      <c r="H38825" s="200"/>
    </row>
    <row r="38826" spans="8:8" x14ac:dyDescent="0.25">
      <c r="H38826" s="200"/>
    </row>
    <row r="38827" spans="8:8" x14ac:dyDescent="0.25">
      <c r="H38827" s="200"/>
    </row>
    <row r="38828" spans="8:8" x14ac:dyDescent="0.25">
      <c r="H38828" s="200"/>
    </row>
    <row r="38829" spans="8:8" x14ac:dyDescent="0.25">
      <c r="H38829" s="200"/>
    </row>
    <row r="38830" spans="8:8" x14ac:dyDescent="0.25">
      <c r="H38830" s="200"/>
    </row>
    <row r="38831" spans="8:8" x14ac:dyDescent="0.25">
      <c r="H38831" s="200"/>
    </row>
    <row r="38832" spans="8:8" x14ac:dyDescent="0.25">
      <c r="H38832" s="200"/>
    </row>
    <row r="38833" spans="8:8" x14ac:dyDescent="0.25">
      <c r="H38833" s="200"/>
    </row>
    <row r="38834" spans="8:8" x14ac:dyDescent="0.25">
      <c r="H38834" s="200"/>
    </row>
    <row r="38835" spans="8:8" x14ac:dyDescent="0.25">
      <c r="H38835" s="200"/>
    </row>
    <row r="38836" spans="8:8" x14ac:dyDescent="0.25">
      <c r="H38836" s="200"/>
    </row>
    <row r="38837" spans="8:8" x14ac:dyDescent="0.25">
      <c r="H38837" s="200"/>
    </row>
    <row r="38838" spans="8:8" x14ac:dyDescent="0.25">
      <c r="H38838" s="200"/>
    </row>
    <row r="38839" spans="8:8" x14ac:dyDescent="0.25">
      <c r="H38839" s="200"/>
    </row>
    <row r="38840" spans="8:8" x14ac:dyDescent="0.25">
      <c r="H38840" s="200"/>
    </row>
    <row r="38841" spans="8:8" x14ac:dyDescent="0.25">
      <c r="H38841" s="200"/>
    </row>
    <row r="38842" spans="8:8" x14ac:dyDescent="0.25">
      <c r="H38842" s="200"/>
    </row>
    <row r="38843" spans="8:8" x14ac:dyDescent="0.25">
      <c r="H38843" s="200"/>
    </row>
    <row r="38844" spans="8:8" x14ac:dyDescent="0.25">
      <c r="H38844" s="200"/>
    </row>
    <row r="38845" spans="8:8" x14ac:dyDescent="0.25">
      <c r="H38845" s="200"/>
    </row>
    <row r="38846" spans="8:8" x14ac:dyDescent="0.25">
      <c r="H38846" s="200"/>
    </row>
    <row r="38847" spans="8:8" x14ac:dyDescent="0.25">
      <c r="H38847" s="200"/>
    </row>
    <row r="38848" spans="8:8" x14ac:dyDescent="0.25">
      <c r="H38848" s="200"/>
    </row>
    <row r="38849" spans="8:8" x14ac:dyDescent="0.25">
      <c r="H38849" s="200"/>
    </row>
    <row r="38850" spans="8:8" x14ac:dyDescent="0.25">
      <c r="H38850" s="200"/>
    </row>
    <row r="38851" spans="8:8" x14ac:dyDescent="0.25">
      <c r="H38851" s="200"/>
    </row>
    <row r="38852" spans="8:8" x14ac:dyDescent="0.25">
      <c r="H38852" s="200"/>
    </row>
    <row r="38853" spans="8:8" x14ac:dyDescent="0.25">
      <c r="H38853" s="200"/>
    </row>
    <row r="38854" spans="8:8" x14ac:dyDescent="0.25">
      <c r="H38854" s="200"/>
    </row>
    <row r="38855" spans="8:8" x14ac:dyDescent="0.25">
      <c r="H38855" s="200"/>
    </row>
    <row r="38856" spans="8:8" x14ac:dyDescent="0.25">
      <c r="H38856" s="200"/>
    </row>
    <row r="38857" spans="8:8" x14ac:dyDescent="0.25">
      <c r="H38857" s="200"/>
    </row>
    <row r="38858" spans="8:8" x14ac:dyDescent="0.25">
      <c r="H38858" s="200"/>
    </row>
    <row r="38859" spans="8:8" x14ac:dyDescent="0.25">
      <c r="H38859" s="200"/>
    </row>
    <row r="38860" spans="8:8" x14ac:dyDescent="0.25">
      <c r="H38860" s="200"/>
    </row>
    <row r="38861" spans="8:8" x14ac:dyDescent="0.25">
      <c r="H38861" s="200"/>
    </row>
    <row r="38862" spans="8:8" x14ac:dyDescent="0.25">
      <c r="H38862" s="200"/>
    </row>
    <row r="38863" spans="8:8" x14ac:dyDescent="0.25">
      <c r="H38863" s="200"/>
    </row>
    <row r="38864" spans="8:8" x14ac:dyDescent="0.25">
      <c r="H38864" s="200"/>
    </row>
    <row r="38865" spans="8:8" x14ac:dyDescent="0.25">
      <c r="H38865" s="200"/>
    </row>
    <row r="38866" spans="8:8" x14ac:dyDescent="0.25">
      <c r="H38866" s="200"/>
    </row>
    <row r="38867" spans="8:8" x14ac:dyDescent="0.25">
      <c r="H38867" s="200"/>
    </row>
    <row r="38868" spans="8:8" x14ac:dyDescent="0.25">
      <c r="H38868" s="200"/>
    </row>
    <row r="38869" spans="8:8" x14ac:dyDescent="0.25">
      <c r="H38869" s="200"/>
    </row>
    <row r="38870" spans="8:8" x14ac:dyDescent="0.25">
      <c r="H38870" s="200"/>
    </row>
    <row r="38871" spans="8:8" x14ac:dyDescent="0.25">
      <c r="H38871" s="200"/>
    </row>
    <row r="38872" spans="8:8" x14ac:dyDescent="0.25">
      <c r="H38872" s="200"/>
    </row>
    <row r="38873" spans="8:8" x14ac:dyDescent="0.25">
      <c r="H38873" s="200"/>
    </row>
    <row r="38874" spans="8:8" x14ac:dyDescent="0.25">
      <c r="H38874" s="200"/>
    </row>
    <row r="38875" spans="8:8" x14ac:dyDescent="0.25">
      <c r="H38875" s="200"/>
    </row>
    <row r="38876" spans="8:8" x14ac:dyDescent="0.25">
      <c r="H38876" s="200"/>
    </row>
    <row r="38877" spans="8:8" x14ac:dyDescent="0.25">
      <c r="H38877" s="200"/>
    </row>
    <row r="38878" spans="8:8" x14ac:dyDescent="0.25">
      <c r="H38878" s="200"/>
    </row>
    <row r="38879" spans="8:8" x14ac:dyDescent="0.25">
      <c r="H38879" s="200"/>
    </row>
    <row r="38880" spans="8:8" x14ac:dyDescent="0.25">
      <c r="H38880" s="200"/>
    </row>
    <row r="38881" spans="8:8" x14ac:dyDescent="0.25">
      <c r="H38881" s="200"/>
    </row>
    <row r="38882" spans="8:8" x14ac:dyDescent="0.25">
      <c r="H38882" s="200"/>
    </row>
    <row r="38883" spans="8:8" x14ac:dyDescent="0.25">
      <c r="H38883" s="200"/>
    </row>
    <row r="38884" spans="8:8" x14ac:dyDescent="0.25">
      <c r="H38884" s="200"/>
    </row>
    <row r="38885" spans="8:8" x14ac:dyDescent="0.25">
      <c r="H38885" s="200"/>
    </row>
    <row r="38886" spans="8:8" x14ac:dyDescent="0.25">
      <c r="H38886" s="200"/>
    </row>
    <row r="38887" spans="8:8" x14ac:dyDescent="0.25">
      <c r="H38887" s="200"/>
    </row>
    <row r="38888" spans="8:8" x14ac:dyDescent="0.25">
      <c r="H38888" s="200"/>
    </row>
    <row r="38889" spans="8:8" x14ac:dyDescent="0.25">
      <c r="H38889" s="200"/>
    </row>
    <row r="38890" spans="8:8" x14ac:dyDescent="0.25">
      <c r="H38890" s="200"/>
    </row>
    <row r="38891" spans="8:8" x14ac:dyDescent="0.25">
      <c r="H38891" s="200"/>
    </row>
    <row r="38892" spans="8:8" x14ac:dyDescent="0.25">
      <c r="H38892" s="200"/>
    </row>
    <row r="38893" spans="8:8" x14ac:dyDescent="0.25">
      <c r="H38893" s="200"/>
    </row>
    <row r="38894" spans="8:8" x14ac:dyDescent="0.25">
      <c r="H38894" s="200"/>
    </row>
    <row r="38895" spans="8:8" x14ac:dyDescent="0.25">
      <c r="H38895" s="200"/>
    </row>
    <row r="38896" spans="8:8" x14ac:dyDescent="0.25">
      <c r="H38896" s="200"/>
    </row>
    <row r="38897" spans="8:8" x14ac:dyDescent="0.25">
      <c r="H38897" s="200"/>
    </row>
    <row r="38898" spans="8:8" x14ac:dyDescent="0.25">
      <c r="H38898" s="200"/>
    </row>
    <row r="38899" spans="8:8" x14ac:dyDescent="0.25">
      <c r="H38899" s="200"/>
    </row>
    <row r="38900" spans="8:8" x14ac:dyDescent="0.25">
      <c r="H38900" s="200"/>
    </row>
    <row r="38901" spans="8:8" x14ac:dyDescent="0.25">
      <c r="H38901" s="200"/>
    </row>
    <row r="38902" spans="8:8" x14ac:dyDescent="0.25">
      <c r="H38902" s="200"/>
    </row>
    <row r="38903" spans="8:8" x14ac:dyDescent="0.25">
      <c r="H38903" s="200"/>
    </row>
    <row r="38904" spans="8:8" x14ac:dyDescent="0.25">
      <c r="H38904" s="200"/>
    </row>
    <row r="38905" spans="8:8" x14ac:dyDescent="0.25">
      <c r="H38905" s="200"/>
    </row>
    <row r="38906" spans="8:8" x14ac:dyDescent="0.25">
      <c r="H38906" s="200"/>
    </row>
    <row r="38907" spans="8:8" x14ac:dyDescent="0.25">
      <c r="H38907" s="200"/>
    </row>
    <row r="38908" spans="8:8" x14ac:dyDescent="0.25">
      <c r="H38908" s="200"/>
    </row>
    <row r="38909" spans="8:8" x14ac:dyDescent="0.25">
      <c r="H38909" s="200"/>
    </row>
    <row r="38910" spans="8:8" x14ac:dyDescent="0.25">
      <c r="H38910" s="200"/>
    </row>
    <row r="38911" spans="8:8" x14ac:dyDescent="0.25">
      <c r="H38911" s="200"/>
    </row>
    <row r="38912" spans="8:8" x14ac:dyDescent="0.25">
      <c r="H38912" s="200"/>
    </row>
    <row r="38913" spans="8:8" x14ac:dyDescent="0.25">
      <c r="H38913" s="200"/>
    </row>
    <row r="38914" spans="8:8" x14ac:dyDescent="0.25">
      <c r="H38914" s="200"/>
    </row>
    <row r="38915" spans="8:8" x14ac:dyDescent="0.25">
      <c r="H38915" s="200"/>
    </row>
    <row r="38916" spans="8:8" x14ac:dyDescent="0.25">
      <c r="H38916" s="200"/>
    </row>
    <row r="38917" spans="8:8" x14ac:dyDescent="0.25">
      <c r="H38917" s="200"/>
    </row>
    <row r="38918" spans="8:8" x14ac:dyDescent="0.25">
      <c r="H38918" s="200"/>
    </row>
    <row r="38919" spans="8:8" x14ac:dyDescent="0.25">
      <c r="H38919" s="200"/>
    </row>
    <row r="38920" spans="8:8" x14ac:dyDescent="0.25">
      <c r="H38920" s="200"/>
    </row>
    <row r="38921" spans="8:8" x14ac:dyDescent="0.25">
      <c r="H38921" s="200"/>
    </row>
    <row r="38922" spans="8:8" x14ac:dyDescent="0.25">
      <c r="H38922" s="200"/>
    </row>
    <row r="38923" spans="8:8" x14ac:dyDescent="0.25">
      <c r="H38923" s="200"/>
    </row>
    <row r="38924" spans="8:8" x14ac:dyDescent="0.25">
      <c r="H38924" s="200"/>
    </row>
    <row r="38925" spans="8:8" x14ac:dyDescent="0.25">
      <c r="H38925" s="200"/>
    </row>
    <row r="38926" spans="8:8" x14ac:dyDescent="0.25">
      <c r="H38926" s="200"/>
    </row>
    <row r="38927" spans="8:8" x14ac:dyDescent="0.25">
      <c r="H38927" s="200"/>
    </row>
    <row r="38928" spans="8:8" x14ac:dyDescent="0.25">
      <c r="H38928" s="200"/>
    </row>
    <row r="38929" spans="8:8" x14ac:dyDescent="0.25">
      <c r="H38929" s="200"/>
    </row>
    <row r="38930" spans="8:8" x14ac:dyDescent="0.25">
      <c r="H38930" s="200"/>
    </row>
    <row r="38931" spans="8:8" x14ac:dyDescent="0.25">
      <c r="H38931" s="200"/>
    </row>
    <row r="38932" spans="8:8" x14ac:dyDescent="0.25">
      <c r="H38932" s="200"/>
    </row>
    <row r="38933" spans="8:8" x14ac:dyDescent="0.25">
      <c r="H38933" s="200"/>
    </row>
    <row r="38934" spans="8:8" x14ac:dyDescent="0.25">
      <c r="H38934" s="200"/>
    </row>
    <row r="38935" spans="8:8" x14ac:dyDescent="0.25">
      <c r="H38935" s="200"/>
    </row>
    <row r="38936" spans="8:8" x14ac:dyDescent="0.25">
      <c r="H38936" s="200"/>
    </row>
    <row r="38937" spans="8:8" x14ac:dyDescent="0.25">
      <c r="H38937" s="200"/>
    </row>
    <row r="38938" spans="8:8" x14ac:dyDescent="0.25">
      <c r="H38938" s="200"/>
    </row>
    <row r="38939" spans="8:8" x14ac:dyDescent="0.25">
      <c r="H38939" s="200"/>
    </row>
    <row r="38940" spans="8:8" x14ac:dyDescent="0.25">
      <c r="H38940" s="200"/>
    </row>
    <row r="38941" spans="8:8" x14ac:dyDescent="0.25">
      <c r="H38941" s="200"/>
    </row>
    <row r="38942" spans="8:8" x14ac:dyDescent="0.25">
      <c r="H38942" s="200"/>
    </row>
    <row r="38943" spans="8:8" x14ac:dyDescent="0.25">
      <c r="H38943" s="200"/>
    </row>
    <row r="38944" spans="8:8" x14ac:dyDescent="0.25">
      <c r="H38944" s="200"/>
    </row>
    <row r="38945" spans="8:8" x14ac:dyDescent="0.25">
      <c r="H38945" s="200"/>
    </row>
    <row r="38946" spans="8:8" x14ac:dyDescent="0.25">
      <c r="H38946" s="200"/>
    </row>
    <row r="38947" spans="8:8" x14ac:dyDescent="0.25">
      <c r="H38947" s="200"/>
    </row>
    <row r="38948" spans="8:8" x14ac:dyDescent="0.25">
      <c r="H38948" s="200"/>
    </row>
    <row r="38949" spans="8:8" x14ac:dyDescent="0.25">
      <c r="H38949" s="200"/>
    </row>
    <row r="38950" spans="8:8" x14ac:dyDescent="0.25">
      <c r="H38950" s="200"/>
    </row>
    <row r="38951" spans="8:8" x14ac:dyDescent="0.25">
      <c r="H38951" s="200"/>
    </row>
    <row r="38952" spans="8:8" x14ac:dyDescent="0.25">
      <c r="H38952" s="200"/>
    </row>
    <row r="38953" spans="8:8" x14ac:dyDescent="0.25">
      <c r="H38953" s="200"/>
    </row>
    <row r="38954" spans="8:8" x14ac:dyDescent="0.25">
      <c r="H38954" s="200"/>
    </row>
    <row r="38955" spans="8:8" x14ac:dyDescent="0.25">
      <c r="H38955" s="200"/>
    </row>
    <row r="38956" spans="8:8" x14ac:dyDescent="0.25">
      <c r="H38956" s="200"/>
    </row>
    <row r="38957" spans="8:8" x14ac:dyDescent="0.25">
      <c r="H38957" s="200"/>
    </row>
    <row r="38958" spans="8:8" x14ac:dyDescent="0.25">
      <c r="H38958" s="200"/>
    </row>
    <row r="38959" spans="8:8" x14ac:dyDescent="0.25">
      <c r="H38959" s="200"/>
    </row>
    <row r="38960" spans="8:8" x14ac:dyDescent="0.25">
      <c r="H38960" s="200"/>
    </row>
    <row r="38961" spans="8:8" x14ac:dyDescent="0.25">
      <c r="H38961" s="200"/>
    </row>
    <row r="38962" spans="8:8" x14ac:dyDescent="0.25">
      <c r="H38962" s="200"/>
    </row>
    <row r="38963" spans="8:8" x14ac:dyDescent="0.25">
      <c r="H38963" s="200"/>
    </row>
    <row r="38964" spans="8:8" x14ac:dyDescent="0.25">
      <c r="H38964" s="200"/>
    </row>
    <row r="38965" spans="8:8" x14ac:dyDescent="0.25">
      <c r="H38965" s="200"/>
    </row>
    <row r="38966" spans="8:8" x14ac:dyDescent="0.25">
      <c r="H38966" s="200"/>
    </row>
    <row r="38967" spans="8:8" x14ac:dyDescent="0.25">
      <c r="H38967" s="200"/>
    </row>
    <row r="38968" spans="8:8" x14ac:dyDescent="0.25">
      <c r="H38968" s="200"/>
    </row>
    <row r="38969" spans="8:8" x14ac:dyDescent="0.25">
      <c r="H38969" s="200"/>
    </row>
    <row r="38970" spans="8:8" x14ac:dyDescent="0.25">
      <c r="H38970" s="200"/>
    </row>
    <row r="38971" spans="8:8" x14ac:dyDescent="0.25">
      <c r="H38971" s="200"/>
    </row>
    <row r="38972" spans="8:8" x14ac:dyDescent="0.25">
      <c r="H38972" s="200"/>
    </row>
    <row r="38973" spans="8:8" x14ac:dyDescent="0.25">
      <c r="H38973" s="200"/>
    </row>
    <row r="38974" spans="8:8" x14ac:dyDescent="0.25">
      <c r="H38974" s="200"/>
    </row>
    <row r="38975" spans="8:8" x14ac:dyDescent="0.25">
      <c r="H38975" s="200"/>
    </row>
    <row r="38976" spans="8:8" x14ac:dyDescent="0.25">
      <c r="H38976" s="200"/>
    </row>
    <row r="38977" spans="8:8" x14ac:dyDescent="0.25">
      <c r="H38977" s="200"/>
    </row>
    <row r="38978" spans="8:8" x14ac:dyDescent="0.25">
      <c r="H38978" s="200"/>
    </row>
    <row r="38979" spans="8:8" x14ac:dyDescent="0.25">
      <c r="H38979" s="200"/>
    </row>
    <row r="38980" spans="8:8" x14ac:dyDescent="0.25">
      <c r="H38980" s="200"/>
    </row>
    <row r="38981" spans="8:8" x14ac:dyDescent="0.25">
      <c r="H38981" s="200"/>
    </row>
    <row r="38982" spans="8:8" x14ac:dyDescent="0.25">
      <c r="H38982" s="200"/>
    </row>
    <row r="38983" spans="8:8" x14ac:dyDescent="0.25">
      <c r="H38983" s="200"/>
    </row>
    <row r="38984" spans="8:8" x14ac:dyDescent="0.25">
      <c r="H38984" s="200"/>
    </row>
    <row r="38985" spans="8:8" x14ac:dyDescent="0.25">
      <c r="H38985" s="200"/>
    </row>
    <row r="38986" spans="8:8" x14ac:dyDescent="0.25">
      <c r="H38986" s="200"/>
    </row>
    <row r="38987" spans="8:8" x14ac:dyDescent="0.25">
      <c r="H38987" s="200"/>
    </row>
    <row r="38988" spans="8:8" x14ac:dyDescent="0.25">
      <c r="H38988" s="200"/>
    </row>
    <row r="38989" spans="8:8" x14ac:dyDescent="0.25">
      <c r="H38989" s="200"/>
    </row>
    <row r="38990" spans="8:8" x14ac:dyDescent="0.25">
      <c r="H38990" s="200"/>
    </row>
    <row r="38991" spans="8:8" x14ac:dyDescent="0.25">
      <c r="H38991" s="200"/>
    </row>
    <row r="38992" spans="8:8" x14ac:dyDescent="0.25">
      <c r="H38992" s="200"/>
    </row>
    <row r="38993" spans="8:8" x14ac:dyDescent="0.25">
      <c r="H38993" s="200"/>
    </row>
    <row r="38994" spans="8:8" x14ac:dyDescent="0.25">
      <c r="H38994" s="200"/>
    </row>
    <row r="38995" spans="8:8" x14ac:dyDescent="0.25">
      <c r="H38995" s="200"/>
    </row>
    <row r="38996" spans="8:8" x14ac:dyDescent="0.25">
      <c r="H38996" s="200"/>
    </row>
    <row r="38997" spans="8:8" x14ac:dyDescent="0.25">
      <c r="H38997" s="200"/>
    </row>
    <row r="38998" spans="8:8" x14ac:dyDescent="0.25">
      <c r="H38998" s="200"/>
    </row>
    <row r="38999" spans="8:8" x14ac:dyDescent="0.25">
      <c r="H38999" s="200"/>
    </row>
    <row r="39000" spans="8:8" x14ac:dyDescent="0.25">
      <c r="H39000" s="200"/>
    </row>
    <row r="39001" spans="8:8" x14ac:dyDescent="0.25">
      <c r="H39001" s="200"/>
    </row>
    <row r="39002" spans="8:8" x14ac:dyDescent="0.25">
      <c r="H39002" s="200"/>
    </row>
    <row r="39003" spans="8:8" x14ac:dyDescent="0.25">
      <c r="H39003" s="200"/>
    </row>
    <row r="39004" spans="8:8" x14ac:dyDescent="0.25">
      <c r="H39004" s="200"/>
    </row>
    <row r="39005" spans="8:8" x14ac:dyDescent="0.25">
      <c r="H39005" s="200"/>
    </row>
    <row r="39006" spans="8:8" x14ac:dyDescent="0.25">
      <c r="H39006" s="200"/>
    </row>
    <row r="39007" spans="8:8" x14ac:dyDescent="0.25">
      <c r="H39007" s="200"/>
    </row>
    <row r="39008" spans="8:8" x14ac:dyDescent="0.25">
      <c r="H39008" s="200"/>
    </row>
    <row r="39009" spans="8:8" x14ac:dyDescent="0.25">
      <c r="H39009" s="200"/>
    </row>
    <row r="39010" spans="8:8" x14ac:dyDescent="0.25">
      <c r="H39010" s="200"/>
    </row>
    <row r="39011" spans="8:8" x14ac:dyDescent="0.25">
      <c r="H39011" s="200"/>
    </row>
    <row r="39012" spans="8:8" x14ac:dyDescent="0.25">
      <c r="H39012" s="200"/>
    </row>
    <row r="39013" spans="8:8" x14ac:dyDescent="0.25">
      <c r="H39013" s="200"/>
    </row>
    <row r="39014" spans="8:8" x14ac:dyDescent="0.25">
      <c r="H39014" s="200"/>
    </row>
    <row r="39015" spans="8:8" x14ac:dyDescent="0.25">
      <c r="H39015" s="200"/>
    </row>
    <row r="39016" spans="8:8" x14ac:dyDescent="0.25">
      <c r="H39016" s="200"/>
    </row>
    <row r="39017" spans="8:8" x14ac:dyDescent="0.25">
      <c r="H39017" s="200"/>
    </row>
    <row r="39018" spans="8:8" x14ac:dyDescent="0.25">
      <c r="H39018" s="200"/>
    </row>
    <row r="39019" spans="8:8" x14ac:dyDescent="0.25">
      <c r="H39019" s="200"/>
    </row>
    <row r="39020" spans="8:8" x14ac:dyDescent="0.25">
      <c r="H39020" s="200"/>
    </row>
    <row r="39021" spans="8:8" x14ac:dyDescent="0.25">
      <c r="H39021" s="200"/>
    </row>
    <row r="39022" spans="8:8" x14ac:dyDescent="0.25">
      <c r="H39022" s="200"/>
    </row>
    <row r="39023" spans="8:8" x14ac:dyDescent="0.25">
      <c r="H39023" s="200"/>
    </row>
    <row r="39024" spans="8:8" x14ac:dyDescent="0.25">
      <c r="H39024" s="200"/>
    </row>
    <row r="39025" spans="8:8" x14ac:dyDescent="0.25">
      <c r="H39025" s="200"/>
    </row>
    <row r="39026" spans="8:8" x14ac:dyDescent="0.25">
      <c r="H39026" s="200"/>
    </row>
    <row r="39027" spans="8:8" x14ac:dyDescent="0.25">
      <c r="H39027" s="200"/>
    </row>
    <row r="39028" spans="8:8" x14ac:dyDescent="0.25">
      <c r="H39028" s="200"/>
    </row>
    <row r="39029" spans="8:8" x14ac:dyDescent="0.25">
      <c r="H39029" s="200"/>
    </row>
    <row r="39030" spans="8:8" x14ac:dyDescent="0.25">
      <c r="H39030" s="200"/>
    </row>
    <row r="39031" spans="8:8" x14ac:dyDescent="0.25">
      <c r="H39031" s="200"/>
    </row>
    <row r="39032" spans="8:8" x14ac:dyDescent="0.25">
      <c r="H39032" s="200"/>
    </row>
    <row r="39033" spans="8:8" x14ac:dyDescent="0.25">
      <c r="H39033" s="200"/>
    </row>
    <row r="39034" spans="8:8" x14ac:dyDescent="0.25">
      <c r="H39034" s="200"/>
    </row>
    <row r="39035" spans="8:8" x14ac:dyDescent="0.25">
      <c r="H39035" s="200"/>
    </row>
    <row r="39036" spans="8:8" x14ac:dyDescent="0.25">
      <c r="H39036" s="200"/>
    </row>
    <row r="39037" spans="8:8" x14ac:dyDescent="0.25">
      <c r="H39037" s="200"/>
    </row>
    <row r="39038" spans="8:8" x14ac:dyDescent="0.25">
      <c r="H39038" s="200"/>
    </row>
    <row r="39039" spans="8:8" x14ac:dyDescent="0.25">
      <c r="H39039" s="200"/>
    </row>
    <row r="39040" spans="8:8" x14ac:dyDescent="0.25">
      <c r="H39040" s="200"/>
    </row>
    <row r="39041" spans="8:8" x14ac:dyDescent="0.25">
      <c r="H39041" s="200"/>
    </row>
    <row r="39042" spans="8:8" x14ac:dyDescent="0.25">
      <c r="H39042" s="200"/>
    </row>
    <row r="39043" spans="8:8" x14ac:dyDescent="0.25">
      <c r="H39043" s="200"/>
    </row>
    <row r="39044" spans="8:8" x14ac:dyDescent="0.25">
      <c r="H39044" s="200"/>
    </row>
    <row r="39045" spans="8:8" x14ac:dyDescent="0.25">
      <c r="H39045" s="200"/>
    </row>
    <row r="39046" spans="8:8" x14ac:dyDescent="0.25">
      <c r="H39046" s="200"/>
    </row>
    <row r="39047" spans="8:8" x14ac:dyDescent="0.25">
      <c r="H39047" s="200"/>
    </row>
    <row r="39048" spans="8:8" x14ac:dyDescent="0.25">
      <c r="H39048" s="200"/>
    </row>
    <row r="39049" spans="8:8" x14ac:dyDescent="0.25">
      <c r="H39049" s="200"/>
    </row>
    <row r="39050" spans="8:8" x14ac:dyDescent="0.25">
      <c r="H39050" s="200"/>
    </row>
    <row r="39051" spans="8:8" x14ac:dyDescent="0.25">
      <c r="H39051" s="200"/>
    </row>
    <row r="39052" spans="8:8" x14ac:dyDescent="0.25">
      <c r="H39052" s="200"/>
    </row>
    <row r="39053" spans="8:8" x14ac:dyDescent="0.25">
      <c r="H39053" s="200"/>
    </row>
    <row r="39054" spans="8:8" x14ac:dyDescent="0.25">
      <c r="H39054" s="200"/>
    </row>
    <row r="39055" spans="8:8" x14ac:dyDescent="0.25">
      <c r="H39055" s="200"/>
    </row>
    <row r="39056" spans="8:8" x14ac:dyDescent="0.25">
      <c r="H39056" s="200"/>
    </row>
    <row r="39057" spans="8:8" x14ac:dyDescent="0.25">
      <c r="H39057" s="200"/>
    </row>
    <row r="39058" spans="8:8" x14ac:dyDescent="0.25">
      <c r="H39058" s="200"/>
    </row>
    <row r="39059" spans="8:8" x14ac:dyDescent="0.25">
      <c r="H39059" s="200"/>
    </row>
    <row r="39060" spans="8:8" x14ac:dyDescent="0.25">
      <c r="H39060" s="200"/>
    </row>
    <row r="39061" spans="8:8" x14ac:dyDescent="0.25">
      <c r="H39061" s="200"/>
    </row>
    <row r="39062" spans="8:8" x14ac:dyDescent="0.25">
      <c r="H39062" s="200"/>
    </row>
    <row r="39063" spans="8:8" x14ac:dyDescent="0.25">
      <c r="H39063" s="200"/>
    </row>
    <row r="39064" spans="8:8" x14ac:dyDescent="0.25">
      <c r="H39064" s="200"/>
    </row>
    <row r="39065" spans="8:8" x14ac:dyDescent="0.25">
      <c r="H39065" s="200"/>
    </row>
    <row r="39066" spans="8:8" x14ac:dyDescent="0.25">
      <c r="H39066" s="200"/>
    </row>
    <row r="39067" spans="8:8" x14ac:dyDescent="0.25">
      <c r="H39067" s="200"/>
    </row>
    <row r="39068" spans="8:8" x14ac:dyDescent="0.25">
      <c r="H39068" s="200"/>
    </row>
    <row r="39069" spans="8:8" x14ac:dyDescent="0.25">
      <c r="H39069" s="200"/>
    </row>
    <row r="39070" spans="8:8" x14ac:dyDescent="0.25">
      <c r="H39070" s="200"/>
    </row>
    <row r="39071" spans="8:8" x14ac:dyDescent="0.25">
      <c r="H39071" s="200"/>
    </row>
    <row r="39072" spans="8:8" x14ac:dyDescent="0.25">
      <c r="H39072" s="200"/>
    </row>
    <row r="39073" spans="8:8" x14ac:dyDescent="0.25">
      <c r="H39073" s="200"/>
    </row>
    <row r="39074" spans="8:8" x14ac:dyDescent="0.25">
      <c r="H39074" s="200"/>
    </row>
    <row r="39075" spans="8:8" x14ac:dyDescent="0.25">
      <c r="H39075" s="200"/>
    </row>
    <row r="39076" spans="8:8" x14ac:dyDescent="0.25">
      <c r="H39076" s="200"/>
    </row>
    <row r="39077" spans="8:8" x14ac:dyDescent="0.25">
      <c r="H39077" s="200"/>
    </row>
    <row r="39078" spans="8:8" x14ac:dyDescent="0.25">
      <c r="H39078" s="200"/>
    </row>
    <row r="39079" spans="8:8" x14ac:dyDescent="0.25">
      <c r="H39079" s="200"/>
    </row>
    <row r="39080" spans="8:8" x14ac:dyDescent="0.25">
      <c r="H39080" s="200"/>
    </row>
    <row r="39081" spans="8:8" x14ac:dyDescent="0.25">
      <c r="H39081" s="200"/>
    </row>
    <row r="39082" spans="8:8" x14ac:dyDescent="0.25">
      <c r="H39082" s="200"/>
    </row>
    <row r="39083" spans="8:8" x14ac:dyDescent="0.25">
      <c r="H39083" s="200"/>
    </row>
    <row r="39084" spans="8:8" x14ac:dyDescent="0.25">
      <c r="H39084" s="200"/>
    </row>
    <row r="39085" spans="8:8" x14ac:dyDescent="0.25">
      <c r="H39085" s="200"/>
    </row>
    <row r="39086" spans="8:8" x14ac:dyDescent="0.25">
      <c r="H39086" s="200"/>
    </row>
    <row r="39087" spans="8:8" x14ac:dyDescent="0.25">
      <c r="H39087" s="200"/>
    </row>
    <row r="39088" spans="8:8" x14ac:dyDescent="0.25">
      <c r="H39088" s="200"/>
    </row>
    <row r="39089" spans="8:8" x14ac:dyDescent="0.25">
      <c r="H39089" s="200"/>
    </row>
    <row r="39090" spans="8:8" x14ac:dyDescent="0.25">
      <c r="H39090" s="200"/>
    </row>
    <row r="39091" spans="8:8" x14ac:dyDescent="0.25">
      <c r="H39091" s="200"/>
    </row>
    <row r="39092" spans="8:8" x14ac:dyDescent="0.25">
      <c r="H39092" s="200"/>
    </row>
    <row r="39093" spans="8:8" x14ac:dyDescent="0.25">
      <c r="H39093" s="200"/>
    </row>
    <row r="39094" spans="8:8" x14ac:dyDescent="0.25">
      <c r="H39094" s="200"/>
    </row>
    <row r="39095" spans="8:8" x14ac:dyDescent="0.25">
      <c r="H39095" s="200"/>
    </row>
    <row r="39096" spans="8:8" x14ac:dyDescent="0.25">
      <c r="H39096" s="200"/>
    </row>
    <row r="39097" spans="8:8" x14ac:dyDescent="0.25">
      <c r="H39097" s="200"/>
    </row>
    <row r="39098" spans="8:8" x14ac:dyDescent="0.25">
      <c r="H39098" s="200"/>
    </row>
    <row r="39099" spans="8:8" x14ac:dyDescent="0.25">
      <c r="H39099" s="200"/>
    </row>
    <row r="39100" spans="8:8" x14ac:dyDescent="0.25">
      <c r="H39100" s="200"/>
    </row>
    <row r="39101" spans="8:8" x14ac:dyDescent="0.25">
      <c r="H39101" s="200"/>
    </row>
    <row r="39102" spans="8:8" x14ac:dyDescent="0.25">
      <c r="H39102" s="200"/>
    </row>
    <row r="39103" spans="8:8" x14ac:dyDescent="0.25">
      <c r="H39103" s="200"/>
    </row>
    <row r="39104" spans="8:8" x14ac:dyDescent="0.25">
      <c r="H39104" s="200"/>
    </row>
    <row r="39105" spans="8:8" x14ac:dyDescent="0.25">
      <c r="H39105" s="200"/>
    </row>
    <row r="39106" spans="8:8" x14ac:dyDescent="0.25">
      <c r="H39106" s="200"/>
    </row>
    <row r="39107" spans="8:8" x14ac:dyDescent="0.25">
      <c r="H39107" s="200"/>
    </row>
    <row r="39108" spans="8:8" x14ac:dyDescent="0.25">
      <c r="H39108" s="200"/>
    </row>
    <row r="39109" spans="8:8" x14ac:dyDescent="0.25">
      <c r="H39109" s="200"/>
    </row>
    <row r="39110" spans="8:8" x14ac:dyDescent="0.25">
      <c r="H39110" s="200"/>
    </row>
    <row r="39111" spans="8:8" x14ac:dyDescent="0.25">
      <c r="H39111" s="200"/>
    </row>
    <row r="39112" spans="8:8" x14ac:dyDescent="0.25">
      <c r="H39112" s="200"/>
    </row>
    <row r="39113" spans="8:8" x14ac:dyDescent="0.25">
      <c r="H39113" s="200"/>
    </row>
    <row r="39114" spans="8:8" x14ac:dyDescent="0.25">
      <c r="H39114" s="200"/>
    </row>
    <row r="39115" spans="8:8" x14ac:dyDescent="0.25">
      <c r="H39115" s="200"/>
    </row>
    <row r="39116" spans="8:8" x14ac:dyDescent="0.25">
      <c r="H39116" s="200"/>
    </row>
    <row r="39117" spans="8:8" x14ac:dyDescent="0.25">
      <c r="H39117" s="200"/>
    </row>
    <row r="39118" spans="8:8" x14ac:dyDescent="0.25">
      <c r="H39118" s="200"/>
    </row>
    <row r="39119" spans="8:8" x14ac:dyDescent="0.25">
      <c r="H39119" s="200"/>
    </row>
    <row r="39120" spans="8:8" x14ac:dyDescent="0.25">
      <c r="H39120" s="200"/>
    </row>
    <row r="39121" spans="8:8" x14ac:dyDescent="0.25">
      <c r="H39121" s="200"/>
    </row>
    <row r="39122" spans="8:8" x14ac:dyDescent="0.25">
      <c r="H39122" s="200"/>
    </row>
    <row r="39123" spans="8:8" x14ac:dyDescent="0.25">
      <c r="H39123" s="200"/>
    </row>
    <row r="39124" spans="8:8" x14ac:dyDescent="0.25">
      <c r="H39124" s="200"/>
    </row>
    <row r="39125" spans="8:8" x14ac:dyDescent="0.25">
      <c r="H39125" s="200"/>
    </row>
    <row r="39126" spans="8:8" x14ac:dyDescent="0.25">
      <c r="H39126" s="200"/>
    </row>
    <row r="39127" spans="8:8" x14ac:dyDescent="0.25">
      <c r="H39127" s="200"/>
    </row>
    <row r="39128" spans="8:8" x14ac:dyDescent="0.25">
      <c r="H39128" s="200"/>
    </row>
    <row r="39129" spans="8:8" x14ac:dyDescent="0.25">
      <c r="H39129" s="200"/>
    </row>
    <row r="39130" spans="8:8" x14ac:dyDescent="0.25">
      <c r="H39130" s="200"/>
    </row>
    <row r="39131" spans="8:8" x14ac:dyDescent="0.25">
      <c r="H39131" s="200"/>
    </row>
    <row r="39132" spans="8:8" x14ac:dyDescent="0.25">
      <c r="H39132" s="200"/>
    </row>
    <row r="39133" spans="8:8" x14ac:dyDescent="0.25">
      <c r="H39133" s="200"/>
    </row>
    <row r="39134" spans="8:8" x14ac:dyDescent="0.25">
      <c r="H39134" s="200"/>
    </row>
    <row r="39135" spans="8:8" x14ac:dyDescent="0.25">
      <c r="H39135" s="200"/>
    </row>
    <row r="39136" spans="8:8" x14ac:dyDescent="0.25">
      <c r="H39136" s="200"/>
    </row>
    <row r="39137" spans="8:8" x14ac:dyDescent="0.25">
      <c r="H39137" s="200"/>
    </row>
    <row r="39138" spans="8:8" x14ac:dyDescent="0.25">
      <c r="H39138" s="200"/>
    </row>
    <row r="39139" spans="8:8" x14ac:dyDescent="0.25">
      <c r="H39139" s="200"/>
    </row>
    <row r="39140" spans="8:8" x14ac:dyDescent="0.25">
      <c r="H39140" s="200"/>
    </row>
    <row r="39141" spans="8:8" x14ac:dyDescent="0.25">
      <c r="H39141" s="200"/>
    </row>
    <row r="39142" spans="8:8" x14ac:dyDescent="0.25">
      <c r="H39142" s="200"/>
    </row>
    <row r="39143" spans="8:8" x14ac:dyDescent="0.25">
      <c r="H39143" s="200"/>
    </row>
    <row r="39144" spans="8:8" x14ac:dyDescent="0.25">
      <c r="H39144" s="200"/>
    </row>
    <row r="39145" spans="8:8" x14ac:dyDescent="0.25">
      <c r="H39145" s="200"/>
    </row>
    <row r="39146" spans="8:8" x14ac:dyDescent="0.25">
      <c r="H39146" s="200"/>
    </row>
    <row r="39147" spans="8:8" x14ac:dyDescent="0.25">
      <c r="H39147" s="200"/>
    </row>
    <row r="39148" spans="8:8" x14ac:dyDescent="0.25">
      <c r="H39148" s="200"/>
    </row>
    <row r="39149" spans="8:8" x14ac:dyDescent="0.25">
      <c r="H39149" s="200"/>
    </row>
    <row r="39150" spans="8:8" x14ac:dyDescent="0.25">
      <c r="H39150" s="200"/>
    </row>
    <row r="39151" spans="8:8" x14ac:dyDescent="0.25">
      <c r="H39151" s="200"/>
    </row>
    <row r="39152" spans="8:8" x14ac:dyDescent="0.25">
      <c r="H39152" s="200"/>
    </row>
    <row r="39153" spans="8:8" x14ac:dyDescent="0.25">
      <c r="H39153" s="200"/>
    </row>
    <row r="39154" spans="8:8" x14ac:dyDescent="0.25">
      <c r="H39154" s="200"/>
    </row>
    <row r="39155" spans="8:8" x14ac:dyDescent="0.25">
      <c r="H39155" s="200"/>
    </row>
    <row r="39156" spans="8:8" x14ac:dyDescent="0.25">
      <c r="H39156" s="200"/>
    </row>
    <row r="39157" spans="8:8" x14ac:dyDescent="0.25">
      <c r="H39157" s="200"/>
    </row>
    <row r="39158" spans="8:8" x14ac:dyDescent="0.25">
      <c r="H39158" s="200"/>
    </row>
    <row r="39159" spans="8:8" x14ac:dyDescent="0.25">
      <c r="H39159" s="200"/>
    </row>
    <row r="39160" spans="8:8" x14ac:dyDescent="0.25">
      <c r="H39160" s="200"/>
    </row>
    <row r="39161" spans="8:8" x14ac:dyDescent="0.25">
      <c r="H39161" s="200"/>
    </row>
    <row r="39162" spans="8:8" x14ac:dyDescent="0.25">
      <c r="H39162" s="200"/>
    </row>
    <row r="39163" spans="8:8" x14ac:dyDescent="0.25">
      <c r="H39163" s="200"/>
    </row>
    <row r="39164" spans="8:8" x14ac:dyDescent="0.25">
      <c r="H39164" s="200"/>
    </row>
    <row r="39165" spans="8:8" x14ac:dyDescent="0.25">
      <c r="H39165" s="200"/>
    </row>
    <row r="39166" spans="8:8" x14ac:dyDescent="0.25">
      <c r="H39166" s="200"/>
    </row>
    <row r="39167" spans="8:8" x14ac:dyDescent="0.25">
      <c r="H39167" s="200"/>
    </row>
    <row r="39168" spans="8:8" x14ac:dyDescent="0.25">
      <c r="H39168" s="200"/>
    </row>
    <row r="39169" spans="8:8" x14ac:dyDescent="0.25">
      <c r="H39169" s="200"/>
    </row>
    <row r="39170" spans="8:8" x14ac:dyDescent="0.25">
      <c r="H39170" s="200"/>
    </row>
    <row r="39171" spans="8:8" x14ac:dyDescent="0.25">
      <c r="H39171" s="200"/>
    </row>
    <row r="39172" spans="8:8" x14ac:dyDescent="0.25">
      <c r="H39172" s="200"/>
    </row>
    <row r="39173" spans="8:8" x14ac:dyDescent="0.25">
      <c r="H39173" s="200"/>
    </row>
    <row r="39174" spans="8:8" x14ac:dyDescent="0.25">
      <c r="H39174" s="200"/>
    </row>
    <row r="39175" spans="8:8" x14ac:dyDescent="0.25">
      <c r="H39175" s="200"/>
    </row>
    <row r="39176" spans="8:8" x14ac:dyDescent="0.25">
      <c r="H39176" s="200"/>
    </row>
    <row r="39177" spans="8:8" x14ac:dyDescent="0.25">
      <c r="H39177" s="200"/>
    </row>
    <row r="39178" spans="8:8" x14ac:dyDescent="0.25">
      <c r="H39178" s="200"/>
    </row>
    <row r="39179" spans="8:8" x14ac:dyDescent="0.25">
      <c r="H39179" s="200"/>
    </row>
    <row r="39180" spans="8:8" x14ac:dyDescent="0.25">
      <c r="H39180" s="200"/>
    </row>
    <row r="39181" spans="8:8" x14ac:dyDescent="0.25">
      <c r="H39181" s="200"/>
    </row>
    <row r="39182" spans="8:8" x14ac:dyDescent="0.25">
      <c r="H39182" s="200"/>
    </row>
    <row r="39183" spans="8:8" x14ac:dyDescent="0.25">
      <c r="H39183" s="200"/>
    </row>
    <row r="39184" spans="8:8" x14ac:dyDescent="0.25">
      <c r="H39184" s="200"/>
    </row>
    <row r="39185" spans="8:8" x14ac:dyDescent="0.25">
      <c r="H39185" s="200"/>
    </row>
    <row r="39186" spans="8:8" x14ac:dyDescent="0.25">
      <c r="H39186" s="200"/>
    </row>
    <row r="39187" spans="8:8" x14ac:dyDescent="0.25">
      <c r="H39187" s="200"/>
    </row>
    <row r="39188" spans="8:8" x14ac:dyDescent="0.25">
      <c r="H39188" s="200"/>
    </row>
    <row r="39189" spans="8:8" x14ac:dyDescent="0.25">
      <c r="H39189" s="200"/>
    </row>
    <row r="39190" spans="8:8" x14ac:dyDescent="0.25">
      <c r="H39190" s="200"/>
    </row>
    <row r="39191" spans="8:8" x14ac:dyDescent="0.25">
      <c r="H39191" s="200"/>
    </row>
    <row r="39192" spans="8:8" x14ac:dyDescent="0.25">
      <c r="H39192" s="200"/>
    </row>
    <row r="39193" spans="8:8" x14ac:dyDescent="0.25">
      <c r="H39193" s="200"/>
    </row>
    <row r="39194" spans="8:8" x14ac:dyDescent="0.25">
      <c r="H39194" s="200"/>
    </row>
    <row r="39195" spans="8:8" x14ac:dyDescent="0.25">
      <c r="H39195" s="200"/>
    </row>
    <row r="39196" spans="8:8" x14ac:dyDescent="0.25">
      <c r="H39196" s="200"/>
    </row>
    <row r="39197" spans="8:8" x14ac:dyDescent="0.25">
      <c r="H39197" s="200"/>
    </row>
    <row r="39198" spans="8:8" x14ac:dyDescent="0.25">
      <c r="H39198" s="200"/>
    </row>
    <row r="39199" spans="8:8" x14ac:dyDescent="0.25">
      <c r="H39199" s="200"/>
    </row>
    <row r="39200" spans="8:8" x14ac:dyDescent="0.25">
      <c r="H39200" s="200"/>
    </row>
    <row r="39201" spans="8:8" x14ac:dyDescent="0.25">
      <c r="H39201" s="200"/>
    </row>
    <row r="39202" spans="8:8" x14ac:dyDescent="0.25">
      <c r="H39202" s="200"/>
    </row>
    <row r="39203" spans="8:8" x14ac:dyDescent="0.25">
      <c r="H39203" s="200"/>
    </row>
    <row r="39204" spans="8:8" x14ac:dyDescent="0.25">
      <c r="H39204" s="200"/>
    </row>
    <row r="39205" spans="8:8" x14ac:dyDescent="0.25">
      <c r="H39205" s="200"/>
    </row>
    <row r="39206" spans="8:8" x14ac:dyDescent="0.25">
      <c r="H39206" s="200"/>
    </row>
    <row r="39207" spans="8:8" x14ac:dyDescent="0.25">
      <c r="H39207" s="200"/>
    </row>
    <row r="39208" spans="8:8" x14ac:dyDescent="0.25">
      <c r="H39208" s="200"/>
    </row>
    <row r="39209" spans="8:8" x14ac:dyDescent="0.25">
      <c r="H39209" s="200"/>
    </row>
    <row r="39210" spans="8:8" x14ac:dyDescent="0.25">
      <c r="H39210" s="200"/>
    </row>
    <row r="39211" spans="8:8" x14ac:dyDescent="0.25">
      <c r="H39211" s="200"/>
    </row>
    <row r="39212" spans="8:8" x14ac:dyDescent="0.25">
      <c r="H39212" s="200"/>
    </row>
    <row r="39213" spans="8:8" x14ac:dyDescent="0.25">
      <c r="H39213" s="200"/>
    </row>
    <row r="39214" spans="8:8" x14ac:dyDescent="0.25">
      <c r="H39214" s="200"/>
    </row>
    <row r="39215" spans="8:8" x14ac:dyDescent="0.25">
      <c r="H39215" s="200"/>
    </row>
    <row r="39216" spans="8:8" x14ac:dyDescent="0.25">
      <c r="H39216" s="200"/>
    </row>
    <row r="39217" spans="8:8" x14ac:dyDescent="0.25">
      <c r="H39217" s="200"/>
    </row>
    <row r="39218" spans="8:8" x14ac:dyDescent="0.25">
      <c r="H39218" s="200"/>
    </row>
    <row r="39219" spans="8:8" x14ac:dyDescent="0.25">
      <c r="H39219" s="200"/>
    </row>
    <row r="39220" spans="8:8" x14ac:dyDescent="0.25">
      <c r="H39220" s="200"/>
    </row>
    <row r="39221" spans="8:8" x14ac:dyDescent="0.25">
      <c r="H39221" s="200"/>
    </row>
    <row r="39222" spans="8:8" x14ac:dyDescent="0.25">
      <c r="H39222" s="200"/>
    </row>
    <row r="39223" spans="8:8" x14ac:dyDescent="0.25">
      <c r="H39223" s="200"/>
    </row>
    <row r="39224" spans="8:8" x14ac:dyDescent="0.25">
      <c r="H39224" s="200"/>
    </row>
    <row r="39225" spans="8:8" x14ac:dyDescent="0.25">
      <c r="H39225" s="200"/>
    </row>
    <row r="39226" spans="8:8" x14ac:dyDescent="0.25">
      <c r="H39226" s="200"/>
    </row>
    <row r="39227" spans="8:8" x14ac:dyDescent="0.25">
      <c r="H39227" s="200"/>
    </row>
    <row r="39228" spans="8:8" x14ac:dyDescent="0.25">
      <c r="H39228" s="200"/>
    </row>
    <row r="39229" spans="8:8" x14ac:dyDescent="0.25">
      <c r="H39229" s="200"/>
    </row>
    <row r="39230" spans="8:8" x14ac:dyDescent="0.25">
      <c r="H39230" s="200"/>
    </row>
    <row r="39231" spans="8:8" x14ac:dyDescent="0.25">
      <c r="H39231" s="200"/>
    </row>
    <row r="39232" spans="8:8" x14ac:dyDescent="0.25">
      <c r="H39232" s="200"/>
    </row>
    <row r="39233" spans="8:8" x14ac:dyDescent="0.25">
      <c r="H39233" s="200"/>
    </row>
    <row r="39234" spans="8:8" x14ac:dyDescent="0.25">
      <c r="H39234" s="200"/>
    </row>
    <row r="39235" spans="8:8" x14ac:dyDescent="0.25">
      <c r="H39235" s="200"/>
    </row>
    <row r="39236" spans="8:8" x14ac:dyDescent="0.25">
      <c r="H39236" s="200"/>
    </row>
    <row r="39237" spans="8:8" x14ac:dyDescent="0.25">
      <c r="H39237" s="200"/>
    </row>
    <row r="39238" spans="8:8" x14ac:dyDescent="0.25">
      <c r="H39238" s="200"/>
    </row>
    <row r="39239" spans="8:8" x14ac:dyDescent="0.25">
      <c r="H39239" s="200"/>
    </row>
    <row r="39240" spans="8:8" x14ac:dyDescent="0.25">
      <c r="H39240" s="200"/>
    </row>
    <row r="39241" spans="8:8" x14ac:dyDescent="0.25">
      <c r="H39241" s="200"/>
    </row>
    <row r="39242" spans="8:8" x14ac:dyDescent="0.25">
      <c r="H39242" s="200"/>
    </row>
    <row r="39243" spans="8:8" x14ac:dyDescent="0.25">
      <c r="H39243" s="200"/>
    </row>
    <row r="39244" spans="8:8" x14ac:dyDescent="0.25">
      <c r="H39244" s="200"/>
    </row>
    <row r="39245" spans="8:8" x14ac:dyDescent="0.25">
      <c r="H39245" s="200"/>
    </row>
    <row r="39246" spans="8:8" x14ac:dyDescent="0.25">
      <c r="H39246" s="200"/>
    </row>
    <row r="39247" spans="8:8" x14ac:dyDescent="0.25">
      <c r="H39247" s="200"/>
    </row>
    <row r="39248" spans="8:8" x14ac:dyDescent="0.25">
      <c r="H39248" s="200"/>
    </row>
    <row r="39249" spans="8:8" x14ac:dyDescent="0.25">
      <c r="H39249" s="200"/>
    </row>
    <row r="39250" spans="8:8" x14ac:dyDescent="0.25">
      <c r="H39250" s="200"/>
    </row>
    <row r="39251" spans="8:8" x14ac:dyDescent="0.25">
      <c r="H39251" s="200"/>
    </row>
    <row r="39252" spans="8:8" x14ac:dyDescent="0.25">
      <c r="H39252" s="200"/>
    </row>
    <row r="39253" spans="8:8" x14ac:dyDescent="0.25">
      <c r="H39253" s="200"/>
    </row>
    <row r="39254" spans="8:8" x14ac:dyDescent="0.25">
      <c r="H39254" s="200"/>
    </row>
    <row r="39255" spans="8:8" x14ac:dyDescent="0.25">
      <c r="H39255" s="200"/>
    </row>
    <row r="39256" spans="8:8" x14ac:dyDescent="0.25">
      <c r="H39256" s="200"/>
    </row>
    <row r="39257" spans="8:8" x14ac:dyDescent="0.25">
      <c r="H39257" s="200"/>
    </row>
    <row r="39258" spans="8:8" x14ac:dyDescent="0.25">
      <c r="H39258" s="200"/>
    </row>
    <row r="39259" spans="8:8" x14ac:dyDescent="0.25">
      <c r="H39259" s="200"/>
    </row>
    <row r="39260" spans="8:8" x14ac:dyDescent="0.25">
      <c r="H39260" s="200"/>
    </row>
    <row r="39261" spans="8:8" x14ac:dyDescent="0.25">
      <c r="H39261" s="200"/>
    </row>
    <row r="39262" spans="8:8" x14ac:dyDescent="0.25">
      <c r="H39262" s="200"/>
    </row>
    <row r="39263" spans="8:8" x14ac:dyDescent="0.25">
      <c r="H39263" s="200"/>
    </row>
    <row r="39264" spans="8:8" x14ac:dyDescent="0.25">
      <c r="H39264" s="200"/>
    </row>
    <row r="39265" spans="8:8" x14ac:dyDescent="0.25">
      <c r="H39265" s="200"/>
    </row>
    <row r="39266" spans="8:8" x14ac:dyDescent="0.25">
      <c r="H39266" s="200"/>
    </row>
    <row r="39267" spans="8:8" x14ac:dyDescent="0.25">
      <c r="H39267" s="200"/>
    </row>
    <row r="39268" spans="8:8" x14ac:dyDescent="0.25">
      <c r="H39268" s="200"/>
    </row>
    <row r="39269" spans="8:8" x14ac:dyDescent="0.25">
      <c r="H39269" s="200"/>
    </row>
    <row r="39270" spans="8:8" x14ac:dyDescent="0.25">
      <c r="H39270" s="200"/>
    </row>
    <row r="39271" spans="8:8" x14ac:dyDescent="0.25">
      <c r="H39271" s="200"/>
    </row>
    <row r="39272" spans="8:8" x14ac:dyDescent="0.25">
      <c r="H39272" s="200"/>
    </row>
    <row r="39273" spans="8:8" x14ac:dyDescent="0.25">
      <c r="H39273" s="200"/>
    </row>
    <row r="39274" spans="8:8" x14ac:dyDescent="0.25">
      <c r="H39274" s="200"/>
    </row>
    <row r="39275" spans="8:8" x14ac:dyDescent="0.25">
      <c r="H39275" s="200"/>
    </row>
    <row r="39276" spans="8:8" x14ac:dyDescent="0.25">
      <c r="H39276" s="200"/>
    </row>
    <row r="39277" spans="8:8" x14ac:dyDescent="0.25">
      <c r="H39277" s="200"/>
    </row>
    <row r="39278" spans="8:8" x14ac:dyDescent="0.25">
      <c r="H39278" s="200"/>
    </row>
    <row r="39279" spans="8:8" x14ac:dyDescent="0.25">
      <c r="H39279" s="200"/>
    </row>
    <row r="39280" spans="8:8" x14ac:dyDescent="0.25">
      <c r="H39280" s="200"/>
    </row>
    <row r="39281" spans="8:8" x14ac:dyDescent="0.25">
      <c r="H39281" s="200"/>
    </row>
    <row r="39282" spans="8:8" x14ac:dyDescent="0.25">
      <c r="H39282" s="200"/>
    </row>
    <row r="39283" spans="8:8" x14ac:dyDescent="0.25">
      <c r="H39283" s="200"/>
    </row>
    <row r="39284" spans="8:8" x14ac:dyDescent="0.25">
      <c r="H39284" s="200"/>
    </row>
    <row r="39285" spans="8:8" x14ac:dyDescent="0.25">
      <c r="H39285" s="200"/>
    </row>
    <row r="39286" spans="8:8" x14ac:dyDescent="0.25">
      <c r="H39286" s="200"/>
    </row>
    <row r="39287" spans="8:8" x14ac:dyDescent="0.25">
      <c r="H39287" s="200"/>
    </row>
    <row r="39288" spans="8:8" x14ac:dyDescent="0.25">
      <c r="H39288" s="200"/>
    </row>
    <row r="39289" spans="8:8" x14ac:dyDescent="0.25">
      <c r="H39289" s="200"/>
    </row>
    <row r="39290" spans="8:8" x14ac:dyDescent="0.25">
      <c r="H39290" s="200"/>
    </row>
    <row r="39291" spans="8:8" x14ac:dyDescent="0.25">
      <c r="H39291" s="200"/>
    </row>
    <row r="39292" spans="8:8" x14ac:dyDescent="0.25">
      <c r="H39292" s="200"/>
    </row>
    <row r="39293" spans="8:8" x14ac:dyDescent="0.25">
      <c r="H39293" s="200"/>
    </row>
    <row r="39294" spans="8:8" x14ac:dyDescent="0.25">
      <c r="H39294" s="200"/>
    </row>
    <row r="39295" spans="8:8" x14ac:dyDescent="0.25">
      <c r="H39295" s="200"/>
    </row>
    <row r="39296" spans="8:8" x14ac:dyDescent="0.25">
      <c r="H39296" s="200"/>
    </row>
    <row r="39297" spans="8:8" x14ac:dyDescent="0.25">
      <c r="H39297" s="200"/>
    </row>
    <row r="39298" spans="8:8" x14ac:dyDescent="0.25">
      <c r="H39298" s="200"/>
    </row>
    <row r="39299" spans="8:8" x14ac:dyDescent="0.25">
      <c r="H39299" s="200"/>
    </row>
    <row r="39300" spans="8:8" x14ac:dyDescent="0.25">
      <c r="H39300" s="200"/>
    </row>
    <row r="39301" spans="8:8" x14ac:dyDescent="0.25">
      <c r="H39301" s="200"/>
    </row>
    <row r="39302" spans="8:8" x14ac:dyDescent="0.25">
      <c r="H39302" s="200"/>
    </row>
    <row r="39303" spans="8:8" x14ac:dyDescent="0.25">
      <c r="H39303" s="200"/>
    </row>
    <row r="39304" spans="8:8" x14ac:dyDescent="0.25">
      <c r="H39304" s="200"/>
    </row>
    <row r="39305" spans="8:8" x14ac:dyDescent="0.25">
      <c r="H39305" s="200"/>
    </row>
    <row r="39306" spans="8:8" x14ac:dyDescent="0.25">
      <c r="H39306" s="200"/>
    </row>
    <row r="39307" spans="8:8" x14ac:dyDescent="0.25">
      <c r="H39307" s="200"/>
    </row>
    <row r="39308" spans="8:8" x14ac:dyDescent="0.25">
      <c r="H39308" s="200"/>
    </row>
    <row r="39309" spans="8:8" x14ac:dyDescent="0.25">
      <c r="H39309" s="200"/>
    </row>
    <row r="39310" spans="8:8" x14ac:dyDescent="0.25">
      <c r="H39310" s="200"/>
    </row>
    <row r="39311" spans="8:8" x14ac:dyDescent="0.25">
      <c r="H39311" s="200"/>
    </row>
    <row r="39312" spans="8:8" x14ac:dyDescent="0.25">
      <c r="H39312" s="200"/>
    </row>
    <row r="39313" spans="8:8" x14ac:dyDescent="0.25">
      <c r="H39313" s="200"/>
    </row>
    <row r="39314" spans="8:8" x14ac:dyDescent="0.25">
      <c r="H39314" s="200"/>
    </row>
    <row r="39315" spans="8:8" x14ac:dyDescent="0.25">
      <c r="H39315" s="200"/>
    </row>
    <row r="39316" spans="8:8" x14ac:dyDescent="0.25">
      <c r="H39316" s="200"/>
    </row>
    <row r="39317" spans="8:8" x14ac:dyDescent="0.25">
      <c r="H39317" s="200"/>
    </row>
    <row r="39318" spans="8:8" x14ac:dyDescent="0.25">
      <c r="H39318" s="200"/>
    </row>
    <row r="39319" spans="8:8" x14ac:dyDescent="0.25">
      <c r="H39319" s="200"/>
    </row>
    <row r="39320" spans="8:8" x14ac:dyDescent="0.25">
      <c r="H39320" s="200"/>
    </row>
    <row r="39321" spans="8:8" x14ac:dyDescent="0.25">
      <c r="H39321" s="200"/>
    </row>
    <row r="39322" spans="8:8" x14ac:dyDescent="0.25">
      <c r="H39322" s="200"/>
    </row>
    <row r="39323" spans="8:8" x14ac:dyDescent="0.25">
      <c r="H39323" s="200"/>
    </row>
    <row r="39324" spans="8:8" x14ac:dyDescent="0.25">
      <c r="H39324" s="200"/>
    </row>
    <row r="39325" spans="8:8" x14ac:dyDescent="0.25">
      <c r="H39325" s="200"/>
    </row>
    <row r="39326" spans="8:8" x14ac:dyDescent="0.25">
      <c r="H39326" s="200"/>
    </row>
    <row r="39327" spans="8:8" x14ac:dyDescent="0.25">
      <c r="H39327" s="200"/>
    </row>
    <row r="39328" spans="8:8" x14ac:dyDescent="0.25">
      <c r="H39328" s="200"/>
    </row>
    <row r="39329" spans="8:8" x14ac:dyDescent="0.25">
      <c r="H39329" s="200"/>
    </row>
    <row r="39330" spans="8:8" x14ac:dyDescent="0.25">
      <c r="H39330" s="200"/>
    </row>
    <row r="39331" spans="8:8" x14ac:dyDescent="0.25">
      <c r="H39331" s="200"/>
    </row>
    <row r="39332" spans="8:8" x14ac:dyDescent="0.25">
      <c r="H39332" s="200"/>
    </row>
    <row r="39333" spans="8:8" x14ac:dyDescent="0.25">
      <c r="H39333" s="200"/>
    </row>
    <row r="39334" spans="8:8" x14ac:dyDescent="0.25">
      <c r="H39334" s="200"/>
    </row>
    <row r="39335" spans="8:8" x14ac:dyDescent="0.25">
      <c r="H39335" s="200"/>
    </row>
    <row r="39336" spans="8:8" x14ac:dyDescent="0.25">
      <c r="H39336" s="200"/>
    </row>
    <row r="39337" spans="8:8" x14ac:dyDescent="0.25">
      <c r="H39337" s="200"/>
    </row>
    <row r="39338" spans="8:8" x14ac:dyDescent="0.25">
      <c r="H39338" s="200"/>
    </row>
    <row r="39339" spans="8:8" x14ac:dyDescent="0.25">
      <c r="H39339" s="200"/>
    </row>
    <row r="39340" spans="8:8" x14ac:dyDescent="0.25">
      <c r="H39340" s="200"/>
    </row>
    <row r="39341" spans="8:8" x14ac:dyDescent="0.25">
      <c r="H39341" s="200"/>
    </row>
    <row r="39342" spans="8:8" x14ac:dyDescent="0.25">
      <c r="H39342" s="200"/>
    </row>
    <row r="39343" spans="8:8" x14ac:dyDescent="0.25">
      <c r="H39343" s="200"/>
    </row>
    <row r="39344" spans="8:8" x14ac:dyDescent="0.25">
      <c r="H39344" s="200"/>
    </row>
    <row r="39345" spans="8:8" x14ac:dyDescent="0.25">
      <c r="H39345" s="200"/>
    </row>
    <row r="39346" spans="8:8" x14ac:dyDescent="0.25">
      <c r="H39346" s="200"/>
    </row>
    <row r="39347" spans="8:8" x14ac:dyDescent="0.25">
      <c r="H39347" s="200"/>
    </row>
    <row r="39348" spans="8:8" x14ac:dyDescent="0.25">
      <c r="H39348" s="200"/>
    </row>
    <row r="39349" spans="8:8" x14ac:dyDescent="0.25">
      <c r="H39349" s="200"/>
    </row>
    <row r="39350" spans="8:8" x14ac:dyDescent="0.25">
      <c r="H39350" s="200"/>
    </row>
    <row r="39351" spans="8:8" x14ac:dyDescent="0.25">
      <c r="H39351" s="200"/>
    </row>
    <row r="39352" spans="8:8" x14ac:dyDescent="0.25">
      <c r="H39352" s="200"/>
    </row>
    <row r="39353" spans="8:8" x14ac:dyDescent="0.25">
      <c r="H39353" s="200"/>
    </row>
    <row r="39354" spans="8:8" x14ac:dyDescent="0.25">
      <c r="H39354" s="200"/>
    </row>
    <row r="39355" spans="8:8" x14ac:dyDescent="0.25">
      <c r="H39355" s="200"/>
    </row>
    <row r="39356" spans="8:8" x14ac:dyDescent="0.25">
      <c r="H39356" s="200"/>
    </row>
    <row r="39357" spans="8:8" x14ac:dyDescent="0.25">
      <c r="H39357" s="200"/>
    </row>
    <row r="39358" spans="8:8" x14ac:dyDescent="0.25">
      <c r="H39358" s="200"/>
    </row>
    <row r="39359" spans="8:8" x14ac:dyDescent="0.25">
      <c r="H39359" s="200"/>
    </row>
    <row r="39360" spans="8:8" x14ac:dyDescent="0.25">
      <c r="H39360" s="200"/>
    </row>
    <row r="39361" spans="8:8" x14ac:dyDescent="0.25">
      <c r="H39361" s="200"/>
    </row>
    <row r="39362" spans="8:8" x14ac:dyDescent="0.25">
      <c r="H39362" s="200"/>
    </row>
    <row r="39363" spans="8:8" x14ac:dyDescent="0.25">
      <c r="H39363" s="200"/>
    </row>
    <row r="39364" spans="8:8" x14ac:dyDescent="0.25">
      <c r="H39364" s="200"/>
    </row>
    <row r="39365" spans="8:8" x14ac:dyDescent="0.25">
      <c r="H39365" s="200"/>
    </row>
    <row r="39366" spans="8:8" x14ac:dyDescent="0.25">
      <c r="H39366" s="200"/>
    </row>
    <row r="39367" spans="8:8" x14ac:dyDescent="0.25">
      <c r="H39367" s="200"/>
    </row>
    <row r="39368" spans="8:8" x14ac:dyDescent="0.25">
      <c r="H39368" s="200"/>
    </row>
    <row r="39369" spans="8:8" x14ac:dyDescent="0.25">
      <c r="H39369" s="200"/>
    </row>
    <row r="39370" spans="8:8" x14ac:dyDescent="0.25">
      <c r="H39370" s="200"/>
    </row>
    <row r="39371" spans="8:8" x14ac:dyDescent="0.25">
      <c r="H39371" s="200"/>
    </row>
    <row r="39372" spans="8:8" x14ac:dyDescent="0.25">
      <c r="H39372" s="200"/>
    </row>
    <row r="39373" spans="8:8" x14ac:dyDescent="0.25">
      <c r="H39373" s="200"/>
    </row>
    <row r="39374" spans="8:8" x14ac:dyDescent="0.25">
      <c r="H39374" s="200"/>
    </row>
    <row r="39375" spans="8:8" x14ac:dyDescent="0.25">
      <c r="H39375" s="200"/>
    </row>
    <row r="39376" spans="8:8" x14ac:dyDescent="0.25">
      <c r="H39376" s="200"/>
    </row>
    <row r="39377" spans="8:8" x14ac:dyDescent="0.25">
      <c r="H39377" s="200"/>
    </row>
    <row r="39378" spans="8:8" x14ac:dyDescent="0.25">
      <c r="H39378" s="200"/>
    </row>
    <row r="39379" spans="8:8" x14ac:dyDescent="0.25">
      <c r="H39379" s="200"/>
    </row>
    <row r="39380" spans="8:8" x14ac:dyDescent="0.25">
      <c r="H39380" s="200"/>
    </row>
    <row r="39381" spans="8:8" x14ac:dyDescent="0.25">
      <c r="H39381" s="200"/>
    </row>
    <row r="39382" spans="8:8" x14ac:dyDescent="0.25">
      <c r="H39382" s="200"/>
    </row>
    <row r="39383" spans="8:8" x14ac:dyDescent="0.25">
      <c r="H39383" s="200"/>
    </row>
    <row r="39384" spans="8:8" x14ac:dyDescent="0.25">
      <c r="H39384" s="200"/>
    </row>
    <row r="39385" spans="8:8" x14ac:dyDescent="0.25">
      <c r="H39385" s="200"/>
    </row>
    <row r="39386" spans="8:8" x14ac:dyDescent="0.25">
      <c r="H39386" s="200"/>
    </row>
    <row r="39387" spans="8:8" x14ac:dyDescent="0.25">
      <c r="H39387" s="200"/>
    </row>
    <row r="39388" spans="8:8" x14ac:dyDescent="0.25">
      <c r="H39388" s="200"/>
    </row>
    <row r="39389" spans="8:8" x14ac:dyDescent="0.25">
      <c r="H39389" s="200"/>
    </row>
    <row r="39390" spans="8:8" x14ac:dyDescent="0.25">
      <c r="H39390" s="200"/>
    </row>
    <row r="39391" spans="8:8" x14ac:dyDescent="0.25">
      <c r="H39391" s="200"/>
    </row>
    <row r="39392" spans="8:8" x14ac:dyDescent="0.25">
      <c r="H39392" s="200"/>
    </row>
    <row r="39393" spans="8:8" x14ac:dyDescent="0.25">
      <c r="H39393" s="200"/>
    </row>
    <row r="39394" spans="8:8" x14ac:dyDescent="0.25">
      <c r="H39394" s="200"/>
    </row>
    <row r="39395" spans="8:8" x14ac:dyDescent="0.25">
      <c r="H39395" s="200"/>
    </row>
    <row r="39396" spans="8:8" x14ac:dyDescent="0.25">
      <c r="H39396" s="200"/>
    </row>
    <row r="39397" spans="8:8" x14ac:dyDescent="0.25">
      <c r="H39397" s="200"/>
    </row>
    <row r="39398" spans="8:8" x14ac:dyDescent="0.25">
      <c r="H39398" s="200"/>
    </row>
    <row r="39399" spans="8:8" x14ac:dyDescent="0.25">
      <c r="H39399" s="200"/>
    </row>
    <row r="39400" spans="8:8" x14ac:dyDescent="0.25">
      <c r="H39400" s="200"/>
    </row>
    <row r="39401" spans="8:8" x14ac:dyDescent="0.25">
      <c r="H39401" s="200"/>
    </row>
    <row r="39402" spans="8:8" x14ac:dyDescent="0.25">
      <c r="H39402" s="200"/>
    </row>
    <row r="39403" spans="8:8" x14ac:dyDescent="0.25">
      <c r="H39403" s="200"/>
    </row>
    <row r="39404" spans="8:8" x14ac:dyDescent="0.25">
      <c r="H39404" s="200"/>
    </row>
    <row r="39405" spans="8:8" x14ac:dyDescent="0.25">
      <c r="H39405" s="200"/>
    </row>
    <row r="39406" spans="8:8" x14ac:dyDescent="0.25">
      <c r="H39406" s="200"/>
    </row>
    <row r="39407" spans="8:8" x14ac:dyDescent="0.25">
      <c r="H39407" s="200"/>
    </row>
    <row r="39408" spans="8:8" x14ac:dyDescent="0.25">
      <c r="H39408" s="200"/>
    </row>
    <row r="39409" spans="8:8" x14ac:dyDescent="0.25">
      <c r="H39409" s="200"/>
    </row>
    <row r="39410" spans="8:8" x14ac:dyDescent="0.25">
      <c r="H39410" s="200"/>
    </row>
    <row r="39411" spans="8:8" x14ac:dyDescent="0.25">
      <c r="H39411" s="200"/>
    </row>
    <row r="39412" spans="8:8" x14ac:dyDescent="0.25">
      <c r="H39412" s="200"/>
    </row>
    <row r="39413" spans="8:8" x14ac:dyDescent="0.25">
      <c r="H39413" s="200"/>
    </row>
    <row r="39414" spans="8:8" x14ac:dyDescent="0.25">
      <c r="H39414" s="200"/>
    </row>
    <row r="39415" spans="8:8" x14ac:dyDescent="0.25">
      <c r="H39415" s="200"/>
    </row>
    <row r="39416" spans="8:8" x14ac:dyDescent="0.25">
      <c r="H39416" s="200"/>
    </row>
    <row r="39417" spans="8:8" x14ac:dyDescent="0.25">
      <c r="H39417" s="200"/>
    </row>
    <row r="39418" spans="8:8" x14ac:dyDescent="0.25">
      <c r="H39418" s="200"/>
    </row>
    <row r="39419" spans="8:8" x14ac:dyDescent="0.25">
      <c r="H39419" s="200"/>
    </row>
    <row r="39420" spans="8:8" x14ac:dyDescent="0.25">
      <c r="H39420" s="200"/>
    </row>
    <row r="39421" spans="8:8" x14ac:dyDescent="0.25">
      <c r="H39421" s="200"/>
    </row>
    <row r="39422" spans="8:8" x14ac:dyDescent="0.25">
      <c r="H39422" s="200"/>
    </row>
    <row r="39423" spans="8:8" x14ac:dyDescent="0.25">
      <c r="H39423" s="200"/>
    </row>
    <row r="39424" spans="8:8" x14ac:dyDescent="0.25">
      <c r="H39424" s="200"/>
    </row>
    <row r="39425" spans="8:8" x14ac:dyDescent="0.25">
      <c r="H39425" s="200"/>
    </row>
    <row r="39426" spans="8:8" x14ac:dyDescent="0.25">
      <c r="H39426" s="200"/>
    </row>
    <row r="39427" spans="8:8" x14ac:dyDescent="0.25">
      <c r="H39427" s="200"/>
    </row>
    <row r="39428" spans="8:8" x14ac:dyDescent="0.25">
      <c r="H39428" s="200"/>
    </row>
    <row r="39429" spans="8:8" x14ac:dyDescent="0.25">
      <c r="H39429" s="200"/>
    </row>
    <row r="39430" spans="8:8" x14ac:dyDescent="0.25">
      <c r="H39430" s="200"/>
    </row>
    <row r="39431" spans="8:8" x14ac:dyDescent="0.25">
      <c r="H39431" s="200"/>
    </row>
    <row r="39432" spans="8:8" x14ac:dyDescent="0.25">
      <c r="H39432" s="200"/>
    </row>
    <row r="39433" spans="8:8" x14ac:dyDescent="0.25">
      <c r="H39433" s="200"/>
    </row>
    <row r="39434" spans="8:8" x14ac:dyDescent="0.25">
      <c r="H39434" s="200"/>
    </row>
    <row r="39435" spans="8:8" x14ac:dyDescent="0.25">
      <c r="H39435" s="200"/>
    </row>
    <row r="39436" spans="8:8" x14ac:dyDescent="0.25">
      <c r="H39436" s="200"/>
    </row>
    <row r="39437" spans="8:8" x14ac:dyDescent="0.25">
      <c r="H39437" s="200"/>
    </row>
    <row r="39438" spans="8:8" x14ac:dyDescent="0.25">
      <c r="H39438" s="200"/>
    </row>
    <row r="39439" spans="8:8" x14ac:dyDescent="0.25">
      <c r="H39439" s="200"/>
    </row>
    <row r="39440" spans="8:8" x14ac:dyDescent="0.25">
      <c r="H39440" s="200"/>
    </row>
    <row r="39441" spans="8:8" x14ac:dyDescent="0.25">
      <c r="H39441" s="200"/>
    </row>
    <row r="39442" spans="8:8" x14ac:dyDescent="0.25">
      <c r="H39442" s="200"/>
    </row>
    <row r="39443" spans="8:8" x14ac:dyDescent="0.25">
      <c r="H39443" s="200"/>
    </row>
    <row r="39444" spans="8:8" x14ac:dyDescent="0.25">
      <c r="H39444" s="200"/>
    </row>
    <row r="39445" spans="8:8" x14ac:dyDescent="0.25">
      <c r="H39445" s="200"/>
    </row>
    <row r="39446" spans="8:8" x14ac:dyDescent="0.25">
      <c r="H39446" s="200"/>
    </row>
    <row r="39447" spans="8:8" x14ac:dyDescent="0.25">
      <c r="H39447" s="200"/>
    </row>
    <row r="39448" spans="8:8" x14ac:dyDescent="0.25">
      <c r="H39448" s="200"/>
    </row>
    <row r="39449" spans="8:8" x14ac:dyDescent="0.25">
      <c r="H39449" s="200"/>
    </row>
    <row r="39450" spans="8:8" x14ac:dyDescent="0.25">
      <c r="H39450" s="200"/>
    </row>
    <row r="39451" spans="8:8" x14ac:dyDescent="0.25">
      <c r="H39451" s="200"/>
    </row>
    <row r="39452" spans="8:8" x14ac:dyDescent="0.25">
      <c r="H39452" s="200"/>
    </row>
    <row r="39453" spans="8:8" x14ac:dyDescent="0.25">
      <c r="H39453" s="200"/>
    </row>
    <row r="39454" spans="8:8" x14ac:dyDescent="0.25">
      <c r="H39454" s="200"/>
    </row>
    <row r="39455" spans="8:8" x14ac:dyDescent="0.25">
      <c r="H39455" s="200"/>
    </row>
    <row r="39456" spans="8:8" x14ac:dyDescent="0.25">
      <c r="H39456" s="200"/>
    </row>
    <row r="39457" spans="8:8" x14ac:dyDescent="0.25">
      <c r="H39457" s="200"/>
    </row>
    <row r="39458" spans="8:8" x14ac:dyDescent="0.25">
      <c r="H39458" s="200"/>
    </row>
    <row r="39459" spans="8:8" x14ac:dyDescent="0.25">
      <c r="H39459" s="200"/>
    </row>
    <row r="39460" spans="8:8" x14ac:dyDescent="0.25">
      <c r="H39460" s="200"/>
    </row>
    <row r="39461" spans="8:8" x14ac:dyDescent="0.25">
      <c r="H39461" s="200"/>
    </row>
    <row r="39462" spans="8:8" x14ac:dyDescent="0.25">
      <c r="H39462" s="200"/>
    </row>
    <row r="39463" spans="8:8" x14ac:dyDescent="0.25">
      <c r="H39463" s="200"/>
    </row>
    <row r="39464" spans="8:8" x14ac:dyDescent="0.25">
      <c r="H39464" s="200"/>
    </row>
    <row r="39465" spans="8:8" x14ac:dyDescent="0.25">
      <c r="H39465" s="200"/>
    </row>
    <row r="39466" spans="8:8" x14ac:dyDescent="0.25">
      <c r="H39466" s="200"/>
    </row>
    <row r="39467" spans="8:8" x14ac:dyDescent="0.25">
      <c r="H39467" s="200"/>
    </row>
    <row r="39468" spans="8:8" x14ac:dyDescent="0.25">
      <c r="H39468" s="200"/>
    </row>
    <row r="39469" spans="8:8" x14ac:dyDescent="0.25">
      <c r="H39469" s="200"/>
    </row>
    <row r="39470" spans="8:8" x14ac:dyDescent="0.25">
      <c r="H39470" s="200"/>
    </row>
    <row r="39471" spans="8:8" x14ac:dyDescent="0.25">
      <c r="H39471" s="200"/>
    </row>
    <row r="39472" spans="8:8" x14ac:dyDescent="0.25">
      <c r="H39472" s="200"/>
    </row>
    <row r="39473" spans="8:8" x14ac:dyDescent="0.25">
      <c r="H39473" s="200"/>
    </row>
    <row r="39474" spans="8:8" x14ac:dyDescent="0.25">
      <c r="H39474" s="200"/>
    </row>
    <row r="39475" spans="8:8" x14ac:dyDescent="0.25">
      <c r="H39475" s="200"/>
    </row>
    <row r="39476" spans="8:8" x14ac:dyDescent="0.25">
      <c r="H39476" s="200"/>
    </row>
    <row r="39477" spans="8:8" x14ac:dyDescent="0.25">
      <c r="H39477" s="200"/>
    </row>
    <row r="39478" spans="8:8" x14ac:dyDescent="0.25">
      <c r="H39478" s="200"/>
    </row>
    <row r="39479" spans="8:8" x14ac:dyDescent="0.25">
      <c r="H39479" s="200"/>
    </row>
    <row r="39480" spans="8:8" x14ac:dyDescent="0.25">
      <c r="H39480" s="200"/>
    </row>
    <row r="39481" spans="8:8" x14ac:dyDescent="0.25">
      <c r="H39481" s="200"/>
    </row>
    <row r="39482" spans="8:8" x14ac:dyDescent="0.25">
      <c r="H39482" s="200"/>
    </row>
    <row r="39483" spans="8:8" x14ac:dyDescent="0.25">
      <c r="H39483" s="200"/>
    </row>
    <row r="39484" spans="8:8" x14ac:dyDescent="0.25">
      <c r="H39484" s="200"/>
    </row>
    <row r="39485" spans="8:8" x14ac:dyDescent="0.25">
      <c r="H39485" s="200"/>
    </row>
    <row r="39486" spans="8:8" x14ac:dyDescent="0.25">
      <c r="H39486" s="200"/>
    </row>
    <row r="39487" spans="8:8" x14ac:dyDescent="0.25">
      <c r="H39487" s="200"/>
    </row>
    <row r="39488" spans="8:8" x14ac:dyDescent="0.25">
      <c r="H39488" s="200"/>
    </row>
    <row r="39489" spans="8:8" x14ac:dyDescent="0.25">
      <c r="H39489" s="200"/>
    </row>
    <row r="39490" spans="8:8" x14ac:dyDescent="0.25">
      <c r="H39490" s="200"/>
    </row>
    <row r="39491" spans="8:8" x14ac:dyDescent="0.25">
      <c r="H39491" s="200"/>
    </row>
    <row r="39492" spans="8:8" x14ac:dyDescent="0.25">
      <c r="H39492" s="200"/>
    </row>
    <row r="39493" spans="8:8" x14ac:dyDescent="0.25">
      <c r="H39493" s="200"/>
    </row>
    <row r="39494" spans="8:8" x14ac:dyDescent="0.25">
      <c r="H39494" s="200"/>
    </row>
    <row r="39495" spans="8:8" x14ac:dyDescent="0.25">
      <c r="H39495" s="200"/>
    </row>
    <row r="39496" spans="8:8" x14ac:dyDescent="0.25">
      <c r="H39496" s="200"/>
    </row>
    <row r="39497" spans="8:8" x14ac:dyDescent="0.25">
      <c r="H39497" s="200"/>
    </row>
    <row r="39498" spans="8:8" x14ac:dyDescent="0.25">
      <c r="H39498" s="200"/>
    </row>
    <row r="39499" spans="8:8" x14ac:dyDescent="0.25">
      <c r="H39499" s="200"/>
    </row>
    <row r="39500" spans="8:8" x14ac:dyDescent="0.25">
      <c r="H39500" s="200"/>
    </row>
    <row r="39501" spans="8:8" x14ac:dyDescent="0.25">
      <c r="H39501" s="200"/>
    </row>
    <row r="39502" spans="8:8" x14ac:dyDescent="0.25">
      <c r="H39502" s="200"/>
    </row>
    <row r="39503" spans="8:8" x14ac:dyDescent="0.25">
      <c r="H39503" s="200"/>
    </row>
    <row r="39504" spans="8:8" x14ac:dyDescent="0.25">
      <c r="H39504" s="200"/>
    </row>
    <row r="39505" spans="8:8" x14ac:dyDescent="0.25">
      <c r="H39505" s="200"/>
    </row>
    <row r="39506" spans="8:8" x14ac:dyDescent="0.25">
      <c r="H39506" s="200"/>
    </row>
    <row r="39507" spans="8:8" x14ac:dyDescent="0.25">
      <c r="H39507" s="200"/>
    </row>
    <row r="39508" spans="8:8" x14ac:dyDescent="0.25">
      <c r="H39508" s="200"/>
    </row>
    <row r="39509" spans="8:8" x14ac:dyDescent="0.25">
      <c r="H39509" s="200"/>
    </row>
    <row r="39510" spans="8:8" x14ac:dyDescent="0.25">
      <c r="H39510" s="200"/>
    </row>
    <row r="39511" spans="8:8" x14ac:dyDescent="0.25">
      <c r="H39511" s="200"/>
    </row>
    <row r="39512" spans="8:8" x14ac:dyDescent="0.25">
      <c r="H39512" s="200"/>
    </row>
    <row r="39513" spans="8:8" x14ac:dyDescent="0.25">
      <c r="H39513" s="200"/>
    </row>
    <row r="39514" spans="8:8" x14ac:dyDescent="0.25">
      <c r="H39514" s="200"/>
    </row>
    <row r="39515" spans="8:8" x14ac:dyDescent="0.25">
      <c r="H39515" s="200"/>
    </row>
    <row r="39516" spans="8:8" x14ac:dyDescent="0.25">
      <c r="H39516" s="200"/>
    </row>
    <row r="39517" spans="8:8" x14ac:dyDescent="0.25">
      <c r="H39517" s="200"/>
    </row>
    <row r="39518" spans="8:8" x14ac:dyDescent="0.25">
      <c r="H39518" s="200"/>
    </row>
    <row r="39519" spans="8:8" x14ac:dyDescent="0.25">
      <c r="H39519" s="200"/>
    </row>
    <row r="39520" spans="8:8" x14ac:dyDescent="0.25">
      <c r="H39520" s="200"/>
    </row>
    <row r="39521" spans="8:8" x14ac:dyDescent="0.25">
      <c r="H39521" s="200"/>
    </row>
    <row r="39522" spans="8:8" x14ac:dyDescent="0.25">
      <c r="H39522" s="200"/>
    </row>
    <row r="39523" spans="8:8" x14ac:dyDescent="0.25">
      <c r="H39523" s="200"/>
    </row>
    <row r="39524" spans="8:8" x14ac:dyDescent="0.25">
      <c r="H39524" s="200"/>
    </row>
    <row r="39525" spans="8:8" x14ac:dyDescent="0.25">
      <c r="H39525" s="200"/>
    </row>
    <row r="39526" spans="8:8" x14ac:dyDescent="0.25">
      <c r="H39526" s="200"/>
    </row>
    <row r="39527" spans="8:8" x14ac:dyDescent="0.25">
      <c r="H39527" s="200"/>
    </row>
    <row r="39528" spans="8:8" x14ac:dyDescent="0.25">
      <c r="H39528" s="200"/>
    </row>
    <row r="39529" spans="8:8" x14ac:dyDescent="0.25">
      <c r="H39529" s="200"/>
    </row>
    <row r="39530" spans="8:8" x14ac:dyDescent="0.25">
      <c r="H39530" s="200"/>
    </row>
    <row r="39531" spans="8:8" x14ac:dyDescent="0.25">
      <c r="H39531" s="200"/>
    </row>
    <row r="39532" spans="8:8" x14ac:dyDescent="0.25">
      <c r="H39532" s="200"/>
    </row>
    <row r="39533" spans="8:8" x14ac:dyDescent="0.25">
      <c r="H39533" s="200"/>
    </row>
    <row r="39534" spans="8:8" x14ac:dyDescent="0.25">
      <c r="H39534" s="200"/>
    </row>
    <row r="39535" spans="8:8" x14ac:dyDescent="0.25">
      <c r="H39535" s="200"/>
    </row>
    <row r="39536" spans="8:8" x14ac:dyDescent="0.25">
      <c r="H39536" s="200"/>
    </row>
    <row r="39537" spans="8:8" x14ac:dyDescent="0.25">
      <c r="H39537" s="200"/>
    </row>
    <row r="39538" spans="8:8" x14ac:dyDescent="0.25">
      <c r="H39538" s="200"/>
    </row>
    <row r="39539" spans="8:8" x14ac:dyDescent="0.25">
      <c r="H39539" s="200"/>
    </row>
    <row r="39540" spans="8:8" x14ac:dyDescent="0.25">
      <c r="H39540" s="200"/>
    </row>
    <row r="39541" spans="8:8" x14ac:dyDescent="0.25">
      <c r="H39541" s="200"/>
    </row>
    <row r="39542" spans="8:8" x14ac:dyDescent="0.25">
      <c r="H39542" s="200"/>
    </row>
    <row r="39543" spans="8:8" x14ac:dyDescent="0.25">
      <c r="H39543" s="200"/>
    </row>
    <row r="39544" spans="8:8" x14ac:dyDescent="0.25">
      <c r="H39544" s="200"/>
    </row>
    <row r="39545" spans="8:8" x14ac:dyDescent="0.25">
      <c r="H39545" s="200"/>
    </row>
    <row r="39546" spans="8:8" x14ac:dyDescent="0.25">
      <c r="H39546" s="200"/>
    </row>
    <row r="39547" spans="8:8" x14ac:dyDescent="0.25">
      <c r="H39547" s="200"/>
    </row>
    <row r="39548" spans="8:8" x14ac:dyDescent="0.25">
      <c r="H39548" s="200"/>
    </row>
    <row r="39549" spans="8:8" x14ac:dyDescent="0.25">
      <c r="H39549" s="200"/>
    </row>
    <row r="39550" spans="8:8" x14ac:dyDescent="0.25">
      <c r="H39550" s="200"/>
    </row>
    <row r="39551" spans="8:8" x14ac:dyDescent="0.25">
      <c r="H39551" s="200"/>
    </row>
    <row r="39552" spans="8:8" x14ac:dyDescent="0.25">
      <c r="H39552" s="200"/>
    </row>
    <row r="39553" spans="8:8" x14ac:dyDescent="0.25">
      <c r="H39553" s="200"/>
    </row>
    <row r="39554" spans="8:8" x14ac:dyDescent="0.25">
      <c r="H39554" s="200"/>
    </row>
    <row r="39555" spans="8:8" x14ac:dyDescent="0.25">
      <c r="H39555" s="200"/>
    </row>
    <row r="39556" spans="8:8" x14ac:dyDescent="0.25">
      <c r="H39556" s="200"/>
    </row>
    <row r="39557" spans="8:8" x14ac:dyDescent="0.25">
      <c r="H39557" s="200"/>
    </row>
    <row r="39558" spans="8:8" x14ac:dyDescent="0.25">
      <c r="H39558" s="200"/>
    </row>
    <row r="39559" spans="8:8" x14ac:dyDescent="0.25">
      <c r="H39559" s="200"/>
    </row>
    <row r="39560" spans="8:8" x14ac:dyDescent="0.25">
      <c r="H39560" s="200"/>
    </row>
    <row r="39561" spans="8:8" x14ac:dyDescent="0.25">
      <c r="H39561" s="200"/>
    </row>
    <row r="39562" spans="8:8" x14ac:dyDescent="0.25">
      <c r="H39562" s="200"/>
    </row>
    <row r="39563" spans="8:8" x14ac:dyDescent="0.25">
      <c r="H39563" s="200"/>
    </row>
    <row r="39564" spans="8:8" x14ac:dyDescent="0.25">
      <c r="H39564" s="200"/>
    </row>
    <row r="39565" spans="8:8" x14ac:dyDescent="0.25">
      <c r="H39565" s="200"/>
    </row>
    <row r="39566" spans="8:8" x14ac:dyDescent="0.25">
      <c r="H39566" s="200"/>
    </row>
    <row r="39567" spans="8:8" x14ac:dyDescent="0.25">
      <c r="H39567" s="200"/>
    </row>
    <row r="39568" spans="8:8" x14ac:dyDescent="0.25">
      <c r="H39568" s="200"/>
    </row>
    <row r="39569" spans="8:8" x14ac:dyDescent="0.25">
      <c r="H39569" s="200"/>
    </row>
    <row r="39570" spans="8:8" x14ac:dyDescent="0.25">
      <c r="H39570" s="200"/>
    </row>
    <row r="39571" spans="8:8" x14ac:dyDescent="0.25">
      <c r="H39571" s="200"/>
    </row>
    <row r="39572" spans="8:8" x14ac:dyDescent="0.25">
      <c r="H39572" s="200"/>
    </row>
    <row r="39573" spans="8:8" x14ac:dyDescent="0.25">
      <c r="H39573" s="200"/>
    </row>
    <row r="39574" spans="8:8" x14ac:dyDescent="0.25">
      <c r="H39574" s="200"/>
    </row>
    <row r="39575" spans="8:8" x14ac:dyDescent="0.25">
      <c r="H39575" s="200"/>
    </row>
    <row r="39576" spans="8:8" x14ac:dyDescent="0.25">
      <c r="H39576" s="200"/>
    </row>
    <row r="39577" spans="8:8" x14ac:dyDescent="0.25">
      <c r="H39577" s="200"/>
    </row>
    <row r="39578" spans="8:8" x14ac:dyDescent="0.25">
      <c r="H39578" s="200"/>
    </row>
    <row r="39579" spans="8:8" x14ac:dyDescent="0.25">
      <c r="H39579" s="200"/>
    </row>
    <row r="39580" spans="8:8" x14ac:dyDescent="0.25">
      <c r="H39580" s="200"/>
    </row>
    <row r="39581" spans="8:8" x14ac:dyDescent="0.25">
      <c r="H39581" s="200"/>
    </row>
    <row r="39582" spans="8:8" x14ac:dyDescent="0.25">
      <c r="H39582" s="200"/>
    </row>
    <row r="39583" spans="8:8" x14ac:dyDescent="0.25">
      <c r="H39583" s="200"/>
    </row>
    <row r="39584" spans="8:8" x14ac:dyDescent="0.25">
      <c r="H39584" s="200"/>
    </row>
    <row r="39585" spans="8:8" x14ac:dyDescent="0.25">
      <c r="H39585" s="200"/>
    </row>
    <row r="39586" spans="8:8" x14ac:dyDescent="0.25">
      <c r="H39586" s="200"/>
    </row>
    <row r="39587" spans="8:8" x14ac:dyDescent="0.25">
      <c r="H39587" s="200"/>
    </row>
    <row r="39588" spans="8:8" x14ac:dyDescent="0.25">
      <c r="H39588" s="200"/>
    </row>
    <row r="39589" spans="8:8" x14ac:dyDescent="0.25">
      <c r="H39589" s="200"/>
    </row>
    <row r="39590" spans="8:8" x14ac:dyDescent="0.25">
      <c r="H39590" s="200"/>
    </row>
    <row r="39591" spans="8:8" x14ac:dyDescent="0.25">
      <c r="H39591" s="200"/>
    </row>
    <row r="39592" spans="8:8" x14ac:dyDescent="0.25">
      <c r="H39592" s="200"/>
    </row>
    <row r="39593" spans="8:8" x14ac:dyDescent="0.25">
      <c r="H39593" s="200"/>
    </row>
    <row r="39594" spans="8:8" x14ac:dyDescent="0.25">
      <c r="H39594" s="200"/>
    </row>
    <row r="39595" spans="8:8" x14ac:dyDescent="0.25">
      <c r="H39595" s="200"/>
    </row>
    <row r="39596" spans="8:8" x14ac:dyDescent="0.25">
      <c r="H39596" s="200"/>
    </row>
    <row r="39597" spans="8:8" x14ac:dyDescent="0.25">
      <c r="H39597" s="200"/>
    </row>
    <row r="39598" spans="8:8" x14ac:dyDescent="0.25">
      <c r="H39598" s="200"/>
    </row>
    <row r="39599" spans="8:8" x14ac:dyDescent="0.25">
      <c r="H39599" s="200"/>
    </row>
    <row r="39600" spans="8:8" x14ac:dyDescent="0.25">
      <c r="H39600" s="200"/>
    </row>
    <row r="39601" spans="8:8" x14ac:dyDescent="0.25">
      <c r="H39601" s="200"/>
    </row>
    <row r="39602" spans="8:8" x14ac:dyDescent="0.25">
      <c r="H39602" s="200"/>
    </row>
    <row r="39603" spans="8:8" x14ac:dyDescent="0.25">
      <c r="H39603" s="200"/>
    </row>
    <row r="39604" spans="8:8" x14ac:dyDescent="0.25">
      <c r="H39604" s="200"/>
    </row>
    <row r="39605" spans="8:8" x14ac:dyDescent="0.25">
      <c r="H39605" s="200"/>
    </row>
    <row r="39606" spans="8:8" x14ac:dyDescent="0.25">
      <c r="H39606" s="200"/>
    </row>
    <row r="39607" spans="8:8" x14ac:dyDescent="0.25">
      <c r="H39607" s="200"/>
    </row>
    <row r="39608" spans="8:8" x14ac:dyDescent="0.25">
      <c r="H39608" s="200"/>
    </row>
    <row r="39609" spans="8:8" x14ac:dyDescent="0.25">
      <c r="H39609" s="200"/>
    </row>
    <row r="39610" spans="8:8" x14ac:dyDescent="0.25">
      <c r="H39610" s="200"/>
    </row>
    <row r="39611" spans="8:8" x14ac:dyDescent="0.25">
      <c r="H39611" s="200"/>
    </row>
    <row r="39612" spans="8:8" x14ac:dyDescent="0.25">
      <c r="H39612" s="200"/>
    </row>
    <row r="39613" spans="8:8" x14ac:dyDescent="0.25">
      <c r="H39613" s="200"/>
    </row>
    <row r="39614" spans="8:8" x14ac:dyDescent="0.25">
      <c r="H39614" s="200"/>
    </row>
    <row r="39615" spans="8:8" x14ac:dyDescent="0.25">
      <c r="H39615" s="200"/>
    </row>
    <row r="39616" spans="8:8" x14ac:dyDescent="0.25">
      <c r="H39616" s="200"/>
    </row>
    <row r="39617" spans="8:8" x14ac:dyDescent="0.25">
      <c r="H39617" s="200"/>
    </row>
    <row r="39618" spans="8:8" x14ac:dyDescent="0.25">
      <c r="H39618" s="200"/>
    </row>
    <row r="39619" spans="8:8" x14ac:dyDescent="0.25">
      <c r="H39619" s="200"/>
    </row>
    <row r="39620" spans="8:8" x14ac:dyDescent="0.25">
      <c r="H39620" s="200"/>
    </row>
    <row r="39621" spans="8:8" x14ac:dyDescent="0.25">
      <c r="H39621" s="200"/>
    </row>
    <row r="39622" spans="8:8" x14ac:dyDescent="0.25">
      <c r="H39622" s="200"/>
    </row>
    <row r="39623" spans="8:8" x14ac:dyDescent="0.25">
      <c r="H39623" s="200"/>
    </row>
    <row r="39624" spans="8:8" x14ac:dyDescent="0.25">
      <c r="H39624" s="200"/>
    </row>
    <row r="39625" spans="8:8" x14ac:dyDescent="0.25">
      <c r="H39625" s="200"/>
    </row>
    <row r="39626" spans="8:8" x14ac:dyDescent="0.25">
      <c r="H39626" s="200"/>
    </row>
    <row r="39627" spans="8:8" x14ac:dyDescent="0.25">
      <c r="H39627" s="200"/>
    </row>
    <row r="39628" spans="8:8" x14ac:dyDescent="0.25">
      <c r="H39628" s="200"/>
    </row>
    <row r="39629" spans="8:8" x14ac:dyDescent="0.25">
      <c r="H39629" s="200"/>
    </row>
    <row r="39630" spans="8:8" x14ac:dyDescent="0.25">
      <c r="H39630" s="200"/>
    </row>
    <row r="39631" spans="8:8" x14ac:dyDescent="0.25">
      <c r="H39631" s="200"/>
    </row>
    <row r="39632" spans="8:8" x14ac:dyDescent="0.25">
      <c r="H39632" s="200"/>
    </row>
    <row r="39633" spans="8:8" x14ac:dyDescent="0.25">
      <c r="H39633" s="200"/>
    </row>
    <row r="39634" spans="8:8" x14ac:dyDescent="0.25">
      <c r="H39634" s="200"/>
    </row>
    <row r="39635" spans="8:8" x14ac:dyDescent="0.25">
      <c r="H39635" s="200"/>
    </row>
    <row r="39636" spans="8:8" x14ac:dyDescent="0.25">
      <c r="H39636" s="200"/>
    </row>
    <row r="39637" spans="8:8" x14ac:dyDescent="0.25">
      <c r="H39637" s="200"/>
    </row>
    <row r="39638" spans="8:8" x14ac:dyDescent="0.25">
      <c r="H39638" s="200"/>
    </row>
    <row r="39639" spans="8:8" x14ac:dyDescent="0.25">
      <c r="H39639" s="200"/>
    </row>
    <row r="39640" spans="8:8" x14ac:dyDescent="0.25">
      <c r="H39640" s="200"/>
    </row>
    <row r="39641" spans="8:8" x14ac:dyDescent="0.25">
      <c r="H39641" s="200"/>
    </row>
    <row r="39642" spans="8:8" x14ac:dyDescent="0.25">
      <c r="H39642" s="200"/>
    </row>
    <row r="39643" spans="8:8" x14ac:dyDescent="0.25">
      <c r="H39643" s="200"/>
    </row>
    <row r="39644" spans="8:8" x14ac:dyDescent="0.25">
      <c r="H39644" s="200"/>
    </row>
    <row r="39645" spans="8:8" x14ac:dyDescent="0.25">
      <c r="H39645" s="200"/>
    </row>
    <row r="39646" spans="8:8" x14ac:dyDescent="0.25">
      <c r="H39646" s="200"/>
    </row>
    <row r="39647" spans="8:8" x14ac:dyDescent="0.25">
      <c r="H39647" s="200"/>
    </row>
    <row r="39648" spans="8:8" x14ac:dyDescent="0.25">
      <c r="H39648" s="200"/>
    </row>
    <row r="39649" spans="8:8" x14ac:dyDescent="0.25">
      <c r="H39649" s="200"/>
    </row>
    <row r="39650" spans="8:8" x14ac:dyDescent="0.25">
      <c r="H39650" s="200"/>
    </row>
    <row r="39651" spans="8:8" x14ac:dyDescent="0.25">
      <c r="H39651" s="200"/>
    </row>
    <row r="39652" spans="8:8" x14ac:dyDescent="0.25">
      <c r="H39652" s="200"/>
    </row>
    <row r="39653" spans="8:8" x14ac:dyDescent="0.25">
      <c r="H39653" s="200"/>
    </row>
    <row r="39654" spans="8:8" x14ac:dyDescent="0.25">
      <c r="H39654" s="200"/>
    </row>
    <row r="39655" spans="8:8" x14ac:dyDescent="0.25">
      <c r="H39655" s="200"/>
    </row>
    <row r="39656" spans="8:8" x14ac:dyDescent="0.25">
      <c r="H39656" s="200"/>
    </row>
    <row r="39657" spans="8:8" x14ac:dyDescent="0.25">
      <c r="H39657" s="200"/>
    </row>
    <row r="39658" spans="8:8" x14ac:dyDescent="0.25">
      <c r="H39658" s="200"/>
    </row>
    <row r="39659" spans="8:8" x14ac:dyDescent="0.25">
      <c r="H39659" s="200"/>
    </row>
    <row r="39660" spans="8:8" x14ac:dyDescent="0.25">
      <c r="H39660" s="200"/>
    </row>
    <row r="39661" spans="8:8" x14ac:dyDescent="0.25">
      <c r="H39661" s="200"/>
    </row>
    <row r="39662" spans="8:8" x14ac:dyDescent="0.25">
      <c r="H39662" s="200"/>
    </row>
    <row r="39663" spans="8:8" x14ac:dyDescent="0.25">
      <c r="H39663" s="200"/>
    </row>
    <row r="39664" spans="8:8" x14ac:dyDescent="0.25">
      <c r="H39664" s="200"/>
    </row>
    <row r="39665" spans="8:8" x14ac:dyDescent="0.25">
      <c r="H39665" s="200"/>
    </row>
    <row r="39666" spans="8:8" x14ac:dyDescent="0.25">
      <c r="H39666" s="200"/>
    </row>
    <row r="39667" spans="8:8" x14ac:dyDescent="0.25">
      <c r="H39667" s="200"/>
    </row>
    <row r="39668" spans="8:8" x14ac:dyDescent="0.25">
      <c r="H39668" s="200"/>
    </row>
    <row r="39669" spans="8:8" x14ac:dyDescent="0.25">
      <c r="H39669" s="200"/>
    </row>
    <row r="39670" spans="8:8" x14ac:dyDescent="0.25">
      <c r="H39670" s="200"/>
    </row>
    <row r="39671" spans="8:8" x14ac:dyDescent="0.25">
      <c r="H39671" s="200"/>
    </row>
    <row r="39672" spans="8:8" x14ac:dyDescent="0.25">
      <c r="H39672" s="200"/>
    </row>
    <row r="39673" spans="8:8" x14ac:dyDescent="0.25">
      <c r="H39673" s="200"/>
    </row>
    <row r="39674" spans="8:8" x14ac:dyDescent="0.25">
      <c r="H39674" s="200"/>
    </row>
    <row r="39675" spans="8:8" x14ac:dyDescent="0.25">
      <c r="H39675" s="200"/>
    </row>
    <row r="39676" spans="8:8" x14ac:dyDescent="0.25">
      <c r="H39676" s="200"/>
    </row>
    <row r="39677" spans="8:8" x14ac:dyDescent="0.25">
      <c r="H39677" s="200"/>
    </row>
    <row r="39678" spans="8:8" x14ac:dyDescent="0.25">
      <c r="H39678" s="200"/>
    </row>
    <row r="39679" spans="8:8" x14ac:dyDescent="0.25">
      <c r="H39679" s="200"/>
    </row>
    <row r="39680" spans="8:8" x14ac:dyDescent="0.25">
      <c r="H39680" s="200"/>
    </row>
    <row r="39681" spans="8:8" x14ac:dyDescent="0.25">
      <c r="H39681" s="200"/>
    </row>
    <row r="39682" spans="8:8" x14ac:dyDescent="0.25">
      <c r="H39682" s="200"/>
    </row>
    <row r="39683" spans="8:8" x14ac:dyDescent="0.25">
      <c r="H39683" s="200"/>
    </row>
    <row r="39684" spans="8:8" x14ac:dyDescent="0.25">
      <c r="H39684" s="200"/>
    </row>
    <row r="39685" spans="8:8" x14ac:dyDescent="0.25">
      <c r="H39685" s="200"/>
    </row>
    <row r="39686" spans="8:8" x14ac:dyDescent="0.25">
      <c r="H39686" s="200"/>
    </row>
    <row r="39687" spans="8:8" x14ac:dyDescent="0.25">
      <c r="H39687" s="200"/>
    </row>
    <row r="39688" spans="8:8" x14ac:dyDescent="0.25">
      <c r="H39688" s="200"/>
    </row>
    <row r="39689" spans="8:8" x14ac:dyDescent="0.25">
      <c r="H39689" s="200"/>
    </row>
    <row r="39690" spans="8:8" x14ac:dyDescent="0.25">
      <c r="H39690" s="200"/>
    </row>
    <row r="39691" spans="8:8" x14ac:dyDescent="0.25">
      <c r="H39691" s="200"/>
    </row>
    <row r="39692" spans="8:8" x14ac:dyDescent="0.25">
      <c r="H39692" s="200"/>
    </row>
    <row r="39693" spans="8:8" x14ac:dyDescent="0.25">
      <c r="H39693" s="200"/>
    </row>
    <row r="39694" spans="8:8" x14ac:dyDescent="0.25">
      <c r="H39694" s="200"/>
    </row>
    <row r="39695" spans="8:8" x14ac:dyDescent="0.25">
      <c r="H39695" s="200"/>
    </row>
    <row r="39696" spans="8:8" x14ac:dyDescent="0.25">
      <c r="H39696" s="200"/>
    </row>
    <row r="39697" spans="8:8" x14ac:dyDescent="0.25">
      <c r="H39697" s="200"/>
    </row>
    <row r="39698" spans="8:8" x14ac:dyDescent="0.25">
      <c r="H39698" s="200"/>
    </row>
    <row r="39699" spans="8:8" x14ac:dyDescent="0.25">
      <c r="H39699" s="200"/>
    </row>
    <row r="39700" spans="8:8" x14ac:dyDescent="0.25">
      <c r="H39700" s="200"/>
    </row>
    <row r="39701" spans="8:8" x14ac:dyDescent="0.25">
      <c r="H39701" s="200"/>
    </row>
    <row r="39702" spans="8:8" x14ac:dyDescent="0.25">
      <c r="H39702" s="200"/>
    </row>
    <row r="39703" spans="8:8" x14ac:dyDescent="0.25">
      <c r="H39703" s="200"/>
    </row>
    <row r="39704" spans="8:8" x14ac:dyDescent="0.25">
      <c r="H39704" s="200"/>
    </row>
    <row r="39705" spans="8:8" x14ac:dyDescent="0.25">
      <c r="H39705" s="200"/>
    </row>
    <row r="39706" spans="8:8" x14ac:dyDescent="0.25">
      <c r="H39706" s="200"/>
    </row>
    <row r="39707" spans="8:8" x14ac:dyDescent="0.25">
      <c r="H39707" s="200"/>
    </row>
    <row r="39708" spans="8:8" x14ac:dyDescent="0.25">
      <c r="H39708" s="200"/>
    </row>
    <row r="39709" spans="8:8" x14ac:dyDescent="0.25">
      <c r="H39709" s="200"/>
    </row>
    <row r="39710" spans="8:8" x14ac:dyDescent="0.25">
      <c r="H39710" s="200"/>
    </row>
    <row r="39711" spans="8:8" x14ac:dyDescent="0.25">
      <c r="H39711" s="200"/>
    </row>
    <row r="39712" spans="8:8" x14ac:dyDescent="0.25">
      <c r="H39712" s="200"/>
    </row>
    <row r="39713" spans="8:8" x14ac:dyDescent="0.25">
      <c r="H39713" s="200"/>
    </row>
    <row r="39714" spans="8:8" x14ac:dyDescent="0.25">
      <c r="H39714" s="200"/>
    </row>
    <row r="39715" spans="8:8" x14ac:dyDescent="0.25">
      <c r="H39715" s="200"/>
    </row>
    <row r="39716" spans="8:8" x14ac:dyDescent="0.25">
      <c r="H39716" s="200"/>
    </row>
    <row r="39717" spans="8:8" x14ac:dyDescent="0.25">
      <c r="H39717" s="200"/>
    </row>
    <row r="39718" spans="8:8" x14ac:dyDescent="0.25">
      <c r="H39718" s="200"/>
    </row>
    <row r="39719" spans="8:8" x14ac:dyDescent="0.25">
      <c r="H39719" s="200"/>
    </row>
    <row r="39720" spans="8:8" x14ac:dyDescent="0.25">
      <c r="H39720" s="200"/>
    </row>
    <row r="39721" spans="8:8" x14ac:dyDescent="0.25">
      <c r="H39721" s="200"/>
    </row>
    <row r="39722" spans="8:8" x14ac:dyDescent="0.25">
      <c r="H39722" s="200"/>
    </row>
    <row r="39723" spans="8:8" x14ac:dyDescent="0.25">
      <c r="H39723" s="200"/>
    </row>
    <row r="39724" spans="8:8" x14ac:dyDescent="0.25">
      <c r="H39724" s="200"/>
    </row>
    <row r="39725" spans="8:8" x14ac:dyDescent="0.25">
      <c r="H39725" s="200"/>
    </row>
    <row r="39726" spans="8:8" x14ac:dyDescent="0.25">
      <c r="H39726" s="200"/>
    </row>
    <row r="39727" spans="8:8" x14ac:dyDescent="0.25">
      <c r="H39727" s="200"/>
    </row>
    <row r="39728" spans="8:8" x14ac:dyDescent="0.25">
      <c r="H39728" s="200"/>
    </row>
    <row r="39729" spans="8:8" x14ac:dyDescent="0.25">
      <c r="H39729" s="200"/>
    </row>
    <row r="39730" spans="8:8" x14ac:dyDescent="0.25">
      <c r="H39730" s="200"/>
    </row>
    <row r="39731" spans="8:8" x14ac:dyDescent="0.25">
      <c r="H39731" s="200"/>
    </row>
    <row r="39732" spans="8:8" x14ac:dyDescent="0.25">
      <c r="H39732" s="200"/>
    </row>
    <row r="39733" spans="8:8" x14ac:dyDescent="0.25">
      <c r="H39733" s="200"/>
    </row>
    <row r="39734" spans="8:8" x14ac:dyDescent="0.25">
      <c r="H39734" s="200"/>
    </row>
    <row r="39735" spans="8:8" x14ac:dyDescent="0.25">
      <c r="H39735" s="200"/>
    </row>
    <row r="39736" spans="8:8" x14ac:dyDescent="0.25">
      <c r="H39736" s="200"/>
    </row>
    <row r="39737" spans="8:8" x14ac:dyDescent="0.25">
      <c r="H39737" s="200"/>
    </row>
    <row r="39738" spans="8:8" x14ac:dyDescent="0.25">
      <c r="H39738" s="200"/>
    </row>
    <row r="39739" spans="8:8" x14ac:dyDescent="0.25">
      <c r="H39739" s="200"/>
    </row>
    <row r="39740" spans="8:8" x14ac:dyDescent="0.25">
      <c r="H39740" s="200"/>
    </row>
    <row r="39741" spans="8:8" x14ac:dyDescent="0.25">
      <c r="H39741" s="200"/>
    </row>
    <row r="39742" spans="8:8" x14ac:dyDescent="0.25">
      <c r="H39742" s="200"/>
    </row>
    <row r="39743" spans="8:8" x14ac:dyDescent="0.25">
      <c r="H39743" s="200"/>
    </row>
    <row r="39744" spans="8:8" x14ac:dyDescent="0.25">
      <c r="H39744" s="200"/>
    </row>
    <row r="39745" spans="8:8" x14ac:dyDescent="0.25">
      <c r="H39745" s="200"/>
    </row>
    <row r="39746" spans="8:8" x14ac:dyDescent="0.25">
      <c r="H39746" s="200"/>
    </row>
    <row r="39747" spans="8:8" x14ac:dyDescent="0.25">
      <c r="H39747" s="200"/>
    </row>
    <row r="39748" spans="8:8" x14ac:dyDescent="0.25">
      <c r="H39748" s="200"/>
    </row>
    <row r="39749" spans="8:8" x14ac:dyDescent="0.25">
      <c r="H39749" s="200"/>
    </row>
    <row r="39750" spans="8:8" x14ac:dyDescent="0.25">
      <c r="H39750" s="200"/>
    </row>
    <row r="39751" spans="8:8" x14ac:dyDescent="0.25">
      <c r="H39751" s="200"/>
    </row>
    <row r="39752" spans="8:8" x14ac:dyDescent="0.25">
      <c r="H39752" s="200"/>
    </row>
    <row r="39753" spans="8:8" x14ac:dyDescent="0.25">
      <c r="H39753" s="200"/>
    </row>
    <row r="39754" spans="8:8" x14ac:dyDescent="0.25">
      <c r="H39754" s="200"/>
    </row>
    <row r="39755" spans="8:8" x14ac:dyDescent="0.25">
      <c r="H39755" s="200"/>
    </row>
    <row r="39756" spans="8:8" x14ac:dyDescent="0.25">
      <c r="H39756" s="200"/>
    </row>
    <row r="39757" spans="8:8" x14ac:dyDescent="0.25">
      <c r="H39757" s="200"/>
    </row>
    <row r="39758" spans="8:8" x14ac:dyDescent="0.25">
      <c r="H39758" s="200"/>
    </row>
    <row r="39759" spans="8:8" x14ac:dyDescent="0.25">
      <c r="H39759" s="200"/>
    </row>
    <row r="39760" spans="8:8" x14ac:dyDescent="0.25">
      <c r="H39760" s="200"/>
    </row>
    <row r="39761" spans="8:8" x14ac:dyDescent="0.25">
      <c r="H39761" s="200"/>
    </row>
    <row r="39762" spans="8:8" x14ac:dyDescent="0.25">
      <c r="H39762" s="200"/>
    </row>
    <row r="39763" spans="8:8" x14ac:dyDescent="0.25">
      <c r="H39763" s="200"/>
    </row>
    <row r="39764" spans="8:8" x14ac:dyDescent="0.25">
      <c r="H39764" s="200"/>
    </row>
    <row r="39765" spans="8:8" x14ac:dyDescent="0.25">
      <c r="H39765" s="200"/>
    </row>
    <row r="39766" spans="8:8" x14ac:dyDescent="0.25">
      <c r="H39766" s="200"/>
    </row>
    <row r="39767" spans="8:8" x14ac:dyDescent="0.25">
      <c r="H39767" s="200"/>
    </row>
    <row r="39768" spans="8:8" x14ac:dyDescent="0.25">
      <c r="H39768" s="200"/>
    </row>
    <row r="39769" spans="8:8" x14ac:dyDescent="0.25">
      <c r="H39769" s="200"/>
    </row>
    <row r="39770" spans="8:8" x14ac:dyDescent="0.25">
      <c r="H39770" s="200"/>
    </row>
    <row r="39771" spans="8:8" x14ac:dyDescent="0.25">
      <c r="H39771" s="200"/>
    </row>
    <row r="39772" spans="8:8" x14ac:dyDescent="0.25">
      <c r="H39772" s="200"/>
    </row>
    <row r="39773" spans="8:8" x14ac:dyDescent="0.25">
      <c r="H39773" s="200"/>
    </row>
    <row r="39774" spans="8:8" x14ac:dyDescent="0.25">
      <c r="H39774" s="200"/>
    </row>
    <row r="39775" spans="8:8" x14ac:dyDescent="0.25">
      <c r="H39775" s="200"/>
    </row>
    <row r="39776" spans="8:8" x14ac:dyDescent="0.25">
      <c r="H39776" s="200"/>
    </row>
    <row r="39777" spans="8:8" x14ac:dyDescent="0.25">
      <c r="H39777" s="200"/>
    </row>
    <row r="39778" spans="8:8" x14ac:dyDescent="0.25">
      <c r="H39778" s="200"/>
    </row>
    <row r="39779" spans="8:8" x14ac:dyDescent="0.25">
      <c r="H39779" s="200"/>
    </row>
    <row r="39780" spans="8:8" x14ac:dyDescent="0.25">
      <c r="H39780" s="200"/>
    </row>
    <row r="39781" spans="8:8" x14ac:dyDescent="0.25">
      <c r="H39781" s="200"/>
    </row>
    <row r="39782" spans="8:8" x14ac:dyDescent="0.25">
      <c r="H39782" s="200"/>
    </row>
    <row r="39783" spans="8:8" x14ac:dyDescent="0.25">
      <c r="H39783" s="200"/>
    </row>
    <row r="39784" spans="8:8" x14ac:dyDescent="0.25">
      <c r="H39784" s="200"/>
    </row>
    <row r="39785" spans="8:8" x14ac:dyDescent="0.25">
      <c r="H39785" s="200"/>
    </row>
    <row r="39786" spans="8:8" x14ac:dyDescent="0.25">
      <c r="H39786" s="200"/>
    </row>
    <row r="39787" spans="8:8" x14ac:dyDescent="0.25">
      <c r="H39787" s="200"/>
    </row>
    <row r="39788" spans="8:8" x14ac:dyDescent="0.25">
      <c r="H39788" s="200"/>
    </row>
    <row r="39789" spans="8:8" x14ac:dyDescent="0.25">
      <c r="H39789" s="200"/>
    </row>
    <row r="39790" spans="8:8" x14ac:dyDescent="0.25">
      <c r="H39790" s="200"/>
    </row>
    <row r="39791" spans="8:8" x14ac:dyDescent="0.25">
      <c r="H39791" s="200"/>
    </row>
    <row r="39792" spans="8:8" x14ac:dyDescent="0.25">
      <c r="H39792" s="200"/>
    </row>
    <row r="39793" spans="8:8" x14ac:dyDescent="0.25">
      <c r="H39793" s="200"/>
    </row>
    <row r="39794" spans="8:8" x14ac:dyDescent="0.25">
      <c r="H39794" s="200"/>
    </row>
    <row r="39795" spans="8:8" x14ac:dyDescent="0.25">
      <c r="H39795" s="200"/>
    </row>
    <row r="39796" spans="8:8" x14ac:dyDescent="0.25">
      <c r="H39796" s="200"/>
    </row>
    <row r="39797" spans="8:8" x14ac:dyDescent="0.25">
      <c r="H39797" s="200"/>
    </row>
    <row r="39798" spans="8:8" x14ac:dyDescent="0.25">
      <c r="H39798" s="200"/>
    </row>
    <row r="39799" spans="8:8" x14ac:dyDescent="0.25">
      <c r="H39799" s="200"/>
    </row>
    <row r="39800" spans="8:8" x14ac:dyDescent="0.25">
      <c r="H39800" s="200"/>
    </row>
    <row r="39801" spans="8:8" x14ac:dyDescent="0.25">
      <c r="H39801" s="200"/>
    </row>
    <row r="39802" spans="8:8" x14ac:dyDescent="0.25">
      <c r="H39802" s="200"/>
    </row>
    <row r="39803" spans="8:8" x14ac:dyDescent="0.25">
      <c r="H39803" s="200"/>
    </row>
    <row r="39804" spans="8:8" x14ac:dyDescent="0.25">
      <c r="H39804" s="200"/>
    </row>
    <row r="39805" spans="8:8" x14ac:dyDescent="0.25">
      <c r="H39805" s="200"/>
    </row>
    <row r="39806" spans="8:8" x14ac:dyDescent="0.25">
      <c r="H39806" s="200"/>
    </row>
    <row r="39807" spans="8:8" x14ac:dyDescent="0.25">
      <c r="H39807" s="200"/>
    </row>
    <row r="39808" spans="8:8" x14ac:dyDescent="0.25">
      <c r="H39808" s="200"/>
    </row>
    <row r="39809" spans="8:8" x14ac:dyDescent="0.25">
      <c r="H39809" s="200"/>
    </row>
    <row r="39810" spans="8:8" x14ac:dyDescent="0.25">
      <c r="H39810" s="200"/>
    </row>
    <row r="39811" spans="8:8" x14ac:dyDescent="0.25">
      <c r="H39811" s="200"/>
    </row>
    <row r="39812" spans="8:8" x14ac:dyDescent="0.25">
      <c r="H39812" s="200"/>
    </row>
    <row r="39813" spans="8:8" x14ac:dyDescent="0.25">
      <c r="H39813" s="200"/>
    </row>
    <row r="39814" spans="8:8" x14ac:dyDescent="0.25">
      <c r="H39814" s="200"/>
    </row>
    <row r="39815" spans="8:8" x14ac:dyDescent="0.25">
      <c r="H39815" s="200"/>
    </row>
    <row r="39816" spans="8:8" x14ac:dyDescent="0.25">
      <c r="H39816" s="200"/>
    </row>
    <row r="39817" spans="8:8" x14ac:dyDescent="0.25">
      <c r="H39817" s="200"/>
    </row>
    <row r="39818" spans="8:8" x14ac:dyDescent="0.25">
      <c r="H39818" s="200"/>
    </row>
    <row r="39819" spans="8:8" x14ac:dyDescent="0.25">
      <c r="H39819" s="200"/>
    </row>
    <row r="39820" spans="8:8" x14ac:dyDescent="0.25">
      <c r="H39820" s="200"/>
    </row>
    <row r="39821" spans="8:8" x14ac:dyDescent="0.25">
      <c r="H39821" s="200"/>
    </row>
    <row r="39822" spans="8:8" x14ac:dyDescent="0.25">
      <c r="H39822" s="200"/>
    </row>
    <row r="39823" spans="8:8" x14ac:dyDescent="0.25">
      <c r="H39823" s="200"/>
    </row>
    <row r="39824" spans="8:8" x14ac:dyDescent="0.25">
      <c r="H39824" s="200"/>
    </row>
    <row r="39825" spans="8:8" x14ac:dyDescent="0.25">
      <c r="H39825" s="200"/>
    </row>
    <row r="39826" spans="8:8" x14ac:dyDescent="0.25">
      <c r="H39826" s="200"/>
    </row>
    <row r="39827" spans="8:8" x14ac:dyDescent="0.25">
      <c r="H39827" s="200"/>
    </row>
    <row r="39828" spans="8:8" x14ac:dyDescent="0.25">
      <c r="H39828" s="200"/>
    </row>
    <row r="39829" spans="8:8" x14ac:dyDescent="0.25">
      <c r="H39829" s="200"/>
    </row>
    <row r="39830" spans="8:8" x14ac:dyDescent="0.25">
      <c r="H39830" s="200"/>
    </row>
    <row r="39831" spans="8:8" x14ac:dyDescent="0.25">
      <c r="H39831" s="200"/>
    </row>
    <row r="39832" spans="8:8" x14ac:dyDescent="0.25">
      <c r="H39832" s="200"/>
    </row>
    <row r="39833" spans="8:8" x14ac:dyDescent="0.25">
      <c r="H39833" s="200"/>
    </row>
    <row r="39834" spans="8:8" x14ac:dyDescent="0.25">
      <c r="H39834" s="200"/>
    </row>
    <row r="39835" spans="8:8" x14ac:dyDescent="0.25">
      <c r="H39835" s="200"/>
    </row>
    <row r="39836" spans="8:8" x14ac:dyDescent="0.25">
      <c r="H39836" s="200"/>
    </row>
    <row r="39837" spans="8:8" x14ac:dyDescent="0.25">
      <c r="H39837" s="200"/>
    </row>
    <row r="39838" spans="8:8" x14ac:dyDescent="0.25">
      <c r="H39838" s="200"/>
    </row>
    <row r="39839" spans="8:8" x14ac:dyDescent="0.25">
      <c r="H39839" s="200"/>
    </row>
    <row r="39840" spans="8:8" x14ac:dyDescent="0.25">
      <c r="H39840" s="200"/>
    </row>
    <row r="39841" spans="8:8" x14ac:dyDescent="0.25">
      <c r="H39841" s="200"/>
    </row>
    <row r="39842" spans="8:8" x14ac:dyDescent="0.25">
      <c r="H39842" s="200"/>
    </row>
    <row r="39843" spans="8:8" x14ac:dyDescent="0.25">
      <c r="H39843" s="200"/>
    </row>
    <row r="39844" spans="8:8" x14ac:dyDescent="0.25">
      <c r="H39844" s="200"/>
    </row>
    <row r="39845" spans="8:8" x14ac:dyDescent="0.25">
      <c r="H39845" s="200"/>
    </row>
    <row r="39846" spans="8:8" x14ac:dyDescent="0.25">
      <c r="H39846" s="200"/>
    </row>
    <row r="39847" spans="8:8" x14ac:dyDescent="0.25">
      <c r="H39847" s="200"/>
    </row>
    <row r="39848" spans="8:8" x14ac:dyDescent="0.25">
      <c r="H39848" s="200"/>
    </row>
    <row r="39849" spans="8:8" x14ac:dyDescent="0.25">
      <c r="H39849" s="200"/>
    </row>
    <row r="39850" spans="8:8" x14ac:dyDescent="0.25">
      <c r="H39850" s="200"/>
    </row>
    <row r="39851" spans="8:8" x14ac:dyDescent="0.25">
      <c r="H39851" s="200"/>
    </row>
    <row r="39852" spans="8:8" x14ac:dyDescent="0.25">
      <c r="H39852" s="200"/>
    </row>
    <row r="39853" spans="8:8" x14ac:dyDescent="0.25">
      <c r="H39853" s="200"/>
    </row>
    <row r="39854" spans="8:8" x14ac:dyDescent="0.25">
      <c r="H39854" s="200"/>
    </row>
    <row r="39855" spans="8:8" x14ac:dyDescent="0.25">
      <c r="H39855" s="200"/>
    </row>
    <row r="39856" spans="8:8" x14ac:dyDescent="0.25">
      <c r="H39856" s="200"/>
    </row>
    <row r="39857" spans="8:8" x14ac:dyDescent="0.25">
      <c r="H39857" s="200"/>
    </row>
    <row r="39858" spans="8:8" x14ac:dyDescent="0.25">
      <c r="H39858" s="200"/>
    </row>
    <row r="39859" spans="8:8" x14ac:dyDescent="0.25">
      <c r="H39859" s="200"/>
    </row>
    <row r="39860" spans="8:8" x14ac:dyDescent="0.25">
      <c r="H39860" s="200"/>
    </row>
    <row r="39861" spans="8:8" x14ac:dyDescent="0.25">
      <c r="H39861" s="200"/>
    </row>
    <row r="39862" spans="8:8" x14ac:dyDescent="0.25">
      <c r="H39862" s="200"/>
    </row>
    <row r="39863" spans="8:8" x14ac:dyDescent="0.25">
      <c r="H39863" s="200"/>
    </row>
    <row r="39864" spans="8:8" x14ac:dyDescent="0.25">
      <c r="H39864" s="200"/>
    </row>
    <row r="39865" spans="8:8" x14ac:dyDescent="0.25">
      <c r="H39865" s="200"/>
    </row>
    <row r="39866" spans="8:8" x14ac:dyDescent="0.25">
      <c r="H39866" s="200"/>
    </row>
    <row r="39867" spans="8:8" x14ac:dyDescent="0.25">
      <c r="H39867" s="200"/>
    </row>
    <row r="39868" spans="8:8" x14ac:dyDescent="0.25">
      <c r="H39868" s="200"/>
    </row>
    <row r="39869" spans="8:8" x14ac:dyDescent="0.25">
      <c r="H39869" s="200"/>
    </row>
    <row r="39870" spans="8:8" x14ac:dyDescent="0.25">
      <c r="H39870" s="200"/>
    </row>
    <row r="39871" spans="8:8" x14ac:dyDescent="0.25">
      <c r="H39871" s="200"/>
    </row>
    <row r="39872" spans="8:8" x14ac:dyDescent="0.25">
      <c r="H39872" s="200"/>
    </row>
    <row r="39873" spans="8:8" x14ac:dyDescent="0.25">
      <c r="H39873" s="200"/>
    </row>
    <row r="39874" spans="8:8" x14ac:dyDescent="0.25">
      <c r="H39874" s="200"/>
    </row>
    <row r="39875" spans="8:8" x14ac:dyDescent="0.25">
      <c r="H39875" s="200"/>
    </row>
    <row r="39876" spans="8:8" x14ac:dyDescent="0.25">
      <c r="H39876" s="200"/>
    </row>
    <row r="39877" spans="8:8" x14ac:dyDescent="0.25">
      <c r="H39877" s="200"/>
    </row>
    <row r="39878" spans="8:8" x14ac:dyDescent="0.25">
      <c r="H39878" s="200"/>
    </row>
    <row r="39879" spans="8:8" x14ac:dyDescent="0.25">
      <c r="H39879" s="200"/>
    </row>
    <row r="39880" spans="8:8" x14ac:dyDescent="0.25">
      <c r="H39880" s="200"/>
    </row>
    <row r="39881" spans="8:8" x14ac:dyDescent="0.25">
      <c r="H39881" s="200"/>
    </row>
    <row r="39882" spans="8:8" x14ac:dyDescent="0.25">
      <c r="H39882" s="200"/>
    </row>
    <row r="39883" spans="8:8" x14ac:dyDescent="0.25">
      <c r="H39883" s="200"/>
    </row>
    <row r="39884" spans="8:8" x14ac:dyDescent="0.25">
      <c r="H39884" s="200"/>
    </row>
    <row r="39885" spans="8:8" x14ac:dyDescent="0.25">
      <c r="H39885" s="200"/>
    </row>
    <row r="39886" spans="8:8" x14ac:dyDescent="0.25">
      <c r="H39886" s="200"/>
    </row>
    <row r="39887" spans="8:8" x14ac:dyDescent="0.25">
      <c r="H39887" s="200"/>
    </row>
    <row r="39888" spans="8:8" x14ac:dyDescent="0.25">
      <c r="H39888" s="200"/>
    </row>
    <row r="39889" spans="8:8" x14ac:dyDescent="0.25">
      <c r="H39889" s="200"/>
    </row>
    <row r="39890" spans="8:8" x14ac:dyDescent="0.25">
      <c r="H39890" s="200"/>
    </row>
    <row r="39891" spans="8:8" x14ac:dyDescent="0.25">
      <c r="H39891" s="200"/>
    </row>
    <row r="39892" spans="8:8" x14ac:dyDescent="0.25">
      <c r="H39892" s="200"/>
    </row>
    <row r="39893" spans="8:8" x14ac:dyDescent="0.25">
      <c r="H39893" s="200"/>
    </row>
    <row r="39894" spans="8:8" x14ac:dyDescent="0.25">
      <c r="H39894" s="200"/>
    </row>
    <row r="39895" spans="8:8" x14ac:dyDescent="0.25">
      <c r="H39895" s="200"/>
    </row>
    <row r="39896" spans="8:8" x14ac:dyDescent="0.25">
      <c r="H39896" s="200"/>
    </row>
    <row r="39897" spans="8:8" x14ac:dyDescent="0.25">
      <c r="H39897" s="200"/>
    </row>
    <row r="39898" spans="8:8" x14ac:dyDescent="0.25">
      <c r="H39898" s="200"/>
    </row>
    <row r="39899" spans="8:8" x14ac:dyDescent="0.25">
      <c r="H39899" s="200"/>
    </row>
    <row r="39900" spans="8:8" x14ac:dyDescent="0.25">
      <c r="H39900" s="200"/>
    </row>
    <row r="39901" spans="8:8" x14ac:dyDescent="0.25">
      <c r="H39901" s="200"/>
    </row>
    <row r="39902" spans="8:8" x14ac:dyDescent="0.25">
      <c r="H39902" s="200"/>
    </row>
    <row r="39903" spans="8:8" x14ac:dyDescent="0.25">
      <c r="H39903" s="200"/>
    </row>
    <row r="39904" spans="8:8" x14ac:dyDescent="0.25">
      <c r="H39904" s="200"/>
    </row>
    <row r="39905" spans="8:8" x14ac:dyDescent="0.25">
      <c r="H39905" s="200"/>
    </row>
    <row r="39906" spans="8:8" x14ac:dyDescent="0.25">
      <c r="H39906" s="200"/>
    </row>
    <row r="39907" spans="8:8" x14ac:dyDescent="0.25">
      <c r="H39907" s="200"/>
    </row>
    <row r="39908" spans="8:8" x14ac:dyDescent="0.25">
      <c r="H39908" s="200"/>
    </row>
    <row r="39909" spans="8:8" x14ac:dyDescent="0.25">
      <c r="H39909" s="200"/>
    </row>
    <row r="39910" spans="8:8" x14ac:dyDescent="0.25">
      <c r="H39910" s="200"/>
    </row>
    <row r="39911" spans="8:8" x14ac:dyDescent="0.25">
      <c r="H39911" s="200"/>
    </row>
    <row r="39912" spans="8:8" x14ac:dyDescent="0.25">
      <c r="H39912" s="200"/>
    </row>
    <row r="39913" spans="8:8" x14ac:dyDescent="0.25">
      <c r="H39913" s="200"/>
    </row>
    <row r="39914" spans="8:8" x14ac:dyDescent="0.25">
      <c r="H39914" s="200"/>
    </row>
    <row r="39915" spans="8:8" x14ac:dyDescent="0.25">
      <c r="H39915" s="200"/>
    </row>
    <row r="39916" spans="8:8" x14ac:dyDescent="0.25">
      <c r="H39916" s="200"/>
    </row>
    <row r="39917" spans="8:8" x14ac:dyDescent="0.25">
      <c r="H39917" s="200"/>
    </row>
    <row r="39918" spans="8:8" x14ac:dyDescent="0.25">
      <c r="H39918" s="200"/>
    </row>
    <row r="39919" spans="8:8" x14ac:dyDescent="0.25">
      <c r="H39919" s="200"/>
    </row>
    <row r="39920" spans="8:8" x14ac:dyDescent="0.25">
      <c r="H39920" s="200"/>
    </row>
    <row r="39921" spans="8:8" x14ac:dyDescent="0.25">
      <c r="H39921" s="200"/>
    </row>
    <row r="39922" spans="8:8" x14ac:dyDescent="0.25">
      <c r="H39922" s="200"/>
    </row>
    <row r="39923" spans="8:8" x14ac:dyDescent="0.25">
      <c r="H39923" s="200"/>
    </row>
    <row r="39924" spans="8:8" x14ac:dyDescent="0.25">
      <c r="H39924" s="200"/>
    </row>
    <row r="39925" spans="8:8" x14ac:dyDescent="0.25">
      <c r="H39925" s="200"/>
    </row>
    <row r="39926" spans="8:8" x14ac:dyDescent="0.25">
      <c r="H39926" s="200"/>
    </row>
    <row r="39927" spans="8:8" x14ac:dyDescent="0.25">
      <c r="H39927" s="200"/>
    </row>
    <row r="39928" spans="8:8" x14ac:dyDescent="0.25">
      <c r="H39928" s="200"/>
    </row>
    <row r="39929" spans="8:8" x14ac:dyDescent="0.25">
      <c r="H39929" s="200"/>
    </row>
    <row r="39930" spans="8:8" x14ac:dyDescent="0.25">
      <c r="H39930" s="200"/>
    </row>
    <row r="39931" spans="8:8" x14ac:dyDescent="0.25">
      <c r="H39931" s="200"/>
    </row>
    <row r="39932" spans="8:8" x14ac:dyDescent="0.25">
      <c r="H39932" s="200"/>
    </row>
    <row r="39933" spans="8:8" x14ac:dyDescent="0.25">
      <c r="H39933" s="200"/>
    </row>
    <row r="39934" spans="8:8" x14ac:dyDescent="0.25">
      <c r="H39934" s="200"/>
    </row>
    <row r="39935" spans="8:8" x14ac:dyDescent="0.25">
      <c r="H39935" s="200"/>
    </row>
    <row r="39936" spans="8:8" x14ac:dyDescent="0.25">
      <c r="H39936" s="200"/>
    </row>
    <row r="39937" spans="8:8" x14ac:dyDescent="0.25">
      <c r="H39937" s="200"/>
    </row>
    <row r="39938" spans="8:8" x14ac:dyDescent="0.25">
      <c r="H39938" s="200"/>
    </row>
    <row r="39939" spans="8:8" x14ac:dyDescent="0.25">
      <c r="H39939" s="200"/>
    </row>
    <row r="39940" spans="8:8" x14ac:dyDescent="0.25">
      <c r="H39940" s="200"/>
    </row>
    <row r="39941" spans="8:8" x14ac:dyDescent="0.25">
      <c r="H39941" s="200"/>
    </row>
    <row r="39942" spans="8:8" x14ac:dyDescent="0.25">
      <c r="H39942" s="200"/>
    </row>
    <row r="39943" spans="8:8" x14ac:dyDescent="0.25">
      <c r="H39943" s="200"/>
    </row>
    <row r="39944" spans="8:8" x14ac:dyDescent="0.25">
      <c r="H39944" s="200"/>
    </row>
    <row r="39945" spans="8:8" x14ac:dyDescent="0.25">
      <c r="H39945" s="200"/>
    </row>
    <row r="39946" spans="8:8" x14ac:dyDescent="0.25">
      <c r="H39946" s="200"/>
    </row>
    <row r="39947" spans="8:8" x14ac:dyDescent="0.25">
      <c r="H39947" s="200"/>
    </row>
    <row r="39948" spans="8:8" x14ac:dyDescent="0.25">
      <c r="H39948" s="200"/>
    </row>
    <row r="39949" spans="8:8" x14ac:dyDescent="0.25">
      <c r="H39949" s="200"/>
    </row>
    <row r="39950" spans="8:8" x14ac:dyDescent="0.25">
      <c r="H39950" s="200"/>
    </row>
    <row r="39951" spans="8:8" x14ac:dyDescent="0.25">
      <c r="H39951" s="200"/>
    </row>
    <row r="39952" spans="8:8" x14ac:dyDescent="0.25">
      <c r="H39952" s="200"/>
    </row>
    <row r="39953" spans="8:8" x14ac:dyDescent="0.25">
      <c r="H39953" s="200"/>
    </row>
    <row r="39954" spans="8:8" x14ac:dyDescent="0.25">
      <c r="H39954" s="200"/>
    </row>
    <row r="39955" spans="8:8" x14ac:dyDescent="0.25">
      <c r="H39955" s="200"/>
    </row>
    <row r="39956" spans="8:8" x14ac:dyDescent="0.25">
      <c r="H39956" s="200"/>
    </row>
    <row r="39957" spans="8:8" x14ac:dyDescent="0.25">
      <c r="H39957" s="200"/>
    </row>
    <row r="39958" spans="8:8" x14ac:dyDescent="0.25">
      <c r="H39958" s="200"/>
    </row>
    <row r="39959" spans="8:8" x14ac:dyDescent="0.25">
      <c r="H39959" s="200"/>
    </row>
    <row r="39960" spans="8:8" x14ac:dyDescent="0.25">
      <c r="H39960" s="200"/>
    </row>
    <row r="39961" spans="8:8" x14ac:dyDescent="0.25">
      <c r="H39961" s="200"/>
    </row>
    <row r="39962" spans="8:8" x14ac:dyDescent="0.25">
      <c r="H39962" s="200"/>
    </row>
    <row r="39963" spans="8:8" x14ac:dyDescent="0.25">
      <c r="H39963" s="200"/>
    </row>
    <row r="39964" spans="8:8" x14ac:dyDescent="0.25">
      <c r="H39964" s="200"/>
    </row>
    <row r="39965" spans="8:8" x14ac:dyDescent="0.25">
      <c r="H39965" s="200"/>
    </row>
    <row r="39966" spans="8:8" x14ac:dyDescent="0.25">
      <c r="H39966" s="200"/>
    </row>
    <row r="39967" spans="8:8" x14ac:dyDescent="0.25">
      <c r="H39967" s="200"/>
    </row>
    <row r="39968" spans="8:8" x14ac:dyDescent="0.25">
      <c r="H39968" s="200"/>
    </row>
    <row r="39969" spans="8:8" x14ac:dyDescent="0.25">
      <c r="H39969" s="200"/>
    </row>
    <row r="39970" spans="8:8" x14ac:dyDescent="0.25">
      <c r="H39970" s="200"/>
    </row>
    <row r="39971" spans="8:8" x14ac:dyDescent="0.25">
      <c r="H39971" s="200"/>
    </row>
    <row r="39972" spans="8:8" x14ac:dyDescent="0.25">
      <c r="H39972" s="200"/>
    </row>
    <row r="39973" spans="8:8" x14ac:dyDescent="0.25">
      <c r="H39973" s="200"/>
    </row>
    <row r="39974" spans="8:8" x14ac:dyDescent="0.25">
      <c r="H39974" s="200"/>
    </row>
    <row r="39975" spans="8:8" x14ac:dyDescent="0.25">
      <c r="H39975" s="200"/>
    </row>
    <row r="39976" spans="8:8" x14ac:dyDescent="0.25">
      <c r="H39976" s="200"/>
    </row>
    <row r="39977" spans="8:8" x14ac:dyDescent="0.25">
      <c r="H39977" s="200"/>
    </row>
    <row r="39978" spans="8:8" x14ac:dyDescent="0.25">
      <c r="H39978" s="200"/>
    </row>
    <row r="39979" spans="8:8" x14ac:dyDescent="0.25">
      <c r="H39979" s="200"/>
    </row>
    <row r="39980" spans="8:8" x14ac:dyDescent="0.25">
      <c r="H39980" s="200"/>
    </row>
    <row r="39981" spans="8:8" x14ac:dyDescent="0.25">
      <c r="H39981" s="200"/>
    </row>
    <row r="39982" spans="8:8" x14ac:dyDescent="0.25">
      <c r="H39982" s="200"/>
    </row>
    <row r="39983" spans="8:8" x14ac:dyDescent="0.25">
      <c r="H39983" s="200"/>
    </row>
    <row r="39984" spans="8:8" x14ac:dyDescent="0.25">
      <c r="H39984" s="200"/>
    </row>
    <row r="39985" spans="8:8" x14ac:dyDescent="0.25">
      <c r="H39985" s="200"/>
    </row>
    <row r="39986" spans="8:8" x14ac:dyDescent="0.25">
      <c r="H39986" s="200"/>
    </row>
    <row r="39987" spans="8:8" x14ac:dyDescent="0.25">
      <c r="H39987" s="200"/>
    </row>
    <row r="39988" spans="8:8" x14ac:dyDescent="0.25">
      <c r="H39988" s="200"/>
    </row>
    <row r="39989" spans="8:8" x14ac:dyDescent="0.25">
      <c r="H39989" s="200"/>
    </row>
    <row r="39990" spans="8:8" x14ac:dyDescent="0.25">
      <c r="H39990" s="200"/>
    </row>
    <row r="39991" spans="8:8" x14ac:dyDescent="0.25">
      <c r="H39991" s="200"/>
    </row>
    <row r="39992" spans="8:8" x14ac:dyDescent="0.25">
      <c r="H39992" s="200"/>
    </row>
    <row r="39993" spans="8:8" x14ac:dyDescent="0.25">
      <c r="H39993" s="200"/>
    </row>
    <row r="39994" spans="8:8" x14ac:dyDescent="0.25">
      <c r="H39994" s="200"/>
    </row>
    <row r="39995" spans="8:8" x14ac:dyDescent="0.25">
      <c r="H39995" s="200"/>
    </row>
    <row r="39996" spans="8:8" x14ac:dyDescent="0.25">
      <c r="H39996" s="200"/>
    </row>
    <row r="39997" spans="8:8" x14ac:dyDescent="0.25">
      <c r="H39997" s="200"/>
    </row>
    <row r="39998" spans="8:8" x14ac:dyDescent="0.25">
      <c r="H39998" s="200"/>
    </row>
    <row r="39999" spans="8:8" x14ac:dyDescent="0.25">
      <c r="H39999" s="200"/>
    </row>
    <row r="40000" spans="8:8" x14ac:dyDescent="0.25">
      <c r="H40000" s="200"/>
    </row>
    <row r="40001" spans="8:8" x14ac:dyDescent="0.25">
      <c r="H40001" s="200"/>
    </row>
    <row r="40002" spans="8:8" x14ac:dyDescent="0.25">
      <c r="H40002" s="200"/>
    </row>
    <row r="40003" spans="8:8" x14ac:dyDescent="0.25">
      <c r="H40003" s="200"/>
    </row>
    <row r="40004" spans="8:8" x14ac:dyDescent="0.25">
      <c r="H40004" s="200"/>
    </row>
    <row r="40005" spans="8:8" x14ac:dyDescent="0.25">
      <c r="H40005" s="200"/>
    </row>
    <row r="40006" spans="8:8" x14ac:dyDescent="0.25">
      <c r="H40006" s="200"/>
    </row>
    <row r="40007" spans="8:8" x14ac:dyDescent="0.25">
      <c r="H40007" s="200"/>
    </row>
    <row r="40008" spans="8:8" x14ac:dyDescent="0.25">
      <c r="H40008" s="200"/>
    </row>
    <row r="40009" spans="8:8" x14ac:dyDescent="0.25">
      <c r="H40009" s="200"/>
    </row>
    <row r="40010" spans="8:8" x14ac:dyDescent="0.25">
      <c r="H40010" s="200"/>
    </row>
    <row r="40011" spans="8:8" x14ac:dyDescent="0.25">
      <c r="H40011" s="200"/>
    </row>
    <row r="40012" spans="8:8" x14ac:dyDescent="0.25">
      <c r="H40012" s="200"/>
    </row>
    <row r="40013" spans="8:8" x14ac:dyDescent="0.25">
      <c r="H40013" s="200"/>
    </row>
    <row r="40014" spans="8:8" x14ac:dyDescent="0.25">
      <c r="H40014" s="200"/>
    </row>
    <row r="40015" spans="8:8" x14ac:dyDescent="0.25">
      <c r="H40015" s="200"/>
    </row>
    <row r="40016" spans="8:8" x14ac:dyDescent="0.25">
      <c r="H40016" s="200"/>
    </row>
    <row r="40017" spans="8:8" x14ac:dyDescent="0.25">
      <c r="H40017" s="200"/>
    </row>
    <row r="40018" spans="8:8" x14ac:dyDescent="0.25">
      <c r="H40018" s="200"/>
    </row>
    <row r="40019" spans="8:8" x14ac:dyDescent="0.25">
      <c r="H40019" s="200"/>
    </row>
    <row r="40020" spans="8:8" x14ac:dyDescent="0.25">
      <c r="H40020" s="200"/>
    </row>
    <row r="40021" spans="8:8" x14ac:dyDescent="0.25">
      <c r="H40021" s="200"/>
    </row>
    <row r="40022" spans="8:8" x14ac:dyDescent="0.25">
      <c r="H40022" s="200"/>
    </row>
    <row r="40023" spans="8:8" x14ac:dyDescent="0.25">
      <c r="H40023" s="200"/>
    </row>
    <row r="40024" spans="8:8" x14ac:dyDescent="0.25">
      <c r="H40024" s="200"/>
    </row>
    <row r="40025" spans="8:8" x14ac:dyDescent="0.25">
      <c r="H40025" s="200"/>
    </row>
    <row r="40026" spans="8:8" x14ac:dyDescent="0.25">
      <c r="H40026" s="200"/>
    </row>
    <row r="40027" spans="8:8" x14ac:dyDescent="0.25">
      <c r="H40027" s="200"/>
    </row>
    <row r="40028" spans="8:8" x14ac:dyDescent="0.25">
      <c r="H40028" s="200"/>
    </row>
    <row r="40029" spans="8:8" x14ac:dyDescent="0.25">
      <c r="H40029" s="200"/>
    </row>
    <row r="40030" spans="8:8" x14ac:dyDescent="0.25">
      <c r="H40030" s="200"/>
    </row>
    <row r="40031" spans="8:8" x14ac:dyDescent="0.25">
      <c r="H40031" s="200"/>
    </row>
    <row r="40032" spans="8:8" x14ac:dyDescent="0.25">
      <c r="H40032" s="200"/>
    </row>
    <row r="40033" spans="8:8" x14ac:dyDescent="0.25">
      <c r="H40033" s="200"/>
    </row>
    <row r="40034" spans="8:8" x14ac:dyDescent="0.25">
      <c r="H40034" s="200"/>
    </row>
    <row r="40035" spans="8:8" x14ac:dyDescent="0.25">
      <c r="H40035" s="200"/>
    </row>
    <row r="40036" spans="8:8" x14ac:dyDescent="0.25">
      <c r="H40036" s="200"/>
    </row>
    <row r="40037" spans="8:8" x14ac:dyDescent="0.25">
      <c r="H40037" s="200"/>
    </row>
    <row r="40038" spans="8:8" x14ac:dyDescent="0.25">
      <c r="H40038" s="200"/>
    </row>
    <row r="40039" spans="8:8" x14ac:dyDescent="0.25">
      <c r="H40039" s="200"/>
    </row>
    <row r="40040" spans="8:8" x14ac:dyDescent="0.25">
      <c r="H40040" s="200"/>
    </row>
    <row r="40041" spans="8:8" x14ac:dyDescent="0.25">
      <c r="H40041" s="200"/>
    </row>
    <row r="40042" spans="8:8" x14ac:dyDescent="0.25">
      <c r="H40042" s="200"/>
    </row>
    <row r="40043" spans="8:8" x14ac:dyDescent="0.25">
      <c r="H40043" s="200"/>
    </row>
    <row r="40044" spans="8:8" x14ac:dyDescent="0.25">
      <c r="H40044" s="200"/>
    </row>
    <row r="40045" spans="8:8" x14ac:dyDescent="0.25">
      <c r="H40045" s="200"/>
    </row>
    <row r="40046" spans="8:8" x14ac:dyDescent="0.25">
      <c r="H40046" s="200"/>
    </row>
    <row r="40047" spans="8:8" x14ac:dyDescent="0.25">
      <c r="H40047" s="200"/>
    </row>
    <row r="40048" spans="8:8" x14ac:dyDescent="0.25">
      <c r="H40048" s="200"/>
    </row>
    <row r="40049" spans="8:8" x14ac:dyDescent="0.25">
      <c r="H40049" s="200"/>
    </row>
    <row r="40050" spans="8:8" x14ac:dyDescent="0.25">
      <c r="H40050" s="200"/>
    </row>
    <row r="40051" spans="8:8" x14ac:dyDescent="0.25">
      <c r="H40051" s="200"/>
    </row>
    <row r="40052" spans="8:8" x14ac:dyDescent="0.25">
      <c r="H40052" s="200"/>
    </row>
    <row r="40053" spans="8:8" x14ac:dyDescent="0.25">
      <c r="H40053" s="200"/>
    </row>
    <row r="40054" spans="8:8" x14ac:dyDescent="0.25">
      <c r="H40054" s="200"/>
    </row>
    <row r="40055" spans="8:8" x14ac:dyDescent="0.25">
      <c r="H40055" s="200"/>
    </row>
    <row r="40056" spans="8:8" x14ac:dyDescent="0.25">
      <c r="H40056" s="200"/>
    </row>
    <row r="40057" spans="8:8" x14ac:dyDescent="0.25">
      <c r="H40057" s="200"/>
    </row>
    <row r="40058" spans="8:8" x14ac:dyDescent="0.25">
      <c r="H40058" s="200"/>
    </row>
    <row r="40059" spans="8:8" x14ac:dyDescent="0.25">
      <c r="H40059" s="200"/>
    </row>
    <row r="40060" spans="8:8" x14ac:dyDescent="0.25">
      <c r="H40060" s="200"/>
    </row>
    <row r="40061" spans="8:8" x14ac:dyDescent="0.25">
      <c r="H40061" s="200"/>
    </row>
    <row r="40062" spans="8:8" x14ac:dyDescent="0.25">
      <c r="H40062" s="200"/>
    </row>
    <row r="40063" spans="8:8" x14ac:dyDescent="0.25">
      <c r="H40063" s="200"/>
    </row>
    <row r="40064" spans="8:8" x14ac:dyDescent="0.25">
      <c r="H40064" s="200"/>
    </row>
    <row r="40065" spans="8:8" x14ac:dyDescent="0.25">
      <c r="H40065" s="200"/>
    </row>
    <row r="40066" spans="8:8" x14ac:dyDescent="0.25">
      <c r="H40066" s="200"/>
    </row>
    <row r="40067" spans="8:8" x14ac:dyDescent="0.25">
      <c r="H40067" s="200"/>
    </row>
    <row r="40068" spans="8:8" x14ac:dyDescent="0.25">
      <c r="H40068" s="200"/>
    </row>
    <row r="40069" spans="8:8" x14ac:dyDescent="0.25">
      <c r="H40069" s="200"/>
    </row>
    <row r="40070" spans="8:8" x14ac:dyDescent="0.25">
      <c r="H40070" s="200"/>
    </row>
    <row r="40071" spans="8:8" x14ac:dyDescent="0.25">
      <c r="H40071" s="200"/>
    </row>
    <row r="40072" spans="8:8" x14ac:dyDescent="0.25">
      <c r="H40072" s="200"/>
    </row>
    <row r="40073" spans="8:8" x14ac:dyDescent="0.25">
      <c r="H40073" s="200"/>
    </row>
    <row r="40074" spans="8:8" x14ac:dyDescent="0.25">
      <c r="H40074" s="200"/>
    </row>
    <row r="40075" spans="8:8" x14ac:dyDescent="0.25">
      <c r="H40075" s="200"/>
    </row>
    <row r="40076" spans="8:8" x14ac:dyDescent="0.25">
      <c r="H40076" s="200"/>
    </row>
    <row r="40077" spans="8:8" x14ac:dyDescent="0.25">
      <c r="H40077" s="200"/>
    </row>
    <row r="40078" spans="8:8" x14ac:dyDescent="0.25">
      <c r="H40078" s="200"/>
    </row>
    <row r="40079" spans="8:8" x14ac:dyDescent="0.25">
      <c r="H40079" s="200"/>
    </row>
    <row r="40080" spans="8:8" x14ac:dyDescent="0.25">
      <c r="H40080" s="200"/>
    </row>
    <row r="40081" spans="8:8" x14ac:dyDescent="0.25">
      <c r="H40081" s="200"/>
    </row>
    <row r="40082" spans="8:8" x14ac:dyDescent="0.25">
      <c r="H40082" s="200"/>
    </row>
    <row r="40083" spans="8:8" x14ac:dyDescent="0.25">
      <c r="H40083" s="200"/>
    </row>
    <row r="40084" spans="8:8" x14ac:dyDescent="0.25">
      <c r="H40084" s="200"/>
    </row>
    <row r="40085" spans="8:8" x14ac:dyDescent="0.25">
      <c r="H40085" s="200"/>
    </row>
    <row r="40086" spans="8:8" x14ac:dyDescent="0.25">
      <c r="H40086" s="200"/>
    </row>
    <row r="40087" spans="8:8" x14ac:dyDescent="0.25">
      <c r="H40087" s="200"/>
    </row>
    <row r="40088" spans="8:8" x14ac:dyDescent="0.25">
      <c r="H40088" s="200"/>
    </row>
    <row r="40089" spans="8:8" x14ac:dyDescent="0.25">
      <c r="H40089" s="200"/>
    </row>
    <row r="40090" spans="8:8" x14ac:dyDescent="0.25">
      <c r="H40090" s="200"/>
    </row>
    <row r="40091" spans="8:8" x14ac:dyDescent="0.25">
      <c r="H40091" s="200"/>
    </row>
    <row r="40092" spans="8:8" x14ac:dyDescent="0.25">
      <c r="H40092" s="200"/>
    </row>
    <row r="40093" spans="8:8" x14ac:dyDescent="0.25">
      <c r="H40093" s="200"/>
    </row>
    <row r="40094" spans="8:8" x14ac:dyDescent="0.25">
      <c r="H40094" s="200"/>
    </row>
    <row r="40095" spans="8:8" x14ac:dyDescent="0.25">
      <c r="H40095" s="200"/>
    </row>
    <row r="40096" spans="8:8" x14ac:dyDescent="0.25">
      <c r="H40096" s="200"/>
    </row>
    <row r="40097" spans="8:8" x14ac:dyDescent="0.25">
      <c r="H40097" s="200"/>
    </row>
    <row r="40098" spans="8:8" x14ac:dyDescent="0.25">
      <c r="H40098" s="200"/>
    </row>
    <row r="40099" spans="8:8" x14ac:dyDescent="0.25">
      <c r="H40099" s="200"/>
    </row>
    <row r="40100" spans="8:8" x14ac:dyDescent="0.25">
      <c r="H40100" s="200"/>
    </row>
    <row r="40101" spans="8:8" x14ac:dyDescent="0.25">
      <c r="H40101" s="200"/>
    </row>
    <row r="40102" spans="8:8" x14ac:dyDescent="0.25">
      <c r="H40102" s="200"/>
    </row>
    <row r="40103" spans="8:8" x14ac:dyDescent="0.25">
      <c r="H40103" s="200"/>
    </row>
    <row r="40104" spans="8:8" x14ac:dyDescent="0.25">
      <c r="H40104" s="200"/>
    </row>
    <row r="40105" spans="8:8" x14ac:dyDescent="0.25">
      <c r="H40105" s="200"/>
    </row>
    <row r="40106" spans="8:8" x14ac:dyDescent="0.25">
      <c r="H40106" s="200"/>
    </row>
    <row r="40107" spans="8:8" x14ac:dyDescent="0.25">
      <c r="H40107" s="200"/>
    </row>
    <row r="40108" spans="8:8" x14ac:dyDescent="0.25">
      <c r="H40108" s="200"/>
    </row>
    <row r="40109" spans="8:8" x14ac:dyDescent="0.25">
      <c r="H40109" s="200"/>
    </row>
    <row r="40110" spans="8:8" x14ac:dyDescent="0.25">
      <c r="H40110" s="200"/>
    </row>
    <row r="40111" spans="8:8" x14ac:dyDescent="0.25">
      <c r="H40111" s="200"/>
    </row>
    <row r="40112" spans="8:8" x14ac:dyDescent="0.25">
      <c r="H40112" s="200"/>
    </row>
    <row r="40113" spans="8:8" x14ac:dyDescent="0.25">
      <c r="H40113" s="200"/>
    </row>
    <row r="40114" spans="8:8" x14ac:dyDescent="0.25">
      <c r="H40114" s="200"/>
    </row>
    <row r="40115" spans="8:8" x14ac:dyDescent="0.25">
      <c r="H40115" s="200"/>
    </row>
    <row r="40116" spans="8:8" x14ac:dyDescent="0.25">
      <c r="H40116" s="200"/>
    </row>
    <row r="40117" spans="8:8" x14ac:dyDescent="0.25">
      <c r="H40117" s="200"/>
    </row>
    <row r="40118" spans="8:8" x14ac:dyDescent="0.25">
      <c r="H40118" s="200"/>
    </row>
    <row r="40119" spans="8:8" x14ac:dyDescent="0.25">
      <c r="H40119" s="200"/>
    </row>
    <row r="40120" spans="8:8" x14ac:dyDescent="0.25">
      <c r="H40120" s="200"/>
    </row>
    <row r="40121" spans="8:8" x14ac:dyDescent="0.25">
      <c r="H40121" s="200"/>
    </row>
    <row r="40122" spans="8:8" x14ac:dyDescent="0.25">
      <c r="H40122" s="200"/>
    </row>
    <row r="40123" spans="8:8" x14ac:dyDescent="0.25">
      <c r="H40123" s="200"/>
    </row>
    <row r="40124" spans="8:8" x14ac:dyDescent="0.25">
      <c r="H40124" s="200"/>
    </row>
    <row r="40125" spans="8:8" x14ac:dyDescent="0.25">
      <c r="H40125" s="200"/>
    </row>
    <row r="40126" spans="8:8" x14ac:dyDescent="0.25">
      <c r="H40126" s="200"/>
    </row>
    <row r="40127" spans="8:8" x14ac:dyDescent="0.25">
      <c r="H40127" s="200"/>
    </row>
    <row r="40128" spans="8:8" x14ac:dyDescent="0.25">
      <c r="H40128" s="200"/>
    </row>
    <row r="40129" spans="8:8" x14ac:dyDescent="0.25">
      <c r="H40129" s="200"/>
    </row>
    <row r="40130" spans="8:8" x14ac:dyDescent="0.25">
      <c r="H40130" s="200"/>
    </row>
    <row r="40131" spans="8:8" x14ac:dyDescent="0.25">
      <c r="H40131" s="200"/>
    </row>
    <row r="40132" spans="8:8" x14ac:dyDescent="0.25">
      <c r="H40132" s="200"/>
    </row>
    <row r="40133" spans="8:8" x14ac:dyDescent="0.25">
      <c r="H40133" s="200"/>
    </row>
    <row r="40134" spans="8:8" x14ac:dyDescent="0.25">
      <c r="H40134" s="200"/>
    </row>
    <row r="40135" spans="8:8" x14ac:dyDescent="0.25">
      <c r="H40135" s="200"/>
    </row>
    <row r="40136" spans="8:8" x14ac:dyDescent="0.25">
      <c r="H40136" s="200"/>
    </row>
    <row r="40137" spans="8:8" x14ac:dyDescent="0.25">
      <c r="H40137" s="200"/>
    </row>
    <row r="40138" spans="8:8" x14ac:dyDescent="0.25">
      <c r="H40138" s="200"/>
    </row>
    <row r="40139" spans="8:8" x14ac:dyDescent="0.25">
      <c r="H40139" s="200"/>
    </row>
    <row r="40140" spans="8:8" x14ac:dyDescent="0.25">
      <c r="H40140" s="200"/>
    </row>
    <row r="40141" spans="8:8" x14ac:dyDescent="0.25">
      <c r="H40141" s="200"/>
    </row>
    <row r="40142" spans="8:8" x14ac:dyDescent="0.25">
      <c r="H40142" s="200"/>
    </row>
    <row r="40143" spans="8:8" x14ac:dyDescent="0.25">
      <c r="H40143" s="200"/>
    </row>
    <row r="40144" spans="8:8" x14ac:dyDescent="0.25">
      <c r="H40144" s="200"/>
    </row>
    <row r="40145" spans="8:8" x14ac:dyDescent="0.25">
      <c r="H40145" s="200"/>
    </row>
    <row r="40146" spans="8:8" x14ac:dyDescent="0.25">
      <c r="H40146" s="200"/>
    </row>
    <row r="40147" spans="8:8" x14ac:dyDescent="0.25">
      <c r="H40147" s="200"/>
    </row>
    <row r="40148" spans="8:8" x14ac:dyDescent="0.25">
      <c r="H40148" s="200"/>
    </row>
    <row r="40149" spans="8:8" x14ac:dyDescent="0.25">
      <c r="H40149" s="200"/>
    </row>
    <row r="40150" spans="8:8" x14ac:dyDescent="0.25">
      <c r="H40150" s="200"/>
    </row>
    <row r="40151" spans="8:8" x14ac:dyDescent="0.25">
      <c r="H40151" s="200"/>
    </row>
    <row r="40152" spans="8:8" x14ac:dyDescent="0.25">
      <c r="H40152" s="200"/>
    </row>
    <row r="40153" spans="8:8" x14ac:dyDescent="0.25">
      <c r="H40153" s="200"/>
    </row>
    <row r="40154" spans="8:8" x14ac:dyDescent="0.25">
      <c r="H40154" s="200"/>
    </row>
    <row r="40155" spans="8:8" x14ac:dyDescent="0.25">
      <c r="H40155" s="200"/>
    </row>
    <row r="40156" spans="8:8" x14ac:dyDescent="0.25">
      <c r="H40156" s="200"/>
    </row>
    <row r="40157" spans="8:8" x14ac:dyDescent="0.25">
      <c r="H40157" s="200"/>
    </row>
    <row r="40158" spans="8:8" x14ac:dyDescent="0.25">
      <c r="H40158" s="200"/>
    </row>
    <row r="40159" spans="8:8" x14ac:dyDescent="0.25">
      <c r="H40159" s="200"/>
    </row>
    <row r="40160" spans="8:8" x14ac:dyDescent="0.25">
      <c r="H40160" s="200"/>
    </row>
    <row r="40161" spans="8:8" x14ac:dyDescent="0.25">
      <c r="H40161" s="200"/>
    </row>
    <row r="40162" spans="8:8" x14ac:dyDescent="0.25">
      <c r="H40162" s="200"/>
    </row>
    <row r="40163" spans="8:8" x14ac:dyDescent="0.25">
      <c r="H40163" s="200"/>
    </row>
    <row r="40164" spans="8:8" x14ac:dyDescent="0.25">
      <c r="H40164" s="200"/>
    </row>
    <row r="40165" spans="8:8" x14ac:dyDescent="0.25">
      <c r="H40165" s="200"/>
    </row>
    <row r="40166" spans="8:8" x14ac:dyDescent="0.25">
      <c r="H40166" s="200"/>
    </row>
    <row r="40167" spans="8:8" x14ac:dyDescent="0.25">
      <c r="H40167" s="200"/>
    </row>
    <row r="40168" spans="8:8" x14ac:dyDescent="0.25">
      <c r="H40168" s="200"/>
    </row>
    <row r="40169" spans="8:8" x14ac:dyDescent="0.25">
      <c r="H40169" s="200"/>
    </row>
    <row r="40170" spans="8:8" x14ac:dyDescent="0.25">
      <c r="H40170" s="200"/>
    </row>
    <row r="40171" spans="8:8" x14ac:dyDescent="0.25">
      <c r="H40171" s="200"/>
    </row>
    <row r="40172" spans="8:8" x14ac:dyDescent="0.25">
      <c r="H40172" s="200"/>
    </row>
    <row r="40173" spans="8:8" x14ac:dyDescent="0.25">
      <c r="H40173" s="200"/>
    </row>
    <row r="40174" spans="8:8" x14ac:dyDescent="0.25">
      <c r="H40174" s="200"/>
    </row>
    <row r="40175" spans="8:8" x14ac:dyDescent="0.25">
      <c r="H40175" s="200"/>
    </row>
    <row r="40176" spans="8:8" x14ac:dyDescent="0.25">
      <c r="H40176" s="200"/>
    </row>
    <row r="40177" spans="8:8" x14ac:dyDescent="0.25">
      <c r="H40177" s="200"/>
    </row>
    <row r="40178" spans="8:8" x14ac:dyDescent="0.25">
      <c r="H40178" s="200"/>
    </row>
    <row r="40179" spans="8:8" x14ac:dyDescent="0.25">
      <c r="H40179" s="200"/>
    </row>
    <row r="40180" spans="8:8" x14ac:dyDescent="0.25">
      <c r="H40180" s="200"/>
    </row>
    <row r="40181" spans="8:8" x14ac:dyDescent="0.25">
      <c r="H40181" s="200"/>
    </row>
    <row r="40182" spans="8:8" x14ac:dyDescent="0.25">
      <c r="H40182" s="200"/>
    </row>
    <row r="40183" spans="8:8" x14ac:dyDescent="0.25">
      <c r="H40183" s="200"/>
    </row>
    <row r="40184" spans="8:8" x14ac:dyDescent="0.25">
      <c r="H40184" s="200"/>
    </row>
    <row r="40185" spans="8:8" x14ac:dyDescent="0.25">
      <c r="H40185" s="200"/>
    </row>
    <row r="40186" spans="8:8" x14ac:dyDescent="0.25">
      <c r="H40186" s="200"/>
    </row>
    <row r="40187" spans="8:8" x14ac:dyDescent="0.25">
      <c r="H40187" s="200"/>
    </row>
    <row r="40188" spans="8:8" x14ac:dyDescent="0.25">
      <c r="H40188" s="200"/>
    </row>
    <row r="40189" spans="8:8" x14ac:dyDescent="0.25">
      <c r="H40189" s="200"/>
    </row>
    <row r="40190" spans="8:8" x14ac:dyDescent="0.25">
      <c r="H40190" s="200"/>
    </row>
    <row r="40191" spans="8:8" x14ac:dyDescent="0.25">
      <c r="H40191" s="200"/>
    </row>
    <row r="40192" spans="8:8" x14ac:dyDescent="0.25">
      <c r="H40192" s="200"/>
    </row>
    <row r="40193" spans="8:8" x14ac:dyDescent="0.25">
      <c r="H40193" s="200"/>
    </row>
    <row r="40194" spans="8:8" x14ac:dyDescent="0.25">
      <c r="H40194" s="200"/>
    </row>
    <row r="40195" spans="8:8" x14ac:dyDescent="0.25">
      <c r="H40195" s="200"/>
    </row>
    <row r="40196" spans="8:8" x14ac:dyDescent="0.25">
      <c r="H40196" s="200"/>
    </row>
    <row r="40197" spans="8:8" x14ac:dyDescent="0.25">
      <c r="H40197" s="200"/>
    </row>
    <row r="40198" spans="8:8" x14ac:dyDescent="0.25">
      <c r="H40198" s="200"/>
    </row>
    <row r="40199" spans="8:8" x14ac:dyDescent="0.25">
      <c r="H40199" s="200"/>
    </row>
    <row r="40200" spans="8:8" x14ac:dyDescent="0.25">
      <c r="H40200" s="200"/>
    </row>
    <row r="40201" spans="8:8" x14ac:dyDescent="0.25">
      <c r="H40201" s="200"/>
    </row>
    <row r="40202" spans="8:8" x14ac:dyDescent="0.25">
      <c r="H40202" s="200"/>
    </row>
    <row r="40203" spans="8:8" x14ac:dyDescent="0.25">
      <c r="H40203" s="200"/>
    </row>
    <row r="40204" spans="8:8" x14ac:dyDescent="0.25">
      <c r="H40204" s="200"/>
    </row>
    <row r="40205" spans="8:8" x14ac:dyDescent="0.25">
      <c r="H40205" s="200"/>
    </row>
    <row r="40206" spans="8:8" x14ac:dyDescent="0.25">
      <c r="H40206" s="200"/>
    </row>
    <row r="40207" spans="8:8" x14ac:dyDescent="0.25">
      <c r="H40207" s="200"/>
    </row>
    <row r="40208" spans="8:8" x14ac:dyDescent="0.25">
      <c r="H40208" s="200"/>
    </row>
    <row r="40209" spans="8:8" x14ac:dyDescent="0.25">
      <c r="H40209" s="200"/>
    </row>
    <row r="40210" spans="8:8" x14ac:dyDescent="0.25">
      <c r="H40210" s="200"/>
    </row>
    <row r="40211" spans="8:8" x14ac:dyDescent="0.25">
      <c r="H40211" s="200"/>
    </row>
    <row r="40212" spans="8:8" x14ac:dyDescent="0.25">
      <c r="H40212" s="200"/>
    </row>
    <row r="40213" spans="8:8" x14ac:dyDescent="0.25">
      <c r="H40213" s="200"/>
    </row>
    <row r="40214" spans="8:8" x14ac:dyDescent="0.25">
      <c r="H40214" s="200"/>
    </row>
    <row r="40215" spans="8:8" x14ac:dyDescent="0.25">
      <c r="H40215" s="200"/>
    </row>
    <row r="40216" spans="8:8" x14ac:dyDescent="0.25">
      <c r="H40216" s="200"/>
    </row>
    <row r="40217" spans="8:8" x14ac:dyDescent="0.25">
      <c r="H40217" s="200"/>
    </row>
    <row r="40218" spans="8:8" x14ac:dyDescent="0.25">
      <c r="H40218" s="200"/>
    </row>
    <row r="40219" spans="8:8" x14ac:dyDescent="0.25">
      <c r="H40219" s="200"/>
    </row>
    <row r="40220" spans="8:8" x14ac:dyDescent="0.25">
      <c r="H40220" s="200"/>
    </row>
    <row r="40221" spans="8:8" x14ac:dyDescent="0.25">
      <c r="H40221" s="200"/>
    </row>
    <row r="40222" spans="8:8" x14ac:dyDescent="0.25">
      <c r="H40222" s="200"/>
    </row>
    <row r="40223" spans="8:8" x14ac:dyDescent="0.25">
      <c r="H40223" s="200"/>
    </row>
    <row r="40224" spans="8:8" x14ac:dyDescent="0.25">
      <c r="H40224" s="200"/>
    </row>
    <row r="40225" spans="8:8" x14ac:dyDescent="0.25">
      <c r="H40225" s="200"/>
    </row>
    <row r="40226" spans="8:8" x14ac:dyDescent="0.25">
      <c r="H40226" s="200"/>
    </row>
    <row r="40227" spans="8:8" x14ac:dyDescent="0.25">
      <c r="H40227" s="200"/>
    </row>
    <row r="40228" spans="8:8" x14ac:dyDescent="0.25">
      <c r="H40228" s="200"/>
    </row>
    <row r="40229" spans="8:8" x14ac:dyDescent="0.25">
      <c r="H40229" s="200"/>
    </row>
    <row r="40230" spans="8:8" x14ac:dyDescent="0.25">
      <c r="H40230" s="200"/>
    </row>
    <row r="40231" spans="8:8" x14ac:dyDescent="0.25">
      <c r="H40231" s="200"/>
    </row>
    <row r="40232" spans="8:8" x14ac:dyDescent="0.25">
      <c r="H40232" s="200"/>
    </row>
    <row r="40233" spans="8:8" x14ac:dyDescent="0.25">
      <c r="H40233" s="200"/>
    </row>
    <row r="40234" spans="8:8" x14ac:dyDescent="0.25">
      <c r="H40234" s="200"/>
    </row>
    <row r="40235" spans="8:8" x14ac:dyDescent="0.25">
      <c r="H40235" s="200"/>
    </row>
    <row r="40236" spans="8:8" x14ac:dyDescent="0.25">
      <c r="H40236" s="200"/>
    </row>
    <row r="40237" spans="8:8" x14ac:dyDescent="0.25">
      <c r="H40237" s="200"/>
    </row>
    <row r="40238" spans="8:8" x14ac:dyDescent="0.25">
      <c r="H40238" s="200"/>
    </row>
    <row r="40239" spans="8:8" x14ac:dyDescent="0.25">
      <c r="H40239" s="200"/>
    </row>
    <row r="40240" spans="8:8" x14ac:dyDescent="0.25">
      <c r="H40240" s="200"/>
    </row>
    <row r="40241" spans="8:8" x14ac:dyDescent="0.25">
      <c r="H40241" s="200"/>
    </row>
    <row r="40242" spans="8:8" x14ac:dyDescent="0.25">
      <c r="H40242" s="200"/>
    </row>
    <row r="40243" spans="8:8" x14ac:dyDescent="0.25">
      <c r="H40243" s="200"/>
    </row>
    <row r="40244" spans="8:8" x14ac:dyDescent="0.25">
      <c r="H40244" s="200"/>
    </row>
    <row r="40245" spans="8:8" x14ac:dyDescent="0.25">
      <c r="H40245" s="200"/>
    </row>
    <row r="40246" spans="8:8" x14ac:dyDescent="0.25">
      <c r="H40246" s="200"/>
    </row>
    <row r="40247" spans="8:8" x14ac:dyDescent="0.25">
      <c r="H40247" s="200"/>
    </row>
    <row r="40248" spans="8:8" x14ac:dyDescent="0.25">
      <c r="H40248" s="200"/>
    </row>
    <row r="40249" spans="8:8" x14ac:dyDescent="0.25">
      <c r="H40249" s="200"/>
    </row>
    <row r="40250" spans="8:8" x14ac:dyDescent="0.25">
      <c r="H40250" s="200"/>
    </row>
    <row r="40251" spans="8:8" x14ac:dyDescent="0.25">
      <c r="H40251" s="200"/>
    </row>
    <row r="40252" spans="8:8" x14ac:dyDescent="0.25">
      <c r="H40252" s="200"/>
    </row>
    <row r="40253" spans="8:8" x14ac:dyDescent="0.25">
      <c r="H40253" s="200"/>
    </row>
    <row r="40254" spans="8:8" x14ac:dyDescent="0.25">
      <c r="H40254" s="200"/>
    </row>
    <row r="40255" spans="8:8" x14ac:dyDescent="0.25">
      <c r="H40255" s="200"/>
    </row>
    <row r="40256" spans="8:8" x14ac:dyDescent="0.25">
      <c r="H40256" s="200"/>
    </row>
    <row r="40257" spans="8:8" x14ac:dyDescent="0.25">
      <c r="H40257" s="200"/>
    </row>
    <row r="40258" spans="8:8" x14ac:dyDescent="0.25">
      <c r="H40258" s="200"/>
    </row>
    <row r="40259" spans="8:8" x14ac:dyDescent="0.25">
      <c r="H40259" s="200"/>
    </row>
    <row r="40260" spans="8:8" x14ac:dyDescent="0.25">
      <c r="H40260" s="200"/>
    </row>
    <row r="40261" spans="8:8" x14ac:dyDescent="0.25">
      <c r="H40261" s="200"/>
    </row>
    <row r="40262" spans="8:8" x14ac:dyDescent="0.25">
      <c r="H40262" s="200"/>
    </row>
    <row r="40263" spans="8:8" x14ac:dyDescent="0.25">
      <c r="H40263" s="200"/>
    </row>
    <row r="40264" spans="8:8" x14ac:dyDescent="0.25">
      <c r="H40264" s="200"/>
    </row>
    <row r="40265" spans="8:8" x14ac:dyDescent="0.25">
      <c r="H40265" s="200"/>
    </row>
    <row r="40266" spans="8:8" x14ac:dyDescent="0.25">
      <c r="H40266" s="200"/>
    </row>
    <row r="40267" spans="8:8" x14ac:dyDescent="0.25">
      <c r="H40267" s="200"/>
    </row>
    <row r="40268" spans="8:8" x14ac:dyDescent="0.25">
      <c r="H40268" s="200"/>
    </row>
    <row r="40269" spans="8:8" x14ac:dyDescent="0.25">
      <c r="H40269" s="200"/>
    </row>
    <row r="40270" spans="8:8" x14ac:dyDescent="0.25">
      <c r="H40270" s="200"/>
    </row>
    <row r="40271" spans="8:8" x14ac:dyDescent="0.25">
      <c r="H40271" s="200"/>
    </row>
    <row r="40272" spans="8:8" x14ac:dyDescent="0.25">
      <c r="H40272" s="200"/>
    </row>
    <row r="40273" spans="8:8" x14ac:dyDescent="0.25">
      <c r="H40273" s="200"/>
    </row>
    <row r="40274" spans="8:8" x14ac:dyDescent="0.25">
      <c r="H40274" s="200"/>
    </row>
    <row r="40275" spans="8:8" x14ac:dyDescent="0.25">
      <c r="H40275" s="200"/>
    </row>
    <row r="40276" spans="8:8" x14ac:dyDescent="0.25">
      <c r="H40276" s="200"/>
    </row>
    <row r="40277" spans="8:8" x14ac:dyDescent="0.25">
      <c r="H40277" s="200"/>
    </row>
    <row r="40278" spans="8:8" x14ac:dyDescent="0.25">
      <c r="H40278" s="200"/>
    </row>
    <row r="40279" spans="8:8" x14ac:dyDescent="0.25">
      <c r="H40279" s="200"/>
    </row>
    <row r="40280" spans="8:8" x14ac:dyDescent="0.25">
      <c r="H40280" s="200"/>
    </row>
    <row r="40281" spans="8:8" x14ac:dyDescent="0.25">
      <c r="H40281" s="200"/>
    </row>
    <row r="40282" spans="8:8" x14ac:dyDescent="0.25">
      <c r="H40282" s="200"/>
    </row>
    <row r="40283" spans="8:8" x14ac:dyDescent="0.25">
      <c r="H40283" s="200"/>
    </row>
    <row r="40284" spans="8:8" x14ac:dyDescent="0.25">
      <c r="H40284" s="200"/>
    </row>
    <row r="40285" spans="8:8" x14ac:dyDescent="0.25">
      <c r="H40285" s="200"/>
    </row>
    <row r="40286" spans="8:8" x14ac:dyDescent="0.25">
      <c r="H40286" s="200"/>
    </row>
    <row r="40287" spans="8:8" x14ac:dyDescent="0.25">
      <c r="H40287" s="200"/>
    </row>
    <row r="40288" spans="8:8" x14ac:dyDescent="0.25">
      <c r="H40288" s="200"/>
    </row>
    <row r="40289" spans="8:8" x14ac:dyDescent="0.25">
      <c r="H40289" s="200"/>
    </row>
    <row r="40290" spans="8:8" x14ac:dyDescent="0.25">
      <c r="H40290" s="200"/>
    </row>
    <row r="40291" spans="8:8" x14ac:dyDescent="0.25">
      <c r="H40291" s="200"/>
    </row>
    <row r="40292" spans="8:8" x14ac:dyDescent="0.25">
      <c r="H40292" s="200"/>
    </row>
    <row r="40293" spans="8:8" x14ac:dyDescent="0.25">
      <c r="H40293" s="200"/>
    </row>
    <row r="40294" spans="8:8" x14ac:dyDescent="0.25">
      <c r="H40294" s="200"/>
    </row>
    <row r="40295" spans="8:8" x14ac:dyDescent="0.25">
      <c r="H40295" s="200"/>
    </row>
    <row r="40296" spans="8:8" x14ac:dyDescent="0.25">
      <c r="H40296" s="200"/>
    </row>
    <row r="40297" spans="8:8" x14ac:dyDescent="0.25">
      <c r="H40297" s="200"/>
    </row>
    <row r="40298" spans="8:8" x14ac:dyDescent="0.25">
      <c r="H40298" s="200"/>
    </row>
    <row r="40299" spans="8:8" x14ac:dyDescent="0.25">
      <c r="H40299" s="200"/>
    </row>
    <row r="40300" spans="8:8" x14ac:dyDescent="0.25">
      <c r="H40300" s="200"/>
    </row>
    <row r="40301" spans="8:8" x14ac:dyDescent="0.25">
      <c r="H40301" s="200"/>
    </row>
    <row r="40302" spans="8:8" x14ac:dyDescent="0.25">
      <c r="H40302" s="200"/>
    </row>
    <row r="40303" spans="8:8" x14ac:dyDescent="0.25">
      <c r="H40303" s="200"/>
    </row>
    <row r="40304" spans="8:8" x14ac:dyDescent="0.25">
      <c r="H40304" s="200"/>
    </row>
    <row r="40305" spans="8:8" x14ac:dyDescent="0.25">
      <c r="H40305" s="200"/>
    </row>
    <row r="40306" spans="8:8" x14ac:dyDescent="0.25">
      <c r="H40306" s="200"/>
    </row>
    <row r="40307" spans="8:8" x14ac:dyDescent="0.25">
      <c r="H40307" s="200"/>
    </row>
    <row r="40308" spans="8:8" x14ac:dyDescent="0.25">
      <c r="H40308" s="200"/>
    </row>
    <row r="40309" spans="8:8" x14ac:dyDescent="0.25">
      <c r="H40309" s="200"/>
    </row>
    <row r="40310" spans="8:8" x14ac:dyDescent="0.25">
      <c r="H40310" s="200"/>
    </row>
    <row r="40311" spans="8:8" x14ac:dyDescent="0.25">
      <c r="H40311" s="200"/>
    </row>
    <row r="40312" spans="8:8" x14ac:dyDescent="0.25">
      <c r="H40312" s="200"/>
    </row>
    <row r="40313" spans="8:8" x14ac:dyDescent="0.25">
      <c r="H40313" s="200"/>
    </row>
    <row r="40314" spans="8:8" x14ac:dyDescent="0.25">
      <c r="H40314" s="200"/>
    </row>
    <row r="40315" spans="8:8" x14ac:dyDescent="0.25">
      <c r="H40315" s="200"/>
    </row>
    <row r="40316" spans="8:8" x14ac:dyDescent="0.25">
      <c r="H40316" s="200"/>
    </row>
    <row r="40317" spans="8:8" x14ac:dyDescent="0.25">
      <c r="H40317" s="200"/>
    </row>
    <row r="40318" spans="8:8" x14ac:dyDescent="0.25">
      <c r="H40318" s="200"/>
    </row>
    <row r="40319" spans="8:8" x14ac:dyDescent="0.25">
      <c r="H40319" s="200"/>
    </row>
    <row r="40320" spans="8:8" x14ac:dyDescent="0.25">
      <c r="H40320" s="200"/>
    </row>
    <row r="40321" spans="8:8" x14ac:dyDescent="0.25">
      <c r="H40321" s="200"/>
    </row>
    <row r="40322" spans="8:8" x14ac:dyDescent="0.25">
      <c r="H40322" s="200"/>
    </row>
    <row r="40323" spans="8:8" x14ac:dyDescent="0.25">
      <c r="H40323" s="200"/>
    </row>
    <row r="40324" spans="8:8" x14ac:dyDescent="0.25">
      <c r="H40324" s="200"/>
    </row>
    <row r="40325" spans="8:8" x14ac:dyDescent="0.25">
      <c r="H40325" s="200"/>
    </row>
    <row r="40326" spans="8:8" x14ac:dyDescent="0.25">
      <c r="H40326" s="200"/>
    </row>
    <row r="40327" spans="8:8" x14ac:dyDescent="0.25">
      <c r="H40327" s="200"/>
    </row>
    <row r="40328" spans="8:8" x14ac:dyDescent="0.25">
      <c r="H40328" s="200"/>
    </row>
    <row r="40329" spans="8:8" x14ac:dyDescent="0.25">
      <c r="H40329" s="200"/>
    </row>
    <row r="40330" spans="8:8" x14ac:dyDescent="0.25">
      <c r="H40330" s="200"/>
    </row>
    <row r="40331" spans="8:8" x14ac:dyDescent="0.25">
      <c r="H40331" s="200"/>
    </row>
    <row r="40332" spans="8:8" x14ac:dyDescent="0.25">
      <c r="H40332" s="200"/>
    </row>
    <row r="40333" spans="8:8" x14ac:dyDescent="0.25">
      <c r="H40333" s="200"/>
    </row>
    <row r="40334" spans="8:8" x14ac:dyDescent="0.25">
      <c r="H40334" s="200"/>
    </row>
    <row r="40335" spans="8:8" x14ac:dyDescent="0.25">
      <c r="H40335" s="200"/>
    </row>
    <row r="40336" spans="8:8" x14ac:dyDescent="0.25">
      <c r="H40336" s="200"/>
    </row>
    <row r="40337" spans="8:8" x14ac:dyDescent="0.25">
      <c r="H40337" s="200"/>
    </row>
    <row r="40338" spans="8:8" x14ac:dyDescent="0.25">
      <c r="H40338" s="200"/>
    </row>
    <row r="40339" spans="8:8" x14ac:dyDescent="0.25">
      <c r="H40339" s="200"/>
    </row>
    <row r="40340" spans="8:8" x14ac:dyDescent="0.25">
      <c r="H40340" s="200"/>
    </row>
    <row r="40341" spans="8:8" x14ac:dyDescent="0.25">
      <c r="H40341" s="200"/>
    </row>
    <row r="40342" spans="8:8" x14ac:dyDescent="0.25">
      <c r="H40342" s="200"/>
    </row>
    <row r="40343" spans="8:8" x14ac:dyDescent="0.25">
      <c r="H40343" s="200"/>
    </row>
    <row r="40344" spans="8:8" x14ac:dyDescent="0.25">
      <c r="H40344" s="200"/>
    </row>
    <row r="40345" spans="8:8" x14ac:dyDescent="0.25">
      <c r="H40345" s="200"/>
    </row>
    <row r="40346" spans="8:8" x14ac:dyDescent="0.25">
      <c r="H40346" s="200"/>
    </row>
    <row r="40347" spans="8:8" x14ac:dyDescent="0.25">
      <c r="H40347" s="200"/>
    </row>
    <row r="40348" spans="8:8" x14ac:dyDescent="0.25">
      <c r="H40348" s="200"/>
    </row>
    <row r="40349" spans="8:8" x14ac:dyDescent="0.25">
      <c r="H40349" s="200"/>
    </row>
    <row r="40350" spans="8:8" x14ac:dyDescent="0.25">
      <c r="H40350" s="200"/>
    </row>
    <row r="40351" spans="8:8" x14ac:dyDescent="0.25">
      <c r="H40351" s="200"/>
    </row>
    <row r="40352" spans="8:8" x14ac:dyDescent="0.25">
      <c r="H40352" s="200"/>
    </row>
    <row r="40353" spans="8:8" x14ac:dyDescent="0.25">
      <c r="H40353" s="200"/>
    </row>
    <row r="40354" spans="8:8" x14ac:dyDescent="0.25">
      <c r="H40354" s="200"/>
    </row>
    <row r="40355" spans="8:8" x14ac:dyDescent="0.25">
      <c r="H40355" s="200"/>
    </row>
    <row r="40356" spans="8:8" x14ac:dyDescent="0.25">
      <c r="H40356" s="200"/>
    </row>
    <row r="40357" spans="8:8" x14ac:dyDescent="0.25">
      <c r="H40357" s="200"/>
    </row>
    <row r="40358" spans="8:8" x14ac:dyDescent="0.25">
      <c r="H40358" s="200"/>
    </row>
    <row r="40359" spans="8:8" x14ac:dyDescent="0.25">
      <c r="H40359" s="200"/>
    </row>
    <row r="40360" spans="8:8" x14ac:dyDescent="0.25">
      <c r="H40360" s="200"/>
    </row>
    <row r="40361" spans="8:8" x14ac:dyDescent="0.25">
      <c r="H40361" s="200"/>
    </row>
    <row r="40362" spans="8:8" x14ac:dyDescent="0.25">
      <c r="H40362" s="200"/>
    </row>
    <row r="40363" spans="8:8" x14ac:dyDescent="0.25">
      <c r="H40363" s="200"/>
    </row>
    <row r="40364" spans="8:8" x14ac:dyDescent="0.25">
      <c r="H40364" s="200"/>
    </row>
    <row r="40365" spans="8:8" x14ac:dyDescent="0.25">
      <c r="H40365" s="200"/>
    </row>
    <row r="40366" spans="8:8" x14ac:dyDescent="0.25">
      <c r="H40366" s="200"/>
    </row>
    <row r="40367" spans="8:8" x14ac:dyDescent="0.25">
      <c r="H40367" s="200"/>
    </row>
    <row r="40368" spans="8:8" x14ac:dyDescent="0.25">
      <c r="H40368" s="200"/>
    </row>
    <row r="40369" spans="8:8" x14ac:dyDescent="0.25">
      <c r="H40369" s="200"/>
    </row>
    <row r="40370" spans="8:8" x14ac:dyDescent="0.25">
      <c r="H40370" s="200"/>
    </row>
    <row r="40371" spans="8:8" x14ac:dyDescent="0.25">
      <c r="H40371" s="200"/>
    </row>
    <row r="40372" spans="8:8" x14ac:dyDescent="0.25">
      <c r="H40372" s="200"/>
    </row>
    <row r="40373" spans="8:8" x14ac:dyDescent="0.25">
      <c r="H40373" s="200"/>
    </row>
    <row r="40374" spans="8:8" x14ac:dyDescent="0.25">
      <c r="H40374" s="200"/>
    </row>
    <row r="40375" spans="8:8" x14ac:dyDescent="0.25">
      <c r="H40375" s="200"/>
    </row>
    <row r="40376" spans="8:8" x14ac:dyDescent="0.25">
      <c r="H40376" s="200"/>
    </row>
    <row r="40377" spans="8:8" x14ac:dyDescent="0.25">
      <c r="H40377" s="200"/>
    </row>
    <row r="40378" spans="8:8" x14ac:dyDescent="0.25">
      <c r="H40378" s="200"/>
    </row>
    <row r="40379" spans="8:8" x14ac:dyDescent="0.25">
      <c r="H40379" s="200"/>
    </row>
    <row r="40380" spans="8:8" x14ac:dyDescent="0.25">
      <c r="H40380" s="200"/>
    </row>
    <row r="40381" spans="8:8" x14ac:dyDescent="0.25">
      <c r="H40381" s="200"/>
    </row>
    <row r="40382" spans="8:8" x14ac:dyDescent="0.25">
      <c r="H40382" s="200"/>
    </row>
    <row r="40383" spans="8:8" x14ac:dyDescent="0.25">
      <c r="H40383" s="200"/>
    </row>
    <row r="40384" spans="8:8" x14ac:dyDescent="0.25">
      <c r="H40384" s="200"/>
    </row>
    <row r="40385" spans="8:8" x14ac:dyDescent="0.25">
      <c r="H40385" s="200"/>
    </row>
    <row r="40386" spans="8:8" x14ac:dyDescent="0.25">
      <c r="H40386" s="200"/>
    </row>
    <row r="40387" spans="8:8" x14ac:dyDescent="0.25">
      <c r="H40387" s="200"/>
    </row>
    <row r="40388" spans="8:8" x14ac:dyDescent="0.25">
      <c r="H40388" s="200"/>
    </row>
    <row r="40389" spans="8:8" x14ac:dyDescent="0.25">
      <c r="H40389" s="200"/>
    </row>
    <row r="40390" spans="8:8" x14ac:dyDescent="0.25">
      <c r="H40390" s="200"/>
    </row>
    <row r="40391" spans="8:8" x14ac:dyDescent="0.25">
      <c r="H40391" s="200"/>
    </row>
    <row r="40392" spans="8:8" x14ac:dyDescent="0.25">
      <c r="H40392" s="200"/>
    </row>
    <row r="40393" spans="8:8" x14ac:dyDescent="0.25">
      <c r="H40393" s="200"/>
    </row>
    <row r="40394" spans="8:8" x14ac:dyDescent="0.25">
      <c r="H40394" s="200"/>
    </row>
    <row r="40395" spans="8:8" x14ac:dyDescent="0.25">
      <c r="H40395" s="200"/>
    </row>
    <row r="40396" spans="8:8" x14ac:dyDescent="0.25">
      <c r="H40396" s="200"/>
    </row>
    <row r="40397" spans="8:8" x14ac:dyDescent="0.25">
      <c r="H40397" s="200"/>
    </row>
    <row r="40398" spans="8:8" x14ac:dyDescent="0.25">
      <c r="H40398" s="200"/>
    </row>
    <row r="40399" spans="8:8" x14ac:dyDescent="0.25">
      <c r="H40399" s="200"/>
    </row>
    <row r="40400" spans="8:8" x14ac:dyDescent="0.25">
      <c r="H40400" s="200"/>
    </row>
    <row r="40401" spans="8:8" x14ac:dyDescent="0.25">
      <c r="H40401" s="200"/>
    </row>
    <row r="40402" spans="8:8" x14ac:dyDescent="0.25">
      <c r="H40402" s="200"/>
    </row>
    <row r="40403" spans="8:8" x14ac:dyDescent="0.25">
      <c r="H40403" s="200"/>
    </row>
    <row r="40404" spans="8:8" x14ac:dyDescent="0.25">
      <c r="H40404" s="200"/>
    </row>
    <row r="40405" spans="8:8" x14ac:dyDescent="0.25">
      <c r="H40405" s="200"/>
    </row>
    <row r="40406" spans="8:8" x14ac:dyDescent="0.25">
      <c r="H40406" s="200"/>
    </row>
    <row r="40407" spans="8:8" x14ac:dyDescent="0.25">
      <c r="H40407" s="200"/>
    </row>
    <row r="40408" spans="8:8" x14ac:dyDescent="0.25">
      <c r="H40408" s="200"/>
    </row>
    <row r="40409" spans="8:8" x14ac:dyDescent="0.25">
      <c r="H40409" s="200"/>
    </row>
    <row r="40410" spans="8:8" x14ac:dyDescent="0.25">
      <c r="H40410" s="200"/>
    </row>
    <row r="40411" spans="8:8" x14ac:dyDescent="0.25">
      <c r="H40411" s="200"/>
    </row>
    <row r="40412" spans="8:8" x14ac:dyDescent="0.25">
      <c r="H40412" s="200"/>
    </row>
    <row r="40413" spans="8:8" x14ac:dyDescent="0.25">
      <c r="H40413" s="200"/>
    </row>
    <row r="40414" spans="8:8" x14ac:dyDescent="0.25">
      <c r="H40414" s="200"/>
    </row>
    <row r="40415" spans="8:8" x14ac:dyDescent="0.25">
      <c r="H40415" s="200"/>
    </row>
    <row r="40416" spans="8:8" x14ac:dyDescent="0.25">
      <c r="H40416" s="200"/>
    </row>
    <row r="40417" spans="8:8" x14ac:dyDescent="0.25">
      <c r="H40417" s="200"/>
    </row>
    <row r="40418" spans="8:8" x14ac:dyDescent="0.25">
      <c r="H40418" s="200"/>
    </row>
    <row r="40419" spans="8:8" x14ac:dyDescent="0.25">
      <c r="H40419" s="200"/>
    </row>
    <row r="40420" spans="8:8" x14ac:dyDescent="0.25">
      <c r="H40420" s="200"/>
    </row>
    <row r="40421" spans="8:8" x14ac:dyDescent="0.25">
      <c r="H40421" s="200"/>
    </row>
    <row r="40422" spans="8:8" x14ac:dyDescent="0.25">
      <c r="H40422" s="200"/>
    </row>
    <row r="40423" spans="8:8" x14ac:dyDescent="0.25">
      <c r="H40423" s="200"/>
    </row>
    <row r="40424" spans="8:8" x14ac:dyDescent="0.25">
      <c r="H40424" s="200"/>
    </row>
    <row r="40425" spans="8:8" x14ac:dyDescent="0.25">
      <c r="H40425" s="200"/>
    </row>
    <row r="40426" spans="8:8" x14ac:dyDescent="0.25">
      <c r="H40426" s="200"/>
    </row>
    <row r="40427" spans="8:8" x14ac:dyDescent="0.25">
      <c r="H40427" s="200"/>
    </row>
    <row r="40428" spans="8:8" x14ac:dyDescent="0.25">
      <c r="H40428" s="200"/>
    </row>
    <row r="40429" spans="8:8" x14ac:dyDescent="0.25">
      <c r="H40429" s="200"/>
    </row>
    <row r="40430" spans="8:8" x14ac:dyDescent="0.25">
      <c r="H40430" s="200"/>
    </row>
    <row r="40431" spans="8:8" x14ac:dyDescent="0.25">
      <c r="H40431" s="200"/>
    </row>
    <row r="40432" spans="8:8" x14ac:dyDescent="0.25">
      <c r="H40432" s="200"/>
    </row>
    <row r="40433" spans="8:8" x14ac:dyDescent="0.25">
      <c r="H40433" s="200"/>
    </row>
    <row r="40434" spans="8:8" x14ac:dyDescent="0.25">
      <c r="H40434" s="200"/>
    </row>
    <row r="40435" spans="8:8" x14ac:dyDescent="0.25">
      <c r="H40435" s="200"/>
    </row>
    <row r="40436" spans="8:8" x14ac:dyDescent="0.25">
      <c r="H40436" s="200"/>
    </row>
    <row r="40437" spans="8:8" x14ac:dyDescent="0.25">
      <c r="H40437" s="200"/>
    </row>
    <row r="40438" spans="8:8" x14ac:dyDescent="0.25">
      <c r="H40438" s="200"/>
    </row>
    <row r="40439" spans="8:8" x14ac:dyDescent="0.25">
      <c r="H40439" s="200"/>
    </row>
    <row r="40440" spans="8:8" x14ac:dyDescent="0.25">
      <c r="H40440" s="200"/>
    </row>
    <row r="40441" spans="8:8" x14ac:dyDescent="0.25">
      <c r="H40441" s="200"/>
    </row>
    <row r="40442" spans="8:8" x14ac:dyDescent="0.25">
      <c r="H40442" s="200"/>
    </row>
    <row r="40443" spans="8:8" x14ac:dyDescent="0.25">
      <c r="H40443" s="200"/>
    </row>
    <row r="40444" spans="8:8" x14ac:dyDescent="0.25">
      <c r="H40444" s="200"/>
    </row>
    <row r="40445" spans="8:8" x14ac:dyDescent="0.25">
      <c r="H40445" s="200"/>
    </row>
    <row r="40446" spans="8:8" x14ac:dyDescent="0.25">
      <c r="H40446" s="200"/>
    </row>
    <row r="40447" spans="8:8" x14ac:dyDescent="0.25">
      <c r="H40447" s="200"/>
    </row>
    <row r="40448" spans="8:8" x14ac:dyDescent="0.25">
      <c r="H40448" s="200"/>
    </row>
    <row r="40449" spans="8:8" x14ac:dyDescent="0.25">
      <c r="H40449" s="200"/>
    </row>
    <row r="40450" spans="8:8" x14ac:dyDescent="0.25">
      <c r="H40450" s="200"/>
    </row>
    <row r="40451" spans="8:8" x14ac:dyDescent="0.25">
      <c r="H40451" s="200"/>
    </row>
    <row r="40452" spans="8:8" x14ac:dyDescent="0.25">
      <c r="H40452" s="200"/>
    </row>
    <row r="40453" spans="8:8" x14ac:dyDescent="0.25">
      <c r="H40453" s="200"/>
    </row>
    <row r="40454" spans="8:8" x14ac:dyDescent="0.25">
      <c r="H40454" s="200"/>
    </row>
    <row r="40455" spans="8:8" x14ac:dyDescent="0.25">
      <c r="H40455" s="200"/>
    </row>
    <row r="40456" spans="8:8" x14ac:dyDescent="0.25">
      <c r="H40456" s="200"/>
    </row>
    <row r="40457" spans="8:8" x14ac:dyDescent="0.25">
      <c r="H40457" s="200"/>
    </row>
    <row r="40458" spans="8:8" x14ac:dyDescent="0.25">
      <c r="H40458" s="200"/>
    </row>
    <row r="40459" spans="8:8" x14ac:dyDescent="0.25">
      <c r="H40459" s="200"/>
    </row>
    <row r="40460" spans="8:8" x14ac:dyDescent="0.25">
      <c r="H40460" s="200"/>
    </row>
    <row r="40461" spans="8:8" x14ac:dyDescent="0.25">
      <c r="H40461" s="200"/>
    </row>
    <row r="40462" spans="8:8" x14ac:dyDescent="0.25">
      <c r="H40462" s="200"/>
    </row>
    <row r="40463" spans="8:8" x14ac:dyDescent="0.25">
      <c r="H40463" s="200"/>
    </row>
    <row r="40464" spans="8:8" x14ac:dyDescent="0.25">
      <c r="H40464" s="200"/>
    </row>
    <row r="40465" spans="8:8" x14ac:dyDescent="0.25">
      <c r="H40465" s="200"/>
    </row>
    <row r="40466" spans="8:8" x14ac:dyDescent="0.25">
      <c r="H40466" s="200"/>
    </row>
    <row r="40467" spans="8:8" x14ac:dyDescent="0.25">
      <c r="H40467" s="200"/>
    </row>
    <row r="40468" spans="8:8" x14ac:dyDescent="0.25">
      <c r="H40468" s="200"/>
    </row>
    <row r="40469" spans="8:8" x14ac:dyDescent="0.25">
      <c r="H40469" s="200"/>
    </row>
    <row r="40470" spans="8:8" x14ac:dyDescent="0.25">
      <c r="H40470" s="200"/>
    </row>
    <row r="40471" spans="8:8" x14ac:dyDescent="0.25">
      <c r="H40471" s="200"/>
    </row>
    <row r="40472" spans="8:8" x14ac:dyDescent="0.25">
      <c r="H40472" s="200"/>
    </row>
    <row r="40473" spans="8:8" x14ac:dyDescent="0.25">
      <c r="H40473" s="200"/>
    </row>
    <row r="40474" spans="8:8" x14ac:dyDescent="0.25">
      <c r="H40474" s="200"/>
    </row>
    <row r="40475" spans="8:8" x14ac:dyDescent="0.25">
      <c r="H40475" s="200"/>
    </row>
    <row r="40476" spans="8:8" x14ac:dyDescent="0.25">
      <c r="H40476" s="200"/>
    </row>
    <row r="40477" spans="8:8" x14ac:dyDescent="0.25">
      <c r="H40477" s="200"/>
    </row>
    <row r="40478" spans="8:8" x14ac:dyDescent="0.25">
      <c r="H40478" s="200"/>
    </row>
    <row r="40479" spans="8:8" x14ac:dyDescent="0.25">
      <c r="H40479" s="200"/>
    </row>
    <row r="40480" spans="8:8" x14ac:dyDescent="0.25">
      <c r="H40480" s="200"/>
    </row>
    <row r="40481" spans="8:8" x14ac:dyDescent="0.25">
      <c r="H40481" s="200"/>
    </row>
    <row r="40482" spans="8:8" x14ac:dyDescent="0.25">
      <c r="H40482" s="200"/>
    </row>
    <row r="40483" spans="8:8" x14ac:dyDescent="0.25">
      <c r="H40483" s="200"/>
    </row>
    <row r="40484" spans="8:8" x14ac:dyDescent="0.25">
      <c r="H40484" s="200"/>
    </row>
    <row r="40485" spans="8:8" x14ac:dyDescent="0.25">
      <c r="H40485" s="200"/>
    </row>
    <row r="40486" spans="8:8" x14ac:dyDescent="0.25">
      <c r="H40486" s="200"/>
    </row>
    <row r="40487" spans="8:8" x14ac:dyDescent="0.25">
      <c r="H40487" s="200"/>
    </row>
    <row r="40488" spans="8:8" x14ac:dyDescent="0.25">
      <c r="H40488" s="200"/>
    </row>
    <row r="40489" spans="8:8" x14ac:dyDescent="0.25">
      <c r="H40489" s="200"/>
    </row>
    <row r="40490" spans="8:8" x14ac:dyDescent="0.25">
      <c r="H40490" s="200"/>
    </row>
    <row r="40491" spans="8:8" x14ac:dyDescent="0.25">
      <c r="H40491" s="200"/>
    </row>
    <row r="40492" spans="8:8" x14ac:dyDescent="0.25">
      <c r="H40492" s="200"/>
    </row>
    <row r="40493" spans="8:8" x14ac:dyDescent="0.25">
      <c r="H40493" s="200"/>
    </row>
    <row r="40494" spans="8:8" x14ac:dyDescent="0.25">
      <c r="H40494" s="200"/>
    </row>
    <row r="40495" spans="8:8" x14ac:dyDescent="0.25">
      <c r="H40495" s="200"/>
    </row>
    <row r="40496" spans="8:8" x14ac:dyDescent="0.25">
      <c r="H40496" s="200"/>
    </row>
    <row r="40497" spans="8:8" x14ac:dyDescent="0.25">
      <c r="H40497" s="200"/>
    </row>
    <row r="40498" spans="8:8" x14ac:dyDescent="0.25">
      <c r="H40498" s="200"/>
    </row>
    <row r="40499" spans="8:8" x14ac:dyDescent="0.25">
      <c r="H40499" s="200"/>
    </row>
    <row r="40500" spans="8:8" x14ac:dyDescent="0.25">
      <c r="H40500" s="200"/>
    </row>
    <row r="40501" spans="8:8" x14ac:dyDescent="0.25">
      <c r="H40501" s="200"/>
    </row>
    <row r="40502" spans="8:8" x14ac:dyDescent="0.25">
      <c r="H40502" s="200"/>
    </row>
    <row r="40503" spans="8:8" x14ac:dyDescent="0.25">
      <c r="H40503" s="200"/>
    </row>
    <row r="40504" spans="8:8" x14ac:dyDescent="0.25">
      <c r="H40504" s="200"/>
    </row>
    <row r="40505" spans="8:8" x14ac:dyDescent="0.25">
      <c r="H40505" s="200"/>
    </row>
    <row r="40506" spans="8:8" x14ac:dyDescent="0.25">
      <c r="H40506" s="200"/>
    </row>
    <row r="40507" spans="8:8" x14ac:dyDescent="0.25">
      <c r="H40507" s="200"/>
    </row>
    <row r="40508" spans="8:8" x14ac:dyDescent="0.25">
      <c r="H40508" s="200"/>
    </row>
    <row r="40509" spans="8:8" x14ac:dyDescent="0.25">
      <c r="H40509" s="200"/>
    </row>
    <row r="40510" spans="8:8" x14ac:dyDescent="0.25">
      <c r="H40510" s="200"/>
    </row>
    <row r="40511" spans="8:8" x14ac:dyDescent="0.25">
      <c r="H40511" s="200"/>
    </row>
    <row r="40512" spans="8:8" x14ac:dyDescent="0.25">
      <c r="H40512" s="200"/>
    </row>
    <row r="40513" spans="8:8" x14ac:dyDescent="0.25">
      <c r="H40513" s="200"/>
    </row>
    <row r="40514" spans="8:8" x14ac:dyDescent="0.25">
      <c r="H40514" s="200"/>
    </row>
    <row r="40515" spans="8:8" x14ac:dyDescent="0.25">
      <c r="H40515" s="200"/>
    </row>
    <row r="40516" spans="8:8" x14ac:dyDescent="0.25">
      <c r="H40516" s="200"/>
    </row>
    <row r="40517" spans="8:8" x14ac:dyDescent="0.25">
      <c r="H40517" s="200"/>
    </row>
    <row r="40518" spans="8:8" x14ac:dyDescent="0.25">
      <c r="H40518" s="200"/>
    </row>
    <row r="40519" spans="8:8" x14ac:dyDescent="0.25">
      <c r="H40519" s="200"/>
    </row>
    <row r="40520" spans="8:8" x14ac:dyDescent="0.25">
      <c r="H40520" s="200"/>
    </row>
    <row r="40521" spans="8:8" x14ac:dyDescent="0.25">
      <c r="H40521" s="200"/>
    </row>
    <row r="40522" spans="8:8" x14ac:dyDescent="0.25">
      <c r="H40522" s="200"/>
    </row>
    <row r="40523" spans="8:8" x14ac:dyDescent="0.25">
      <c r="H40523" s="200"/>
    </row>
    <row r="40524" spans="8:8" x14ac:dyDescent="0.25">
      <c r="H40524" s="200"/>
    </row>
    <row r="40525" spans="8:8" x14ac:dyDescent="0.25">
      <c r="H40525" s="200"/>
    </row>
    <row r="40526" spans="8:8" x14ac:dyDescent="0.25">
      <c r="H40526" s="200"/>
    </row>
    <row r="40527" spans="8:8" x14ac:dyDescent="0.25">
      <c r="H40527" s="200"/>
    </row>
    <row r="40528" spans="8:8" x14ac:dyDescent="0.25">
      <c r="H40528" s="200"/>
    </row>
    <row r="40529" spans="8:8" x14ac:dyDescent="0.25">
      <c r="H40529" s="200"/>
    </row>
    <row r="40530" spans="8:8" x14ac:dyDescent="0.25">
      <c r="H40530" s="200"/>
    </row>
    <row r="40531" spans="8:8" x14ac:dyDescent="0.25">
      <c r="H40531" s="200"/>
    </row>
    <row r="40532" spans="8:8" x14ac:dyDescent="0.25">
      <c r="H40532" s="200"/>
    </row>
    <row r="40533" spans="8:8" x14ac:dyDescent="0.25">
      <c r="H40533" s="200"/>
    </row>
    <row r="40534" spans="8:8" x14ac:dyDescent="0.25">
      <c r="H40534" s="200"/>
    </row>
    <row r="40535" spans="8:8" x14ac:dyDescent="0.25">
      <c r="H40535" s="200"/>
    </row>
    <row r="40536" spans="8:8" x14ac:dyDescent="0.25">
      <c r="H40536" s="200"/>
    </row>
    <row r="40537" spans="8:8" x14ac:dyDescent="0.25">
      <c r="H40537" s="200"/>
    </row>
    <row r="40538" spans="8:8" x14ac:dyDescent="0.25">
      <c r="H40538" s="200"/>
    </row>
    <row r="40539" spans="8:8" x14ac:dyDescent="0.25">
      <c r="H40539" s="200"/>
    </row>
    <row r="40540" spans="8:8" x14ac:dyDescent="0.25">
      <c r="H40540" s="200"/>
    </row>
    <row r="40541" spans="8:8" x14ac:dyDescent="0.25">
      <c r="H40541" s="200"/>
    </row>
    <row r="40542" spans="8:8" x14ac:dyDescent="0.25">
      <c r="H40542" s="200"/>
    </row>
    <row r="40543" spans="8:8" x14ac:dyDescent="0.25">
      <c r="H40543" s="200"/>
    </row>
    <row r="40544" spans="8:8" x14ac:dyDescent="0.25">
      <c r="H40544" s="200"/>
    </row>
    <row r="40545" spans="8:8" x14ac:dyDescent="0.25">
      <c r="H40545" s="200"/>
    </row>
    <row r="40546" spans="8:8" x14ac:dyDescent="0.25">
      <c r="H40546" s="200"/>
    </row>
    <row r="40547" spans="8:8" x14ac:dyDescent="0.25">
      <c r="H40547" s="200"/>
    </row>
    <row r="40548" spans="8:8" x14ac:dyDescent="0.25">
      <c r="H40548" s="200"/>
    </row>
    <row r="40549" spans="8:8" x14ac:dyDescent="0.25">
      <c r="H40549" s="200"/>
    </row>
    <row r="40550" spans="8:8" x14ac:dyDescent="0.25">
      <c r="H40550" s="200"/>
    </row>
    <row r="40551" spans="8:8" x14ac:dyDescent="0.25">
      <c r="H40551" s="200"/>
    </row>
    <row r="40552" spans="8:8" x14ac:dyDescent="0.25">
      <c r="H40552" s="200"/>
    </row>
    <row r="40553" spans="8:8" x14ac:dyDescent="0.25">
      <c r="H40553" s="200"/>
    </row>
    <row r="40554" spans="8:8" x14ac:dyDescent="0.25">
      <c r="H40554" s="200"/>
    </row>
    <row r="40555" spans="8:8" x14ac:dyDescent="0.25">
      <c r="H40555" s="200"/>
    </row>
    <row r="40556" spans="8:8" x14ac:dyDescent="0.25">
      <c r="H40556" s="200"/>
    </row>
    <row r="40557" spans="8:8" x14ac:dyDescent="0.25">
      <c r="H40557" s="200"/>
    </row>
    <row r="40558" spans="8:8" x14ac:dyDescent="0.25">
      <c r="H40558" s="200"/>
    </row>
    <row r="40559" spans="8:8" x14ac:dyDescent="0.25">
      <c r="H40559" s="200"/>
    </row>
    <row r="40560" spans="8:8" x14ac:dyDescent="0.25">
      <c r="H40560" s="200"/>
    </row>
    <row r="40561" spans="8:8" x14ac:dyDescent="0.25">
      <c r="H40561" s="200"/>
    </row>
    <row r="40562" spans="8:8" x14ac:dyDescent="0.25">
      <c r="H40562" s="200"/>
    </row>
    <row r="40563" spans="8:8" x14ac:dyDescent="0.25">
      <c r="H40563" s="200"/>
    </row>
    <row r="40564" spans="8:8" x14ac:dyDescent="0.25">
      <c r="H40564" s="200"/>
    </row>
    <row r="40565" spans="8:8" x14ac:dyDescent="0.25">
      <c r="H40565" s="200"/>
    </row>
    <row r="40566" spans="8:8" x14ac:dyDescent="0.25">
      <c r="H40566" s="200"/>
    </row>
    <row r="40567" spans="8:8" x14ac:dyDescent="0.25">
      <c r="H40567" s="200"/>
    </row>
    <row r="40568" spans="8:8" x14ac:dyDescent="0.25">
      <c r="H40568" s="200"/>
    </row>
    <row r="40569" spans="8:8" x14ac:dyDescent="0.25">
      <c r="H40569" s="200"/>
    </row>
    <row r="40570" spans="8:8" x14ac:dyDescent="0.25">
      <c r="H40570" s="200"/>
    </row>
    <row r="40571" spans="8:8" x14ac:dyDescent="0.25">
      <c r="H40571" s="200"/>
    </row>
    <row r="40572" spans="8:8" x14ac:dyDescent="0.25">
      <c r="H40572" s="200"/>
    </row>
    <row r="40573" spans="8:8" x14ac:dyDescent="0.25">
      <c r="H40573" s="200"/>
    </row>
    <row r="40574" spans="8:8" x14ac:dyDescent="0.25">
      <c r="H40574" s="200"/>
    </row>
    <row r="40575" spans="8:8" x14ac:dyDescent="0.25">
      <c r="H40575" s="200"/>
    </row>
    <row r="40576" spans="8:8" x14ac:dyDescent="0.25">
      <c r="H40576" s="200"/>
    </row>
    <row r="40577" spans="8:8" x14ac:dyDescent="0.25">
      <c r="H40577" s="200"/>
    </row>
    <row r="40578" spans="8:8" x14ac:dyDescent="0.25">
      <c r="H40578" s="200"/>
    </row>
    <row r="40579" spans="8:8" x14ac:dyDescent="0.25">
      <c r="H40579" s="200"/>
    </row>
    <row r="40580" spans="8:8" x14ac:dyDescent="0.25">
      <c r="H40580" s="200"/>
    </row>
    <row r="40581" spans="8:8" x14ac:dyDescent="0.25">
      <c r="H40581" s="200"/>
    </row>
    <row r="40582" spans="8:8" x14ac:dyDescent="0.25">
      <c r="H40582" s="200"/>
    </row>
    <row r="40583" spans="8:8" x14ac:dyDescent="0.25">
      <c r="H40583" s="200"/>
    </row>
    <row r="40584" spans="8:8" x14ac:dyDescent="0.25">
      <c r="H40584" s="200"/>
    </row>
    <row r="40585" spans="8:8" x14ac:dyDescent="0.25">
      <c r="H40585" s="200"/>
    </row>
    <row r="40586" spans="8:8" x14ac:dyDescent="0.25">
      <c r="H40586" s="200"/>
    </row>
    <row r="40587" spans="8:8" x14ac:dyDescent="0.25">
      <c r="H40587" s="200"/>
    </row>
    <row r="40588" spans="8:8" x14ac:dyDescent="0.25">
      <c r="H40588" s="200"/>
    </row>
    <row r="40589" spans="8:8" x14ac:dyDescent="0.25">
      <c r="H40589" s="200"/>
    </row>
    <row r="40590" spans="8:8" x14ac:dyDescent="0.25">
      <c r="H40590" s="200"/>
    </row>
    <row r="40591" spans="8:8" x14ac:dyDescent="0.25">
      <c r="H40591" s="200"/>
    </row>
    <row r="40592" spans="8:8" x14ac:dyDescent="0.25">
      <c r="H40592" s="200"/>
    </row>
    <row r="40593" spans="8:8" x14ac:dyDescent="0.25">
      <c r="H40593" s="200"/>
    </row>
    <row r="40594" spans="8:8" x14ac:dyDescent="0.25">
      <c r="H40594" s="200"/>
    </row>
    <row r="40595" spans="8:8" x14ac:dyDescent="0.25">
      <c r="H40595" s="200"/>
    </row>
    <row r="40596" spans="8:8" x14ac:dyDescent="0.25">
      <c r="H40596" s="200"/>
    </row>
    <row r="40597" spans="8:8" x14ac:dyDescent="0.25">
      <c r="H40597" s="200"/>
    </row>
    <row r="40598" spans="8:8" x14ac:dyDescent="0.25">
      <c r="H40598" s="200"/>
    </row>
    <row r="40599" spans="8:8" x14ac:dyDescent="0.25">
      <c r="H40599" s="200"/>
    </row>
    <row r="40600" spans="8:8" x14ac:dyDescent="0.25">
      <c r="H40600" s="200"/>
    </row>
    <row r="40601" spans="8:8" x14ac:dyDescent="0.25">
      <c r="H40601" s="200"/>
    </row>
    <row r="40602" spans="8:8" x14ac:dyDescent="0.25">
      <c r="H40602" s="200"/>
    </row>
    <row r="40603" spans="8:8" x14ac:dyDescent="0.25">
      <c r="H40603" s="200"/>
    </row>
    <row r="40604" spans="8:8" x14ac:dyDescent="0.25">
      <c r="H40604" s="200"/>
    </row>
    <row r="40605" spans="8:8" x14ac:dyDescent="0.25">
      <c r="H40605" s="200"/>
    </row>
    <row r="40606" spans="8:8" x14ac:dyDescent="0.25">
      <c r="H40606" s="200"/>
    </row>
    <row r="40607" spans="8:8" x14ac:dyDescent="0.25">
      <c r="H40607" s="200"/>
    </row>
    <row r="40608" spans="8:8" x14ac:dyDescent="0.25">
      <c r="H40608" s="200"/>
    </row>
    <row r="40609" spans="8:8" x14ac:dyDescent="0.25">
      <c r="H40609" s="200"/>
    </row>
    <row r="40610" spans="8:8" x14ac:dyDescent="0.25">
      <c r="H40610" s="200"/>
    </row>
    <row r="40611" spans="8:8" x14ac:dyDescent="0.25">
      <c r="H40611" s="200"/>
    </row>
    <row r="40612" spans="8:8" x14ac:dyDescent="0.25">
      <c r="H40612" s="200"/>
    </row>
    <row r="40613" spans="8:8" x14ac:dyDescent="0.25">
      <c r="H40613" s="200"/>
    </row>
    <row r="40614" spans="8:8" x14ac:dyDescent="0.25">
      <c r="H40614" s="200"/>
    </row>
    <row r="40615" spans="8:8" x14ac:dyDescent="0.25">
      <c r="H40615" s="200"/>
    </row>
    <row r="40616" spans="8:8" x14ac:dyDescent="0.25">
      <c r="H40616" s="200"/>
    </row>
    <row r="40617" spans="8:8" x14ac:dyDescent="0.25">
      <c r="H40617" s="200"/>
    </row>
    <row r="40618" spans="8:8" x14ac:dyDescent="0.25">
      <c r="H40618" s="200"/>
    </row>
    <row r="40619" spans="8:8" x14ac:dyDescent="0.25">
      <c r="H40619" s="200"/>
    </row>
    <row r="40620" spans="8:8" x14ac:dyDescent="0.25">
      <c r="H40620" s="200"/>
    </row>
    <row r="40621" spans="8:8" x14ac:dyDescent="0.25">
      <c r="H40621" s="200"/>
    </row>
    <row r="40622" spans="8:8" x14ac:dyDescent="0.25">
      <c r="H40622" s="200"/>
    </row>
    <row r="40623" spans="8:8" x14ac:dyDescent="0.25">
      <c r="H40623" s="200"/>
    </row>
    <row r="40624" spans="8:8" x14ac:dyDescent="0.25">
      <c r="H40624" s="200"/>
    </row>
    <row r="40625" spans="8:8" x14ac:dyDescent="0.25">
      <c r="H40625" s="200"/>
    </row>
    <row r="40626" spans="8:8" x14ac:dyDescent="0.25">
      <c r="H40626" s="200"/>
    </row>
    <row r="40627" spans="8:8" x14ac:dyDescent="0.25">
      <c r="H40627" s="200"/>
    </row>
    <row r="40628" spans="8:8" x14ac:dyDescent="0.25">
      <c r="H40628" s="200"/>
    </row>
    <row r="40629" spans="8:8" x14ac:dyDescent="0.25">
      <c r="H40629" s="200"/>
    </row>
    <row r="40630" spans="8:8" x14ac:dyDescent="0.25">
      <c r="H40630" s="200"/>
    </row>
    <row r="40631" spans="8:8" x14ac:dyDescent="0.25">
      <c r="H40631" s="200"/>
    </row>
    <row r="40632" spans="8:8" x14ac:dyDescent="0.25">
      <c r="H40632" s="200"/>
    </row>
    <row r="40633" spans="8:8" x14ac:dyDescent="0.25">
      <c r="H40633" s="200"/>
    </row>
    <row r="40634" spans="8:8" x14ac:dyDescent="0.25">
      <c r="H40634" s="200"/>
    </row>
    <row r="40635" spans="8:8" x14ac:dyDescent="0.25">
      <c r="H40635" s="200"/>
    </row>
    <row r="40636" spans="8:8" x14ac:dyDescent="0.25">
      <c r="H40636" s="200"/>
    </row>
    <row r="40637" spans="8:8" x14ac:dyDescent="0.25">
      <c r="H40637" s="200"/>
    </row>
    <row r="40638" spans="8:8" x14ac:dyDescent="0.25">
      <c r="H40638" s="200"/>
    </row>
    <row r="40639" spans="8:8" x14ac:dyDescent="0.25">
      <c r="H40639" s="200"/>
    </row>
    <row r="40640" spans="8:8" x14ac:dyDescent="0.25">
      <c r="H40640" s="200"/>
    </row>
    <row r="40641" spans="8:8" x14ac:dyDescent="0.25">
      <c r="H40641" s="200"/>
    </row>
    <row r="40642" spans="8:8" x14ac:dyDescent="0.25">
      <c r="H40642" s="200"/>
    </row>
    <row r="40643" spans="8:8" x14ac:dyDescent="0.25">
      <c r="H40643" s="200"/>
    </row>
    <row r="40644" spans="8:8" x14ac:dyDescent="0.25">
      <c r="H40644" s="200"/>
    </row>
    <row r="40645" spans="8:8" x14ac:dyDescent="0.25">
      <c r="H40645" s="200"/>
    </row>
    <row r="40646" spans="8:8" x14ac:dyDescent="0.25">
      <c r="H40646" s="200"/>
    </row>
    <row r="40647" spans="8:8" x14ac:dyDescent="0.25">
      <c r="H40647" s="200"/>
    </row>
    <row r="40648" spans="8:8" x14ac:dyDescent="0.25">
      <c r="H40648" s="200"/>
    </row>
    <row r="40649" spans="8:8" x14ac:dyDescent="0.25">
      <c r="H40649" s="200"/>
    </row>
    <row r="40650" spans="8:8" x14ac:dyDescent="0.25">
      <c r="H40650" s="200"/>
    </row>
    <row r="40651" spans="8:8" x14ac:dyDescent="0.25">
      <c r="H40651" s="200"/>
    </row>
    <row r="40652" spans="8:8" x14ac:dyDescent="0.25">
      <c r="H40652" s="200"/>
    </row>
    <row r="40653" spans="8:8" x14ac:dyDescent="0.25">
      <c r="H40653" s="200"/>
    </row>
    <row r="40654" spans="8:8" x14ac:dyDescent="0.25">
      <c r="H40654" s="200"/>
    </row>
    <row r="40655" spans="8:8" x14ac:dyDescent="0.25">
      <c r="H40655" s="200"/>
    </row>
    <row r="40656" spans="8:8" x14ac:dyDescent="0.25">
      <c r="H40656" s="200"/>
    </row>
    <row r="40657" spans="8:8" x14ac:dyDescent="0.25">
      <c r="H40657" s="200"/>
    </row>
    <row r="40658" spans="8:8" x14ac:dyDescent="0.25">
      <c r="H40658" s="200"/>
    </row>
    <row r="40659" spans="8:8" x14ac:dyDescent="0.25">
      <c r="H40659" s="200"/>
    </row>
    <row r="40660" spans="8:8" x14ac:dyDescent="0.25">
      <c r="H40660" s="200"/>
    </row>
    <row r="40661" spans="8:8" x14ac:dyDescent="0.25">
      <c r="H40661" s="200"/>
    </row>
    <row r="40662" spans="8:8" x14ac:dyDescent="0.25">
      <c r="H40662" s="200"/>
    </row>
    <row r="40663" spans="8:8" x14ac:dyDescent="0.25">
      <c r="H40663" s="200"/>
    </row>
    <row r="40664" spans="8:8" x14ac:dyDescent="0.25">
      <c r="H40664" s="200"/>
    </row>
    <row r="40665" spans="8:8" x14ac:dyDescent="0.25">
      <c r="H40665" s="200"/>
    </row>
    <row r="40666" spans="8:8" x14ac:dyDescent="0.25">
      <c r="H40666" s="200"/>
    </row>
    <row r="40667" spans="8:8" x14ac:dyDescent="0.25">
      <c r="H40667" s="200"/>
    </row>
    <row r="40668" spans="8:8" x14ac:dyDescent="0.25">
      <c r="H40668" s="200"/>
    </row>
    <row r="40669" spans="8:8" x14ac:dyDescent="0.25">
      <c r="H40669" s="200"/>
    </row>
    <row r="40670" spans="8:8" x14ac:dyDescent="0.25">
      <c r="H40670" s="200"/>
    </row>
    <row r="40671" spans="8:8" x14ac:dyDescent="0.25">
      <c r="H40671" s="200"/>
    </row>
    <row r="40672" spans="8:8" x14ac:dyDescent="0.25">
      <c r="H40672" s="200"/>
    </row>
    <row r="40673" spans="8:8" x14ac:dyDescent="0.25">
      <c r="H40673" s="200"/>
    </row>
    <row r="40674" spans="8:8" x14ac:dyDescent="0.25">
      <c r="H40674" s="200"/>
    </row>
    <row r="40675" spans="8:8" x14ac:dyDescent="0.25">
      <c r="H40675" s="200"/>
    </row>
    <row r="40676" spans="8:8" x14ac:dyDescent="0.25">
      <c r="H40676" s="200"/>
    </row>
    <row r="40677" spans="8:8" x14ac:dyDescent="0.25">
      <c r="H40677" s="200"/>
    </row>
    <row r="40678" spans="8:8" x14ac:dyDescent="0.25">
      <c r="H40678" s="200"/>
    </row>
    <row r="40679" spans="8:8" x14ac:dyDescent="0.25">
      <c r="H40679" s="200"/>
    </row>
    <row r="40680" spans="8:8" x14ac:dyDescent="0.25">
      <c r="H40680" s="200"/>
    </row>
    <row r="40681" spans="8:8" x14ac:dyDescent="0.25">
      <c r="H40681" s="200"/>
    </row>
    <row r="40682" spans="8:8" x14ac:dyDescent="0.25">
      <c r="H40682" s="200"/>
    </row>
    <row r="40683" spans="8:8" x14ac:dyDescent="0.25">
      <c r="H40683" s="200"/>
    </row>
    <row r="40684" spans="8:8" x14ac:dyDescent="0.25">
      <c r="H40684" s="200"/>
    </row>
    <row r="40685" spans="8:8" x14ac:dyDescent="0.25">
      <c r="H40685" s="200"/>
    </row>
    <row r="40686" spans="8:8" x14ac:dyDescent="0.25">
      <c r="H40686" s="200"/>
    </row>
    <row r="40687" spans="8:8" x14ac:dyDescent="0.25">
      <c r="H40687" s="200"/>
    </row>
    <row r="40688" spans="8:8" x14ac:dyDescent="0.25">
      <c r="H40688" s="200"/>
    </row>
    <row r="40689" spans="8:8" x14ac:dyDescent="0.25">
      <c r="H40689" s="200"/>
    </row>
    <row r="40690" spans="8:8" x14ac:dyDescent="0.25">
      <c r="H40690" s="200"/>
    </row>
    <row r="40691" spans="8:8" x14ac:dyDescent="0.25">
      <c r="H40691" s="200"/>
    </row>
    <row r="40692" spans="8:8" x14ac:dyDescent="0.25">
      <c r="H40692" s="200"/>
    </row>
    <row r="40693" spans="8:8" x14ac:dyDescent="0.25">
      <c r="H40693" s="200"/>
    </row>
    <row r="40694" spans="8:8" x14ac:dyDescent="0.25">
      <c r="H40694" s="200"/>
    </row>
    <row r="40695" spans="8:8" x14ac:dyDescent="0.25">
      <c r="H40695" s="200"/>
    </row>
    <row r="40696" spans="8:8" x14ac:dyDescent="0.25">
      <c r="H40696" s="200"/>
    </row>
    <row r="40697" spans="8:8" x14ac:dyDescent="0.25">
      <c r="H40697" s="200"/>
    </row>
    <row r="40698" spans="8:8" x14ac:dyDescent="0.25">
      <c r="H40698" s="200"/>
    </row>
    <row r="40699" spans="8:8" x14ac:dyDescent="0.25">
      <c r="H40699" s="200"/>
    </row>
    <row r="40700" spans="8:8" x14ac:dyDescent="0.25">
      <c r="H40700" s="200"/>
    </row>
    <row r="40701" spans="8:8" x14ac:dyDescent="0.25">
      <c r="H40701" s="200"/>
    </row>
    <row r="40702" spans="8:8" x14ac:dyDescent="0.25">
      <c r="H40702" s="200"/>
    </row>
    <row r="40703" spans="8:8" x14ac:dyDescent="0.25">
      <c r="H40703" s="200"/>
    </row>
    <row r="40704" spans="8:8" x14ac:dyDescent="0.25">
      <c r="H40704" s="200"/>
    </row>
    <row r="40705" spans="8:8" x14ac:dyDescent="0.25">
      <c r="H40705" s="200"/>
    </row>
    <row r="40706" spans="8:8" x14ac:dyDescent="0.25">
      <c r="H40706" s="200"/>
    </row>
    <row r="40707" spans="8:8" x14ac:dyDescent="0.25">
      <c r="H40707" s="200"/>
    </row>
    <row r="40708" spans="8:8" x14ac:dyDescent="0.25">
      <c r="H40708" s="200"/>
    </row>
    <row r="40709" spans="8:8" x14ac:dyDescent="0.25">
      <c r="H40709" s="200"/>
    </row>
    <row r="40710" spans="8:8" x14ac:dyDescent="0.25">
      <c r="H40710" s="200"/>
    </row>
    <row r="40711" spans="8:8" x14ac:dyDescent="0.25">
      <c r="H40711" s="200"/>
    </row>
    <row r="40712" spans="8:8" x14ac:dyDescent="0.25">
      <c r="H40712" s="200"/>
    </row>
    <row r="40713" spans="8:8" x14ac:dyDescent="0.25">
      <c r="H40713" s="200"/>
    </row>
    <row r="40714" spans="8:8" x14ac:dyDescent="0.25">
      <c r="H40714" s="200"/>
    </row>
    <row r="40715" spans="8:8" x14ac:dyDescent="0.25">
      <c r="H40715" s="200"/>
    </row>
    <row r="40716" spans="8:8" x14ac:dyDescent="0.25">
      <c r="H40716" s="200"/>
    </row>
    <row r="40717" spans="8:8" x14ac:dyDescent="0.25">
      <c r="H40717" s="200"/>
    </row>
    <row r="40718" spans="8:8" x14ac:dyDescent="0.25">
      <c r="H40718" s="200"/>
    </row>
    <row r="40719" spans="8:8" x14ac:dyDescent="0.25">
      <c r="H40719" s="200"/>
    </row>
    <row r="40720" spans="8:8" x14ac:dyDescent="0.25">
      <c r="H40720" s="200"/>
    </row>
    <row r="40721" spans="8:8" x14ac:dyDescent="0.25">
      <c r="H40721" s="200"/>
    </row>
    <row r="40722" spans="8:8" x14ac:dyDescent="0.25">
      <c r="H40722" s="200"/>
    </row>
    <row r="40723" spans="8:8" x14ac:dyDescent="0.25">
      <c r="H40723" s="200"/>
    </row>
    <row r="40724" spans="8:8" x14ac:dyDescent="0.25">
      <c r="H40724" s="200"/>
    </row>
    <row r="40725" spans="8:8" x14ac:dyDescent="0.25">
      <c r="H40725" s="200"/>
    </row>
    <row r="40726" spans="8:8" x14ac:dyDescent="0.25">
      <c r="H40726" s="200"/>
    </row>
    <row r="40727" spans="8:8" x14ac:dyDescent="0.25">
      <c r="H40727" s="200"/>
    </row>
    <row r="40728" spans="8:8" x14ac:dyDescent="0.25">
      <c r="H40728" s="200"/>
    </row>
    <row r="40729" spans="8:8" x14ac:dyDescent="0.25">
      <c r="H40729" s="200"/>
    </row>
    <row r="40730" spans="8:8" x14ac:dyDescent="0.25">
      <c r="H40730" s="200"/>
    </row>
    <row r="40731" spans="8:8" x14ac:dyDescent="0.25">
      <c r="H40731" s="200"/>
    </row>
    <row r="40732" spans="8:8" x14ac:dyDescent="0.25">
      <c r="H40732" s="200"/>
    </row>
    <row r="40733" spans="8:8" x14ac:dyDescent="0.25">
      <c r="H40733" s="200"/>
    </row>
    <row r="40734" spans="8:8" x14ac:dyDescent="0.25">
      <c r="H40734" s="200"/>
    </row>
    <row r="40735" spans="8:8" x14ac:dyDescent="0.25">
      <c r="H40735" s="200"/>
    </row>
    <row r="40736" spans="8:8" x14ac:dyDescent="0.25">
      <c r="H40736" s="200"/>
    </row>
    <row r="40737" spans="8:8" x14ac:dyDescent="0.25">
      <c r="H40737" s="200"/>
    </row>
    <row r="40738" spans="8:8" x14ac:dyDescent="0.25">
      <c r="H40738" s="200"/>
    </row>
    <row r="40739" spans="8:8" x14ac:dyDescent="0.25">
      <c r="H40739" s="200"/>
    </row>
    <row r="40740" spans="8:8" x14ac:dyDescent="0.25">
      <c r="H40740" s="200"/>
    </row>
    <row r="40741" spans="8:8" x14ac:dyDescent="0.25">
      <c r="H40741" s="200"/>
    </row>
    <row r="40742" spans="8:8" x14ac:dyDescent="0.25">
      <c r="H40742" s="200"/>
    </row>
    <row r="40743" spans="8:8" x14ac:dyDescent="0.25">
      <c r="H40743" s="200"/>
    </row>
    <row r="40744" spans="8:8" x14ac:dyDescent="0.25">
      <c r="H40744" s="200"/>
    </row>
    <row r="40745" spans="8:8" x14ac:dyDescent="0.25">
      <c r="H40745" s="200"/>
    </row>
    <row r="40746" spans="8:8" x14ac:dyDescent="0.25">
      <c r="H40746" s="200"/>
    </row>
    <row r="40747" spans="8:8" x14ac:dyDescent="0.25">
      <c r="H40747" s="200"/>
    </row>
    <row r="40748" spans="8:8" x14ac:dyDescent="0.25">
      <c r="H40748" s="200"/>
    </row>
    <row r="40749" spans="8:8" x14ac:dyDescent="0.25">
      <c r="H40749" s="200"/>
    </row>
    <row r="40750" spans="8:8" x14ac:dyDescent="0.25">
      <c r="H40750" s="200"/>
    </row>
    <row r="40751" spans="8:8" x14ac:dyDescent="0.25">
      <c r="H40751" s="200"/>
    </row>
    <row r="40752" spans="8:8" x14ac:dyDescent="0.25">
      <c r="H40752" s="200"/>
    </row>
    <row r="40753" spans="8:8" x14ac:dyDescent="0.25">
      <c r="H40753" s="200"/>
    </row>
    <row r="40754" spans="8:8" x14ac:dyDescent="0.25">
      <c r="H40754" s="200"/>
    </row>
    <row r="40755" spans="8:8" x14ac:dyDescent="0.25">
      <c r="H40755" s="200"/>
    </row>
    <row r="40756" spans="8:8" x14ac:dyDescent="0.25">
      <c r="H40756" s="200"/>
    </row>
    <row r="40757" spans="8:8" x14ac:dyDescent="0.25">
      <c r="H40757" s="200"/>
    </row>
    <row r="40758" spans="8:8" x14ac:dyDescent="0.25">
      <c r="H40758" s="200"/>
    </row>
    <row r="40759" spans="8:8" x14ac:dyDescent="0.25">
      <c r="H40759" s="200"/>
    </row>
    <row r="40760" spans="8:8" x14ac:dyDescent="0.25">
      <c r="H40760" s="200"/>
    </row>
    <row r="40761" spans="8:8" x14ac:dyDescent="0.25">
      <c r="H40761" s="200"/>
    </row>
    <row r="40762" spans="8:8" x14ac:dyDescent="0.25">
      <c r="H40762" s="200"/>
    </row>
    <row r="40763" spans="8:8" x14ac:dyDescent="0.25">
      <c r="H40763" s="200"/>
    </row>
    <row r="40764" spans="8:8" x14ac:dyDescent="0.25">
      <c r="H40764" s="200"/>
    </row>
    <row r="40765" spans="8:8" x14ac:dyDescent="0.25">
      <c r="H40765" s="200"/>
    </row>
    <row r="40766" spans="8:8" x14ac:dyDescent="0.25">
      <c r="H40766" s="200"/>
    </row>
    <row r="40767" spans="8:8" x14ac:dyDescent="0.25">
      <c r="H40767" s="200"/>
    </row>
    <row r="40768" spans="8:8" x14ac:dyDescent="0.25">
      <c r="H40768" s="200"/>
    </row>
    <row r="40769" spans="8:8" x14ac:dyDescent="0.25">
      <c r="H40769" s="200"/>
    </row>
    <row r="40770" spans="8:8" x14ac:dyDescent="0.25">
      <c r="H40770" s="200"/>
    </row>
    <row r="40771" spans="8:8" x14ac:dyDescent="0.25">
      <c r="H40771" s="200"/>
    </row>
    <row r="40772" spans="8:8" x14ac:dyDescent="0.25">
      <c r="H40772" s="200"/>
    </row>
    <row r="40773" spans="8:8" x14ac:dyDescent="0.25">
      <c r="H40773" s="200"/>
    </row>
    <row r="40774" spans="8:8" x14ac:dyDescent="0.25">
      <c r="H40774" s="200"/>
    </row>
    <row r="40775" spans="8:8" x14ac:dyDescent="0.25">
      <c r="H40775" s="200"/>
    </row>
    <row r="40776" spans="8:8" x14ac:dyDescent="0.25">
      <c r="H40776" s="200"/>
    </row>
    <row r="40777" spans="8:8" x14ac:dyDescent="0.25">
      <c r="H40777" s="200"/>
    </row>
    <row r="40778" spans="8:8" x14ac:dyDescent="0.25">
      <c r="H40778" s="200"/>
    </row>
    <row r="40779" spans="8:8" x14ac:dyDescent="0.25">
      <c r="H40779" s="200"/>
    </row>
    <row r="40780" spans="8:8" x14ac:dyDescent="0.25">
      <c r="H40780" s="200"/>
    </row>
    <row r="40781" spans="8:8" x14ac:dyDescent="0.25">
      <c r="H40781" s="200"/>
    </row>
    <row r="40782" spans="8:8" x14ac:dyDescent="0.25">
      <c r="H40782" s="200"/>
    </row>
    <row r="40783" spans="8:8" x14ac:dyDescent="0.25">
      <c r="H40783" s="200"/>
    </row>
    <row r="40784" spans="8:8" x14ac:dyDescent="0.25">
      <c r="H40784" s="200"/>
    </row>
    <row r="40785" spans="8:8" x14ac:dyDescent="0.25">
      <c r="H40785" s="200"/>
    </row>
    <row r="40786" spans="8:8" x14ac:dyDescent="0.25">
      <c r="H40786" s="200"/>
    </row>
    <row r="40787" spans="8:8" x14ac:dyDescent="0.25">
      <c r="H40787" s="200"/>
    </row>
    <row r="40788" spans="8:8" x14ac:dyDescent="0.25">
      <c r="H40788" s="200"/>
    </row>
    <row r="40789" spans="8:8" x14ac:dyDescent="0.25">
      <c r="H40789" s="200"/>
    </row>
    <row r="40790" spans="8:8" x14ac:dyDescent="0.25">
      <c r="H40790" s="200"/>
    </row>
    <row r="40791" spans="8:8" x14ac:dyDescent="0.25">
      <c r="H40791" s="200"/>
    </row>
    <row r="40792" spans="8:8" x14ac:dyDescent="0.25">
      <c r="H40792" s="200"/>
    </row>
    <row r="40793" spans="8:8" x14ac:dyDescent="0.25">
      <c r="H40793" s="200"/>
    </row>
    <row r="40794" spans="8:8" x14ac:dyDescent="0.25">
      <c r="H40794" s="200"/>
    </row>
    <row r="40795" spans="8:8" x14ac:dyDescent="0.25">
      <c r="H40795" s="200"/>
    </row>
    <row r="40796" spans="8:8" x14ac:dyDescent="0.25">
      <c r="H40796" s="200"/>
    </row>
    <row r="40797" spans="8:8" x14ac:dyDescent="0.25">
      <c r="H40797" s="200"/>
    </row>
    <row r="40798" spans="8:8" x14ac:dyDescent="0.25">
      <c r="H40798" s="200"/>
    </row>
    <row r="40799" spans="8:8" x14ac:dyDescent="0.25">
      <c r="H40799" s="200"/>
    </row>
    <row r="40800" spans="8:8" x14ac:dyDescent="0.25">
      <c r="H40800" s="200"/>
    </row>
    <row r="40801" spans="8:8" x14ac:dyDescent="0.25">
      <c r="H40801" s="200"/>
    </row>
    <row r="40802" spans="8:8" x14ac:dyDescent="0.25">
      <c r="H40802" s="200"/>
    </row>
    <row r="40803" spans="8:8" x14ac:dyDescent="0.25">
      <c r="H40803" s="200"/>
    </row>
    <row r="40804" spans="8:8" x14ac:dyDescent="0.25">
      <c r="H40804" s="200"/>
    </row>
    <row r="40805" spans="8:8" x14ac:dyDescent="0.25">
      <c r="H40805" s="200"/>
    </row>
    <row r="40806" spans="8:8" x14ac:dyDescent="0.25">
      <c r="H40806" s="200"/>
    </row>
    <row r="40807" spans="8:8" x14ac:dyDescent="0.25">
      <c r="H40807" s="200"/>
    </row>
    <row r="40808" spans="8:8" x14ac:dyDescent="0.25">
      <c r="H40808" s="200"/>
    </row>
    <row r="40809" spans="8:8" x14ac:dyDescent="0.25">
      <c r="H40809" s="200"/>
    </row>
    <row r="40810" spans="8:8" x14ac:dyDescent="0.25">
      <c r="H40810" s="200"/>
    </row>
    <row r="40811" spans="8:8" x14ac:dyDescent="0.25">
      <c r="H40811" s="200"/>
    </row>
    <row r="40812" spans="8:8" x14ac:dyDescent="0.25">
      <c r="H40812" s="200"/>
    </row>
    <row r="40813" spans="8:8" x14ac:dyDescent="0.25">
      <c r="H40813" s="200"/>
    </row>
    <row r="40814" spans="8:8" x14ac:dyDescent="0.25">
      <c r="H40814" s="200"/>
    </row>
    <row r="40815" spans="8:8" x14ac:dyDescent="0.25">
      <c r="H40815" s="200"/>
    </row>
    <row r="40816" spans="8:8" x14ac:dyDescent="0.25">
      <c r="H40816" s="200"/>
    </row>
    <row r="40817" spans="8:8" x14ac:dyDescent="0.25">
      <c r="H40817" s="200"/>
    </row>
    <row r="40818" spans="8:8" x14ac:dyDescent="0.25">
      <c r="H40818" s="200"/>
    </row>
    <row r="40819" spans="8:8" x14ac:dyDescent="0.25">
      <c r="H40819" s="200"/>
    </row>
    <row r="40820" spans="8:8" x14ac:dyDescent="0.25">
      <c r="H40820" s="200"/>
    </row>
    <row r="40821" spans="8:8" x14ac:dyDescent="0.25">
      <c r="H40821" s="200"/>
    </row>
    <row r="40822" spans="8:8" x14ac:dyDescent="0.25">
      <c r="H40822" s="200"/>
    </row>
    <row r="40823" spans="8:8" x14ac:dyDescent="0.25">
      <c r="H40823" s="200"/>
    </row>
    <row r="40824" spans="8:8" x14ac:dyDescent="0.25">
      <c r="H40824" s="200"/>
    </row>
    <row r="40825" spans="8:8" x14ac:dyDescent="0.25">
      <c r="H40825" s="200"/>
    </row>
    <row r="40826" spans="8:8" x14ac:dyDescent="0.25">
      <c r="H40826" s="200"/>
    </row>
    <row r="40827" spans="8:8" x14ac:dyDescent="0.25">
      <c r="H40827" s="200"/>
    </row>
    <row r="40828" spans="8:8" x14ac:dyDescent="0.25">
      <c r="H40828" s="200"/>
    </row>
    <row r="40829" spans="8:8" x14ac:dyDescent="0.25">
      <c r="H40829" s="200"/>
    </row>
    <row r="40830" spans="8:8" x14ac:dyDescent="0.25">
      <c r="H40830" s="200"/>
    </row>
    <row r="40831" spans="8:8" x14ac:dyDescent="0.25">
      <c r="H40831" s="200"/>
    </row>
    <row r="40832" spans="8:8" x14ac:dyDescent="0.25">
      <c r="H40832" s="200"/>
    </row>
    <row r="40833" spans="8:8" x14ac:dyDescent="0.25">
      <c r="H40833" s="200"/>
    </row>
    <row r="40834" spans="8:8" x14ac:dyDescent="0.25">
      <c r="H40834" s="200"/>
    </row>
    <row r="40835" spans="8:8" x14ac:dyDescent="0.25">
      <c r="H40835" s="200"/>
    </row>
    <row r="40836" spans="8:8" x14ac:dyDescent="0.25">
      <c r="H40836" s="200"/>
    </row>
    <row r="40837" spans="8:8" x14ac:dyDescent="0.25">
      <c r="H40837" s="200"/>
    </row>
    <row r="40838" spans="8:8" x14ac:dyDescent="0.25">
      <c r="H40838" s="200"/>
    </row>
    <row r="40839" spans="8:8" x14ac:dyDescent="0.25">
      <c r="H40839" s="200"/>
    </row>
    <row r="40840" spans="8:8" x14ac:dyDescent="0.25">
      <c r="H40840" s="200"/>
    </row>
    <row r="40841" spans="8:8" x14ac:dyDescent="0.25">
      <c r="H40841" s="200"/>
    </row>
    <row r="40842" spans="8:8" x14ac:dyDescent="0.25">
      <c r="H40842" s="200"/>
    </row>
    <row r="40843" spans="8:8" x14ac:dyDescent="0.25">
      <c r="H40843" s="200"/>
    </row>
    <row r="40844" spans="8:8" x14ac:dyDescent="0.25">
      <c r="H40844" s="200"/>
    </row>
    <row r="40845" spans="8:8" x14ac:dyDescent="0.25">
      <c r="H40845" s="200"/>
    </row>
    <row r="40846" spans="8:8" x14ac:dyDescent="0.25">
      <c r="H40846" s="200"/>
    </row>
    <row r="40847" spans="8:8" x14ac:dyDescent="0.25">
      <c r="H40847" s="200"/>
    </row>
    <row r="40848" spans="8:8" x14ac:dyDescent="0.25">
      <c r="H40848" s="200"/>
    </row>
    <row r="40849" spans="8:8" x14ac:dyDescent="0.25">
      <c r="H40849" s="200"/>
    </row>
    <row r="40850" spans="8:8" x14ac:dyDescent="0.25">
      <c r="H40850" s="200"/>
    </row>
    <row r="40851" spans="8:8" x14ac:dyDescent="0.25">
      <c r="H40851" s="200"/>
    </row>
    <row r="40852" spans="8:8" x14ac:dyDescent="0.25">
      <c r="H40852" s="200"/>
    </row>
    <row r="40853" spans="8:8" x14ac:dyDescent="0.25">
      <c r="H40853" s="200"/>
    </row>
    <row r="40854" spans="8:8" x14ac:dyDescent="0.25">
      <c r="H40854" s="200"/>
    </row>
    <row r="40855" spans="8:8" x14ac:dyDescent="0.25">
      <c r="H40855" s="200"/>
    </row>
    <row r="40856" spans="8:8" x14ac:dyDescent="0.25">
      <c r="H40856" s="200"/>
    </row>
    <row r="40857" spans="8:8" x14ac:dyDescent="0.25">
      <c r="H40857" s="200"/>
    </row>
    <row r="40858" spans="8:8" x14ac:dyDescent="0.25">
      <c r="H40858" s="200"/>
    </row>
    <row r="40859" spans="8:8" x14ac:dyDescent="0.25">
      <c r="H40859" s="200"/>
    </row>
    <row r="40860" spans="8:8" x14ac:dyDescent="0.25">
      <c r="H40860" s="200"/>
    </row>
    <row r="40861" spans="8:8" x14ac:dyDescent="0.25">
      <c r="H40861" s="200"/>
    </row>
    <row r="40862" spans="8:8" x14ac:dyDescent="0.25">
      <c r="H40862" s="200"/>
    </row>
    <row r="40863" spans="8:8" x14ac:dyDescent="0.25">
      <c r="H40863" s="200"/>
    </row>
    <row r="40864" spans="8:8" x14ac:dyDescent="0.25">
      <c r="H40864" s="200"/>
    </row>
    <row r="40865" spans="8:8" x14ac:dyDescent="0.25">
      <c r="H40865" s="200"/>
    </row>
    <row r="40866" spans="8:8" x14ac:dyDescent="0.25">
      <c r="H40866" s="200"/>
    </row>
    <row r="40867" spans="8:8" x14ac:dyDescent="0.25">
      <c r="H40867" s="200"/>
    </row>
    <row r="40868" spans="8:8" x14ac:dyDescent="0.25">
      <c r="H40868" s="200"/>
    </row>
    <row r="40869" spans="8:8" x14ac:dyDescent="0.25">
      <c r="H40869" s="200"/>
    </row>
    <row r="40870" spans="8:8" x14ac:dyDescent="0.25">
      <c r="H40870" s="200"/>
    </row>
    <row r="40871" spans="8:8" x14ac:dyDescent="0.25">
      <c r="H40871" s="200"/>
    </row>
    <row r="40872" spans="8:8" x14ac:dyDescent="0.25">
      <c r="H40872" s="200"/>
    </row>
    <row r="40873" spans="8:8" x14ac:dyDescent="0.25">
      <c r="H40873" s="200"/>
    </row>
    <row r="40874" spans="8:8" x14ac:dyDescent="0.25">
      <c r="H40874" s="200"/>
    </row>
    <row r="40875" spans="8:8" x14ac:dyDescent="0.25">
      <c r="H40875" s="200"/>
    </row>
    <row r="40876" spans="8:8" x14ac:dyDescent="0.25">
      <c r="H40876" s="200"/>
    </row>
    <row r="40877" spans="8:8" x14ac:dyDescent="0.25">
      <c r="H40877" s="200"/>
    </row>
    <row r="40878" spans="8:8" x14ac:dyDescent="0.25">
      <c r="H40878" s="200"/>
    </row>
    <row r="40879" spans="8:8" x14ac:dyDescent="0.25">
      <c r="H40879" s="200"/>
    </row>
    <row r="40880" spans="8:8" x14ac:dyDescent="0.25">
      <c r="H40880" s="200"/>
    </row>
    <row r="40881" spans="8:8" x14ac:dyDescent="0.25">
      <c r="H40881" s="200"/>
    </row>
    <row r="40882" spans="8:8" x14ac:dyDescent="0.25">
      <c r="H40882" s="200"/>
    </row>
    <row r="40883" spans="8:8" x14ac:dyDescent="0.25">
      <c r="H40883" s="200"/>
    </row>
    <row r="40884" spans="8:8" x14ac:dyDescent="0.25">
      <c r="H40884" s="200"/>
    </row>
    <row r="40885" spans="8:8" x14ac:dyDescent="0.25">
      <c r="H40885" s="200"/>
    </row>
    <row r="40886" spans="8:8" x14ac:dyDescent="0.25">
      <c r="H40886" s="200"/>
    </row>
    <row r="40887" spans="8:8" x14ac:dyDescent="0.25">
      <c r="H40887" s="200"/>
    </row>
    <row r="40888" spans="8:8" x14ac:dyDescent="0.25">
      <c r="H40888" s="200"/>
    </row>
    <row r="40889" spans="8:8" x14ac:dyDescent="0.25">
      <c r="H40889" s="200"/>
    </row>
    <row r="40890" spans="8:8" x14ac:dyDescent="0.25">
      <c r="H40890" s="200"/>
    </row>
    <row r="40891" spans="8:8" x14ac:dyDescent="0.25">
      <c r="H40891" s="200"/>
    </row>
    <row r="40892" spans="8:8" x14ac:dyDescent="0.25">
      <c r="H40892" s="200"/>
    </row>
    <row r="40893" spans="8:8" x14ac:dyDescent="0.25">
      <c r="H40893" s="200"/>
    </row>
    <row r="40894" spans="8:8" x14ac:dyDescent="0.25">
      <c r="H40894" s="200"/>
    </row>
    <row r="40895" spans="8:8" x14ac:dyDescent="0.25">
      <c r="H40895" s="200"/>
    </row>
    <row r="40896" spans="8:8" x14ac:dyDescent="0.25">
      <c r="H40896" s="200"/>
    </row>
    <row r="40897" spans="8:8" x14ac:dyDescent="0.25">
      <c r="H40897" s="200"/>
    </row>
    <row r="40898" spans="8:8" x14ac:dyDescent="0.25">
      <c r="H40898" s="200"/>
    </row>
    <row r="40899" spans="8:8" x14ac:dyDescent="0.25">
      <c r="H40899" s="200"/>
    </row>
    <row r="40900" spans="8:8" x14ac:dyDescent="0.25">
      <c r="H40900" s="200"/>
    </row>
    <row r="40901" spans="8:8" x14ac:dyDescent="0.25">
      <c r="H40901" s="200"/>
    </row>
    <row r="40902" spans="8:8" x14ac:dyDescent="0.25">
      <c r="H40902" s="200"/>
    </row>
    <row r="40903" spans="8:8" x14ac:dyDescent="0.25">
      <c r="H40903" s="200"/>
    </row>
    <row r="40904" spans="8:8" x14ac:dyDescent="0.25">
      <c r="H40904" s="200"/>
    </row>
    <row r="40905" spans="8:8" x14ac:dyDescent="0.25">
      <c r="H40905" s="200"/>
    </row>
    <row r="40906" spans="8:8" x14ac:dyDescent="0.25">
      <c r="H40906" s="200"/>
    </row>
    <row r="40907" spans="8:8" x14ac:dyDescent="0.25">
      <c r="H40907" s="200"/>
    </row>
    <row r="40908" spans="8:8" x14ac:dyDescent="0.25">
      <c r="H40908" s="200"/>
    </row>
    <row r="40909" spans="8:8" x14ac:dyDescent="0.25">
      <c r="H40909" s="200"/>
    </row>
    <row r="40910" spans="8:8" x14ac:dyDescent="0.25">
      <c r="H40910" s="200"/>
    </row>
    <row r="40911" spans="8:8" x14ac:dyDescent="0.25">
      <c r="H40911" s="200"/>
    </row>
    <row r="40912" spans="8:8" x14ac:dyDescent="0.25">
      <c r="H40912" s="200"/>
    </row>
    <row r="40913" spans="8:8" x14ac:dyDescent="0.25">
      <c r="H40913" s="200"/>
    </row>
    <row r="40914" spans="8:8" x14ac:dyDescent="0.25">
      <c r="H40914" s="200"/>
    </row>
    <row r="40915" spans="8:8" x14ac:dyDescent="0.25">
      <c r="H40915" s="200"/>
    </row>
    <row r="40916" spans="8:8" x14ac:dyDescent="0.25">
      <c r="H40916" s="200"/>
    </row>
    <row r="40917" spans="8:8" x14ac:dyDescent="0.25">
      <c r="H40917" s="200"/>
    </row>
    <row r="40918" spans="8:8" x14ac:dyDescent="0.25">
      <c r="H40918" s="200"/>
    </row>
    <row r="40919" spans="8:8" x14ac:dyDescent="0.25">
      <c r="H40919" s="200"/>
    </row>
    <row r="40920" spans="8:8" x14ac:dyDescent="0.25">
      <c r="H40920" s="200"/>
    </row>
    <row r="40921" spans="8:8" x14ac:dyDescent="0.25">
      <c r="H40921" s="200"/>
    </row>
    <row r="40922" spans="8:8" x14ac:dyDescent="0.25">
      <c r="H40922" s="200"/>
    </row>
    <row r="40923" spans="8:8" x14ac:dyDescent="0.25">
      <c r="H40923" s="200"/>
    </row>
    <row r="40924" spans="8:8" x14ac:dyDescent="0.25">
      <c r="H40924" s="200"/>
    </row>
    <row r="40925" spans="8:8" x14ac:dyDescent="0.25">
      <c r="H40925" s="200"/>
    </row>
    <row r="40926" spans="8:8" x14ac:dyDescent="0.25">
      <c r="H40926" s="200"/>
    </row>
    <row r="40927" spans="8:8" x14ac:dyDescent="0.25">
      <c r="H40927" s="200"/>
    </row>
    <row r="40928" spans="8:8" x14ac:dyDescent="0.25">
      <c r="H40928" s="200"/>
    </row>
    <row r="40929" spans="8:8" x14ac:dyDescent="0.25">
      <c r="H40929" s="200"/>
    </row>
    <row r="40930" spans="8:8" x14ac:dyDescent="0.25">
      <c r="H40930" s="200"/>
    </row>
    <row r="40931" spans="8:8" x14ac:dyDescent="0.25">
      <c r="H40931" s="200"/>
    </row>
    <row r="40932" spans="8:8" x14ac:dyDescent="0.25">
      <c r="H40932" s="200"/>
    </row>
    <row r="40933" spans="8:8" x14ac:dyDescent="0.25">
      <c r="H40933" s="200"/>
    </row>
    <row r="40934" spans="8:8" x14ac:dyDescent="0.25">
      <c r="H40934" s="200"/>
    </row>
    <row r="40935" spans="8:8" x14ac:dyDescent="0.25">
      <c r="H40935" s="200"/>
    </row>
    <row r="40936" spans="8:8" x14ac:dyDescent="0.25">
      <c r="H40936" s="200"/>
    </row>
    <row r="40937" spans="8:8" x14ac:dyDescent="0.25">
      <c r="H40937" s="200"/>
    </row>
    <row r="40938" spans="8:8" x14ac:dyDescent="0.25">
      <c r="H40938" s="200"/>
    </row>
    <row r="40939" spans="8:8" x14ac:dyDescent="0.25">
      <c r="H40939" s="200"/>
    </row>
    <row r="40940" spans="8:8" x14ac:dyDescent="0.25">
      <c r="H40940" s="200"/>
    </row>
    <row r="40941" spans="8:8" x14ac:dyDescent="0.25">
      <c r="H40941" s="200"/>
    </row>
    <row r="40942" spans="8:8" x14ac:dyDescent="0.25">
      <c r="H40942" s="200"/>
    </row>
    <row r="40943" spans="8:8" x14ac:dyDescent="0.25">
      <c r="H40943" s="200"/>
    </row>
    <row r="40944" spans="8:8" x14ac:dyDescent="0.25">
      <c r="H40944" s="200"/>
    </row>
    <row r="40945" spans="8:8" x14ac:dyDescent="0.25">
      <c r="H40945" s="200"/>
    </row>
    <row r="40946" spans="8:8" x14ac:dyDescent="0.25">
      <c r="H40946" s="200"/>
    </row>
    <row r="40947" spans="8:8" x14ac:dyDescent="0.25">
      <c r="H40947" s="200"/>
    </row>
    <row r="40948" spans="8:8" x14ac:dyDescent="0.25">
      <c r="H40948" s="200"/>
    </row>
    <row r="40949" spans="8:8" x14ac:dyDescent="0.25">
      <c r="H40949" s="200"/>
    </row>
    <row r="40950" spans="8:8" x14ac:dyDescent="0.25">
      <c r="H40950" s="200"/>
    </row>
    <row r="40951" spans="8:8" x14ac:dyDescent="0.25">
      <c r="H40951" s="200"/>
    </row>
    <row r="40952" spans="8:8" x14ac:dyDescent="0.25">
      <c r="H40952" s="200"/>
    </row>
    <row r="40953" spans="8:8" x14ac:dyDescent="0.25">
      <c r="H40953" s="200"/>
    </row>
    <row r="40954" spans="8:8" x14ac:dyDescent="0.25">
      <c r="H40954" s="200"/>
    </row>
    <row r="40955" spans="8:8" x14ac:dyDescent="0.25">
      <c r="H40955" s="200"/>
    </row>
    <row r="40956" spans="8:8" x14ac:dyDescent="0.25">
      <c r="H40956" s="200"/>
    </row>
    <row r="40957" spans="8:8" x14ac:dyDescent="0.25">
      <c r="H40957" s="200"/>
    </row>
    <row r="40958" spans="8:8" x14ac:dyDescent="0.25">
      <c r="H40958" s="200"/>
    </row>
    <row r="40959" spans="8:8" x14ac:dyDescent="0.25">
      <c r="H40959" s="200"/>
    </row>
    <row r="40960" spans="8:8" x14ac:dyDescent="0.25">
      <c r="H40960" s="200"/>
    </row>
    <row r="40961" spans="8:8" x14ac:dyDescent="0.25">
      <c r="H40961" s="200"/>
    </row>
    <row r="40962" spans="8:8" x14ac:dyDescent="0.25">
      <c r="H40962" s="200"/>
    </row>
    <row r="40963" spans="8:8" x14ac:dyDescent="0.25">
      <c r="H40963" s="200"/>
    </row>
    <row r="40964" spans="8:8" x14ac:dyDescent="0.25">
      <c r="H40964" s="200"/>
    </row>
    <row r="40965" spans="8:8" x14ac:dyDescent="0.25">
      <c r="H40965" s="200"/>
    </row>
    <row r="40966" spans="8:8" x14ac:dyDescent="0.25">
      <c r="H40966" s="200"/>
    </row>
    <row r="40967" spans="8:8" x14ac:dyDescent="0.25">
      <c r="H40967" s="200"/>
    </row>
    <row r="40968" spans="8:8" x14ac:dyDescent="0.25">
      <c r="H40968" s="200"/>
    </row>
    <row r="40969" spans="8:8" x14ac:dyDescent="0.25">
      <c r="H40969" s="200"/>
    </row>
    <row r="40970" spans="8:8" x14ac:dyDescent="0.25">
      <c r="H40970" s="200"/>
    </row>
    <row r="40971" spans="8:8" x14ac:dyDescent="0.25">
      <c r="H40971" s="200"/>
    </row>
    <row r="40972" spans="8:8" x14ac:dyDescent="0.25">
      <c r="H40972" s="200"/>
    </row>
    <row r="40973" spans="8:8" x14ac:dyDescent="0.25">
      <c r="H40973" s="200"/>
    </row>
    <row r="40974" spans="8:8" x14ac:dyDescent="0.25">
      <c r="H40974" s="200"/>
    </row>
    <row r="40975" spans="8:8" x14ac:dyDescent="0.25">
      <c r="H40975" s="200"/>
    </row>
    <row r="40976" spans="8:8" x14ac:dyDescent="0.25">
      <c r="H40976" s="200"/>
    </row>
    <row r="40977" spans="8:8" x14ac:dyDescent="0.25">
      <c r="H40977" s="200"/>
    </row>
    <row r="40978" spans="8:8" x14ac:dyDescent="0.25">
      <c r="H40978" s="200"/>
    </row>
    <row r="40979" spans="8:8" x14ac:dyDescent="0.25">
      <c r="H40979" s="200"/>
    </row>
    <row r="40980" spans="8:8" x14ac:dyDescent="0.25">
      <c r="H40980" s="200"/>
    </row>
    <row r="40981" spans="8:8" x14ac:dyDescent="0.25">
      <c r="H40981" s="200"/>
    </row>
    <row r="40982" spans="8:8" x14ac:dyDescent="0.25">
      <c r="H40982" s="200"/>
    </row>
    <row r="40983" spans="8:8" x14ac:dyDescent="0.25">
      <c r="H40983" s="200"/>
    </row>
    <row r="40984" spans="8:8" x14ac:dyDescent="0.25">
      <c r="H40984" s="200"/>
    </row>
    <row r="40985" spans="8:8" x14ac:dyDescent="0.25">
      <c r="H40985" s="200"/>
    </row>
    <row r="40986" spans="8:8" x14ac:dyDescent="0.25">
      <c r="H40986" s="200"/>
    </row>
    <row r="40987" spans="8:8" x14ac:dyDescent="0.25">
      <c r="H40987" s="200"/>
    </row>
    <row r="40988" spans="8:8" x14ac:dyDescent="0.25">
      <c r="H40988" s="200"/>
    </row>
    <row r="40989" spans="8:8" x14ac:dyDescent="0.25">
      <c r="H40989" s="200"/>
    </row>
    <row r="40990" spans="8:8" x14ac:dyDescent="0.25">
      <c r="H40990" s="200"/>
    </row>
    <row r="40991" spans="8:8" x14ac:dyDescent="0.25">
      <c r="H40991" s="200"/>
    </row>
    <row r="40992" spans="8:8" x14ac:dyDescent="0.25">
      <c r="H40992" s="200"/>
    </row>
    <row r="40993" spans="8:8" x14ac:dyDescent="0.25">
      <c r="H40993" s="200"/>
    </row>
    <row r="40994" spans="8:8" x14ac:dyDescent="0.25">
      <c r="H40994" s="200"/>
    </row>
    <row r="40995" spans="8:8" x14ac:dyDescent="0.25">
      <c r="H40995" s="200"/>
    </row>
    <row r="40996" spans="8:8" x14ac:dyDescent="0.25">
      <c r="H40996" s="200"/>
    </row>
    <row r="40997" spans="8:8" x14ac:dyDescent="0.25">
      <c r="H40997" s="200"/>
    </row>
    <row r="40998" spans="8:8" x14ac:dyDescent="0.25">
      <c r="H40998" s="200"/>
    </row>
    <row r="40999" spans="8:8" x14ac:dyDescent="0.25">
      <c r="H40999" s="200"/>
    </row>
    <row r="41000" spans="8:8" x14ac:dyDescent="0.25">
      <c r="H41000" s="200"/>
    </row>
    <row r="41001" spans="8:8" x14ac:dyDescent="0.25">
      <c r="H41001" s="200"/>
    </row>
    <row r="41002" spans="8:8" x14ac:dyDescent="0.25">
      <c r="H41002" s="200"/>
    </row>
    <row r="41003" spans="8:8" x14ac:dyDescent="0.25">
      <c r="H41003" s="200"/>
    </row>
    <row r="41004" spans="8:8" x14ac:dyDescent="0.25">
      <c r="H41004" s="200"/>
    </row>
    <row r="41005" spans="8:8" x14ac:dyDescent="0.25">
      <c r="H41005" s="200"/>
    </row>
    <row r="41006" spans="8:8" x14ac:dyDescent="0.25">
      <c r="H41006" s="200"/>
    </row>
    <row r="41007" spans="8:8" x14ac:dyDescent="0.25">
      <c r="H41007" s="200"/>
    </row>
    <row r="41008" spans="8:8" x14ac:dyDescent="0.25">
      <c r="H41008" s="200"/>
    </row>
    <row r="41009" spans="8:8" x14ac:dyDescent="0.25">
      <c r="H41009" s="200"/>
    </row>
    <row r="41010" spans="8:8" x14ac:dyDescent="0.25">
      <c r="H41010" s="200"/>
    </row>
    <row r="41011" spans="8:8" x14ac:dyDescent="0.25">
      <c r="H41011" s="200"/>
    </row>
    <row r="41012" spans="8:8" x14ac:dyDescent="0.25">
      <c r="H41012" s="200"/>
    </row>
    <row r="41013" spans="8:8" x14ac:dyDescent="0.25">
      <c r="H41013" s="200"/>
    </row>
    <row r="41014" spans="8:8" x14ac:dyDescent="0.25">
      <c r="H41014" s="200"/>
    </row>
    <row r="41015" spans="8:8" x14ac:dyDescent="0.25">
      <c r="H41015" s="200"/>
    </row>
    <row r="41016" spans="8:8" x14ac:dyDescent="0.25">
      <c r="H41016" s="200"/>
    </row>
    <row r="41017" spans="8:8" x14ac:dyDescent="0.25">
      <c r="H41017" s="200"/>
    </row>
    <row r="41018" spans="8:8" x14ac:dyDescent="0.25">
      <c r="H41018" s="200"/>
    </row>
    <row r="41019" spans="8:8" x14ac:dyDescent="0.25">
      <c r="H41019" s="200"/>
    </row>
    <row r="41020" spans="8:8" x14ac:dyDescent="0.25">
      <c r="H41020" s="200"/>
    </row>
    <row r="41021" spans="8:8" x14ac:dyDescent="0.25">
      <c r="H41021" s="200"/>
    </row>
    <row r="41022" spans="8:8" x14ac:dyDescent="0.25">
      <c r="H41022" s="200"/>
    </row>
    <row r="41023" spans="8:8" x14ac:dyDescent="0.25">
      <c r="H41023" s="200"/>
    </row>
    <row r="41024" spans="8:8" x14ac:dyDescent="0.25">
      <c r="H41024" s="200"/>
    </row>
    <row r="41025" spans="8:8" x14ac:dyDescent="0.25">
      <c r="H41025" s="200"/>
    </row>
    <row r="41026" spans="8:8" x14ac:dyDescent="0.25">
      <c r="H41026" s="200"/>
    </row>
    <row r="41027" spans="8:8" x14ac:dyDescent="0.25">
      <c r="H41027" s="200"/>
    </row>
    <row r="41028" spans="8:8" x14ac:dyDescent="0.25">
      <c r="H41028" s="200"/>
    </row>
    <row r="41029" spans="8:8" x14ac:dyDescent="0.25">
      <c r="H41029" s="200"/>
    </row>
    <row r="41030" spans="8:8" x14ac:dyDescent="0.25">
      <c r="H41030" s="200"/>
    </row>
    <row r="41031" spans="8:8" x14ac:dyDescent="0.25">
      <c r="H41031" s="200"/>
    </row>
    <row r="41032" spans="8:8" x14ac:dyDescent="0.25">
      <c r="H41032" s="200"/>
    </row>
    <row r="41033" spans="8:8" x14ac:dyDescent="0.25">
      <c r="H41033" s="200"/>
    </row>
    <row r="41034" spans="8:8" x14ac:dyDescent="0.25">
      <c r="H41034" s="200"/>
    </row>
    <row r="41035" spans="8:8" x14ac:dyDescent="0.25">
      <c r="H41035" s="200"/>
    </row>
    <row r="41036" spans="8:8" x14ac:dyDescent="0.25">
      <c r="H41036" s="200"/>
    </row>
    <row r="41037" spans="8:8" x14ac:dyDescent="0.25">
      <c r="H41037" s="200"/>
    </row>
    <row r="41038" spans="8:8" x14ac:dyDescent="0.25">
      <c r="H41038" s="200"/>
    </row>
    <row r="41039" spans="8:8" x14ac:dyDescent="0.25">
      <c r="H41039" s="200"/>
    </row>
    <row r="41040" spans="8:8" x14ac:dyDescent="0.25">
      <c r="H41040" s="200"/>
    </row>
    <row r="41041" spans="8:8" x14ac:dyDescent="0.25">
      <c r="H41041" s="200"/>
    </row>
    <row r="41042" spans="8:8" x14ac:dyDescent="0.25">
      <c r="H41042" s="200"/>
    </row>
    <row r="41043" spans="8:8" x14ac:dyDescent="0.25">
      <c r="H41043" s="200"/>
    </row>
    <row r="41044" spans="8:8" x14ac:dyDescent="0.25">
      <c r="H41044" s="200"/>
    </row>
    <row r="41045" spans="8:8" x14ac:dyDescent="0.25">
      <c r="H41045" s="200"/>
    </row>
    <row r="41046" spans="8:8" x14ac:dyDescent="0.25">
      <c r="H41046" s="200"/>
    </row>
    <row r="41047" spans="8:8" x14ac:dyDescent="0.25">
      <c r="H41047" s="200"/>
    </row>
    <row r="41048" spans="8:8" x14ac:dyDescent="0.25">
      <c r="H41048" s="200"/>
    </row>
    <row r="41049" spans="8:8" x14ac:dyDescent="0.25">
      <c r="H41049" s="200"/>
    </row>
    <row r="41050" spans="8:8" x14ac:dyDescent="0.25">
      <c r="H41050" s="200"/>
    </row>
    <row r="41051" spans="8:8" x14ac:dyDescent="0.25">
      <c r="H41051" s="200"/>
    </row>
    <row r="41052" spans="8:8" x14ac:dyDescent="0.25">
      <c r="H41052" s="200"/>
    </row>
    <row r="41053" spans="8:8" x14ac:dyDescent="0.25">
      <c r="H41053" s="200"/>
    </row>
    <row r="41054" spans="8:8" x14ac:dyDescent="0.25">
      <c r="H41054" s="200"/>
    </row>
    <row r="41055" spans="8:8" x14ac:dyDescent="0.25">
      <c r="H41055" s="200"/>
    </row>
    <row r="41056" spans="8:8" x14ac:dyDescent="0.25">
      <c r="H41056" s="200"/>
    </row>
    <row r="41057" spans="8:8" x14ac:dyDescent="0.25">
      <c r="H41057" s="200"/>
    </row>
    <row r="41058" spans="8:8" x14ac:dyDescent="0.25">
      <c r="H41058" s="200"/>
    </row>
    <row r="41059" spans="8:8" x14ac:dyDescent="0.25">
      <c r="H41059" s="200"/>
    </row>
    <row r="41060" spans="8:8" x14ac:dyDescent="0.25">
      <c r="H41060" s="200"/>
    </row>
    <row r="41061" spans="8:8" x14ac:dyDescent="0.25">
      <c r="H41061" s="200"/>
    </row>
    <row r="41062" spans="8:8" x14ac:dyDescent="0.25">
      <c r="H41062" s="200"/>
    </row>
    <row r="41063" spans="8:8" x14ac:dyDescent="0.25">
      <c r="H41063" s="200"/>
    </row>
    <row r="41064" spans="8:8" x14ac:dyDescent="0.25">
      <c r="H41064" s="200"/>
    </row>
    <row r="41065" spans="8:8" x14ac:dyDescent="0.25">
      <c r="H41065" s="200"/>
    </row>
    <row r="41066" spans="8:8" x14ac:dyDescent="0.25">
      <c r="H41066" s="200"/>
    </row>
    <row r="41067" spans="8:8" x14ac:dyDescent="0.25">
      <c r="H41067" s="200"/>
    </row>
    <row r="41068" spans="8:8" x14ac:dyDescent="0.25">
      <c r="H41068" s="200"/>
    </row>
    <row r="41069" spans="8:8" x14ac:dyDescent="0.25">
      <c r="H41069" s="200"/>
    </row>
    <row r="41070" spans="8:8" x14ac:dyDescent="0.25">
      <c r="H41070" s="200"/>
    </row>
    <row r="41071" spans="8:8" x14ac:dyDescent="0.25">
      <c r="H41071" s="200"/>
    </row>
    <row r="41072" spans="8:8" x14ac:dyDescent="0.25">
      <c r="H41072" s="200"/>
    </row>
    <row r="41073" spans="8:8" x14ac:dyDescent="0.25">
      <c r="H41073" s="200"/>
    </row>
    <row r="41074" spans="8:8" x14ac:dyDescent="0.25">
      <c r="H41074" s="200"/>
    </row>
    <row r="41075" spans="8:8" x14ac:dyDescent="0.25">
      <c r="H41075" s="200"/>
    </row>
    <row r="41076" spans="8:8" x14ac:dyDescent="0.25">
      <c r="H41076" s="200"/>
    </row>
    <row r="41077" spans="8:8" x14ac:dyDescent="0.25">
      <c r="H41077" s="200"/>
    </row>
    <row r="41078" spans="8:8" x14ac:dyDescent="0.25">
      <c r="H41078" s="200"/>
    </row>
    <row r="41079" spans="8:8" x14ac:dyDescent="0.25">
      <c r="H41079" s="200"/>
    </row>
    <row r="41080" spans="8:8" x14ac:dyDescent="0.25">
      <c r="H41080" s="200"/>
    </row>
    <row r="41081" spans="8:8" x14ac:dyDescent="0.25">
      <c r="H41081" s="200"/>
    </row>
    <row r="41082" spans="8:8" x14ac:dyDescent="0.25">
      <c r="H41082" s="200"/>
    </row>
    <row r="41083" spans="8:8" x14ac:dyDescent="0.25">
      <c r="H41083" s="200"/>
    </row>
    <row r="41084" spans="8:8" x14ac:dyDescent="0.25">
      <c r="H41084" s="200"/>
    </row>
    <row r="41085" spans="8:8" x14ac:dyDescent="0.25">
      <c r="H41085" s="200"/>
    </row>
    <row r="41086" spans="8:8" x14ac:dyDescent="0.25">
      <c r="H41086" s="200"/>
    </row>
    <row r="41087" spans="8:8" x14ac:dyDescent="0.25">
      <c r="H41087" s="200"/>
    </row>
    <row r="41088" spans="8:8" x14ac:dyDescent="0.25">
      <c r="H41088" s="200"/>
    </row>
    <row r="41089" spans="8:8" x14ac:dyDescent="0.25">
      <c r="H41089" s="200"/>
    </row>
    <row r="41090" spans="8:8" x14ac:dyDescent="0.25">
      <c r="H41090" s="200"/>
    </row>
    <row r="41091" spans="8:8" x14ac:dyDescent="0.25">
      <c r="H41091" s="200"/>
    </row>
    <row r="41092" spans="8:8" x14ac:dyDescent="0.25">
      <c r="H41092" s="200"/>
    </row>
    <row r="41093" spans="8:8" x14ac:dyDescent="0.25">
      <c r="H41093" s="200"/>
    </row>
    <row r="41094" spans="8:8" x14ac:dyDescent="0.25">
      <c r="H41094" s="200"/>
    </row>
    <row r="41095" spans="8:8" x14ac:dyDescent="0.25">
      <c r="H41095" s="200"/>
    </row>
    <row r="41096" spans="8:8" x14ac:dyDescent="0.25">
      <c r="H41096" s="200"/>
    </row>
    <row r="41097" spans="8:8" x14ac:dyDescent="0.25">
      <c r="H41097" s="200"/>
    </row>
    <row r="41098" spans="8:8" x14ac:dyDescent="0.25">
      <c r="H41098" s="200"/>
    </row>
    <row r="41099" spans="8:8" x14ac:dyDescent="0.25">
      <c r="H41099" s="200"/>
    </row>
    <row r="41100" spans="8:8" x14ac:dyDescent="0.25">
      <c r="H41100" s="200"/>
    </row>
    <row r="41101" spans="8:8" x14ac:dyDescent="0.25">
      <c r="H41101" s="200"/>
    </row>
    <row r="41102" spans="8:8" x14ac:dyDescent="0.25">
      <c r="H41102" s="200"/>
    </row>
    <row r="41103" spans="8:8" x14ac:dyDescent="0.25">
      <c r="H41103" s="200"/>
    </row>
    <row r="41104" spans="8:8" x14ac:dyDescent="0.25">
      <c r="H41104" s="200"/>
    </row>
    <row r="41105" spans="8:8" x14ac:dyDescent="0.25">
      <c r="H41105" s="200"/>
    </row>
    <row r="41106" spans="8:8" x14ac:dyDescent="0.25">
      <c r="H41106" s="200"/>
    </row>
    <row r="41107" spans="8:8" x14ac:dyDescent="0.25">
      <c r="H41107" s="200"/>
    </row>
    <row r="41108" spans="8:8" x14ac:dyDescent="0.25">
      <c r="H41108" s="200"/>
    </row>
    <row r="41109" spans="8:8" x14ac:dyDescent="0.25">
      <c r="H41109" s="200"/>
    </row>
    <row r="41110" spans="8:8" x14ac:dyDescent="0.25">
      <c r="H41110" s="200"/>
    </row>
    <row r="41111" spans="8:8" x14ac:dyDescent="0.25">
      <c r="H41111" s="200"/>
    </row>
    <row r="41112" spans="8:8" x14ac:dyDescent="0.25">
      <c r="H41112" s="200"/>
    </row>
    <row r="41113" spans="8:8" x14ac:dyDescent="0.25">
      <c r="H41113" s="200"/>
    </row>
    <row r="41114" spans="8:8" x14ac:dyDescent="0.25">
      <c r="H41114" s="200"/>
    </row>
    <row r="41115" spans="8:8" x14ac:dyDescent="0.25">
      <c r="H41115" s="200"/>
    </row>
    <row r="41116" spans="8:8" x14ac:dyDescent="0.25">
      <c r="H41116" s="200"/>
    </row>
    <row r="41117" spans="8:8" x14ac:dyDescent="0.25">
      <c r="H41117" s="200"/>
    </row>
    <row r="41118" spans="8:8" x14ac:dyDescent="0.25">
      <c r="H41118" s="200"/>
    </row>
    <row r="41119" spans="8:8" x14ac:dyDescent="0.25">
      <c r="H41119" s="200"/>
    </row>
    <row r="41120" spans="8:8" x14ac:dyDescent="0.25">
      <c r="H41120" s="200"/>
    </row>
    <row r="41121" spans="8:8" x14ac:dyDescent="0.25">
      <c r="H41121" s="200"/>
    </row>
    <row r="41122" spans="8:8" x14ac:dyDescent="0.25">
      <c r="H41122" s="200"/>
    </row>
    <row r="41123" spans="8:8" x14ac:dyDescent="0.25">
      <c r="H41123" s="200"/>
    </row>
    <row r="41124" spans="8:8" x14ac:dyDescent="0.25">
      <c r="H41124" s="200"/>
    </row>
    <row r="41125" spans="8:8" x14ac:dyDescent="0.25">
      <c r="H41125" s="200"/>
    </row>
    <row r="41126" spans="8:8" x14ac:dyDescent="0.25">
      <c r="H41126" s="200"/>
    </row>
    <row r="41127" spans="8:8" x14ac:dyDescent="0.25">
      <c r="H41127" s="200"/>
    </row>
    <row r="41128" spans="8:8" x14ac:dyDescent="0.25">
      <c r="H41128" s="200"/>
    </row>
    <row r="41129" spans="8:8" x14ac:dyDescent="0.25">
      <c r="H41129" s="200"/>
    </row>
    <row r="41130" spans="8:8" x14ac:dyDescent="0.25">
      <c r="H41130" s="200"/>
    </row>
    <row r="41131" spans="8:8" x14ac:dyDescent="0.25">
      <c r="H41131" s="200"/>
    </row>
    <row r="41132" spans="8:8" x14ac:dyDescent="0.25">
      <c r="H41132" s="200"/>
    </row>
    <row r="41133" spans="8:8" x14ac:dyDescent="0.25">
      <c r="H41133" s="200"/>
    </row>
    <row r="41134" spans="8:8" x14ac:dyDescent="0.25">
      <c r="H41134" s="200"/>
    </row>
    <row r="41135" spans="8:8" x14ac:dyDescent="0.25">
      <c r="H41135" s="200"/>
    </row>
    <row r="41136" spans="8:8" x14ac:dyDescent="0.25">
      <c r="H41136" s="200"/>
    </row>
    <row r="41137" spans="8:8" x14ac:dyDescent="0.25">
      <c r="H41137" s="200"/>
    </row>
    <row r="41138" spans="8:8" x14ac:dyDescent="0.25">
      <c r="H41138" s="200"/>
    </row>
    <row r="41139" spans="8:8" x14ac:dyDescent="0.25">
      <c r="H41139" s="200"/>
    </row>
    <row r="41140" spans="8:8" x14ac:dyDescent="0.25">
      <c r="H41140" s="200"/>
    </row>
    <row r="41141" spans="8:8" x14ac:dyDescent="0.25">
      <c r="H41141" s="200"/>
    </row>
    <row r="41142" spans="8:8" x14ac:dyDescent="0.25">
      <c r="H41142" s="200"/>
    </row>
    <row r="41143" spans="8:8" x14ac:dyDescent="0.25">
      <c r="H41143" s="200"/>
    </row>
    <row r="41144" spans="8:8" x14ac:dyDescent="0.25">
      <c r="H41144" s="200"/>
    </row>
    <row r="41145" spans="8:8" x14ac:dyDescent="0.25">
      <c r="H41145" s="200"/>
    </row>
    <row r="41146" spans="8:8" x14ac:dyDescent="0.25">
      <c r="H41146" s="200"/>
    </row>
    <row r="41147" spans="8:8" x14ac:dyDescent="0.25">
      <c r="H41147" s="200"/>
    </row>
    <row r="41148" spans="8:8" x14ac:dyDescent="0.25">
      <c r="H41148" s="200"/>
    </row>
    <row r="41149" spans="8:8" x14ac:dyDescent="0.25">
      <c r="H41149" s="200"/>
    </row>
    <row r="41150" spans="8:8" x14ac:dyDescent="0.25">
      <c r="H41150" s="200"/>
    </row>
    <row r="41151" spans="8:8" x14ac:dyDescent="0.25">
      <c r="H41151" s="200"/>
    </row>
    <row r="41152" spans="8:8" x14ac:dyDescent="0.25">
      <c r="H41152" s="200"/>
    </row>
    <row r="41153" spans="8:8" x14ac:dyDescent="0.25">
      <c r="H41153" s="200"/>
    </row>
    <row r="41154" spans="8:8" x14ac:dyDescent="0.25">
      <c r="H41154" s="200"/>
    </row>
    <row r="41155" spans="8:8" x14ac:dyDescent="0.25">
      <c r="H41155" s="200"/>
    </row>
    <row r="41156" spans="8:8" x14ac:dyDescent="0.25">
      <c r="H41156" s="200"/>
    </row>
    <row r="41157" spans="8:8" x14ac:dyDescent="0.25">
      <c r="H41157" s="200"/>
    </row>
    <row r="41158" spans="8:8" x14ac:dyDescent="0.25">
      <c r="H41158" s="200"/>
    </row>
    <row r="41159" spans="8:8" x14ac:dyDescent="0.25">
      <c r="H41159" s="200"/>
    </row>
    <row r="41160" spans="8:8" x14ac:dyDescent="0.25">
      <c r="H41160" s="200"/>
    </row>
    <row r="41161" spans="8:8" x14ac:dyDescent="0.25">
      <c r="H41161" s="200"/>
    </row>
    <row r="41162" spans="8:8" x14ac:dyDescent="0.25">
      <c r="H41162" s="200"/>
    </row>
    <row r="41163" spans="8:8" x14ac:dyDescent="0.25">
      <c r="H41163" s="200"/>
    </row>
    <row r="41164" spans="8:8" x14ac:dyDescent="0.25">
      <c r="H41164" s="200"/>
    </row>
    <row r="41165" spans="8:8" x14ac:dyDescent="0.25">
      <c r="H41165" s="200"/>
    </row>
    <row r="41166" spans="8:8" x14ac:dyDescent="0.25">
      <c r="H41166" s="200"/>
    </row>
    <row r="41167" spans="8:8" x14ac:dyDescent="0.25">
      <c r="H41167" s="200"/>
    </row>
    <row r="41168" spans="8:8" x14ac:dyDescent="0.25">
      <c r="H41168" s="200"/>
    </row>
    <row r="41169" spans="8:8" x14ac:dyDescent="0.25">
      <c r="H41169" s="200"/>
    </row>
    <row r="41170" spans="8:8" x14ac:dyDescent="0.25">
      <c r="H41170" s="200"/>
    </row>
    <row r="41171" spans="8:8" x14ac:dyDescent="0.25">
      <c r="H41171" s="200"/>
    </row>
    <row r="41172" spans="8:8" x14ac:dyDescent="0.25">
      <c r="H41172" s="200"/>
    </row>
    <row r="41173" spans="8:8" x14ac:dyDescent="0.25">
      <c r="H41173" s="200"/>
    </row>
    <row r="41174" spans="8:8" x14ac:dyDescent="0.25">
      <c r="H41174" s="200"/>
    </row>
    <row r="41175" spans="8:8" x14ac:dyDescent="0.25">
      <c r="H41175" s="200"/>
    </row>
    <row r="41176" spans="8:8" x14ac:dyDescent="0.25">
      <c r="H41176" s="200"/>
    </row>
    <row r="41177" spans="8:8" x14ac:dyDescent="0.25">
      <c r="H41177" s="200"/>
    </row>
    <row r="41178" spans="8:8" x14ac:dyDescent="0.25">
      <c r="H41178" s="200"/>
    </row>
    <row r="41179" spans="8:8" x14ac:dyDescent="0.25">
      <c r="H41179" s="200"/>
    </row>
    <row r="41180" spans="8:8" x14ac:dyDescent="0.25">
      <c r="H41180" s="200"/>
    </row>
    <row r="41181" spans="8:8" x14ac:dyDescent="0.25">
      <c r="H41181" s="200"/>
    </row>
    <row r="41182" spans="8:8" x14ac:dyDescent="0.25">
      <c r="H41182" s="200"/>
    </row>
    <row r="41183" spans="8:8" x14ac:dyDescent="0.25">
      <c r="H41183" s="200"/>
    </row>
    <row r="41184" spans="8:8" x14ac:dyDescent="0.25">
      <c r="H41184" s="200"/>
    </row>
    <row r="41185" spans="8:8" x14ac:dyDescent="0.25">
      <c r="H41185" s="200"/>
    </row>
    <row r="41186" spans="8:8" x14ac:dyDescent="0.25">
      <c r="H41186" s="200"/>
    </row>
    <row r="41187" spans="8:8" x14ac:dyDescent="0.25">
      <c r="H41187" s="200"/>
    </row>
    <row r="41188" spans="8:8" x14ac:dyDescent="0.25">
      <c r="H41188" s="200"/>
    </row>
    <row r="41189" spans="8:8" x14ac:dyDescent="0.25">
      <c r="H41189" s="200"/>
    </row>
    <row r="41190" spans="8:8" x14ac:dyDescent="0.25">
      <c r="H41190" s="200"/>
    </row>
    <row r="41191" spans="8:8" x14ac:dyDescent="0.25">
      <c r="H41191" s="200"/>
    </row>
    <row r="41192" spans="8:8" x14ac:dyDescent="0.25">
      <c r="H41192" s="200"/>
    </row>
    <row r="41193" spans="8:8" x14ac:dyDescent="0.25">
      <c r="H41193" s="200"/>
    </row>
    <row r="41194" spans="8:8" x14ac:dyDescent="0.25">
      <c r="H41194" s="200"/>
    </row>
    <row r="41195" spans="8:8" x14ac:dyDescent="0.25">
      <c r="H41195" s="200"/>
    </row>
    <row r="41196" spans="8:8" x14ac:dyDescent="0.25">
      <c r="H41196" s="200"/>
    </row>
    <row r="41197" spans="8:8" x14ac:dyDescent="0.25">
      <c r="H41197" s="200"/>
    </row>
    <row r="41198" spans="8:8" x14ac:dyDescent="0.25">
      <c r="H41198" s="200"/>
    </row>
    <row r="41199" spans="8:8" x14ac:dyDescent="0.25">
      <c r="H41199" s="200"/>
    </row>
    <row r="41200" spans="8:8" x14ac:dyDescent="0.25">
      <c r="H41200" s="200"/>
    </row>
    <row r="41201" spans="8:8" x14ac:dyDescent="0.25">
      <c r="H41201" s="200"/>
    </row>
    <row r="41202" spans="8:8" x14ac:dyDescent="0.25">
      <c r="H41202" s="200"/>
    </row>
    <row r="41203" spans="8:8" x14ac:dyDescent="0.25">
      <c r="H41203" s="200"/>
    </row>
    <row r="41204" spans="8:8" x14ac:dyDescent="0.25">
      <c r="H41204" s="200"/>
    </row>
    <row r="41205" spans="8:8" x14ac:dyDescent="0.25">
      <c r="H41205" s="200"/>
    </row>
    <row r="41206" spans="8:8" x14ac:dyDescent="0.25">
      <c r="H41206" s="200"/>
    </row>
    <row r="41207" spans="8:8" x14ac:dyDescent="0.25">
      <c r="H41207" s="200"/>
    </row>
    <row r="41208" spans="8:8" x14ac:dyDescent="0.25">
      <c r="H41208" s="200"/>
    </row>
    <row r="41209" spans="8:8" x14ac:dyDescent="0.25">
      <c r="H41209" s="200"/>
    </row>
    <row r="41210" spans="8:8" x14ac:dyDescent="0.25">
      <c r="H41210" s="200"/>
    </row>
    <row r="41211" spans="8:8" x14ac:dyDescent="0.25">
      <c r="H41211" s="200"/>
    </row>
    <row r="41212" spans="8:8" x14ac:dyDescent="0.25">
      <c r="H41212" s="200"/>
    </row>
    <row r="41213" spans="8:8" x14ac:dyDescent="0.25">
      <c r="H41213" s="200"/>
    </row>
    <row r="41214" spans="8:8" x14ac:dyDescent="0.25">
      <c r="H41214" s="200"/>
    </row>
    <row r="41215" spans="8:8" x14ac:dyDescent="0.25">
      <c r="H41215" s="200"/>
    </row>
    <row r="41216" spans="8:8" x14ac:dyDescent="0.25">
      <c r="H41216" s="200"/>
    </row>
    <row r="41217" spans="8:8" x14ac:dyDescent="0.25">
      <c r="H41217" s="200"/>
    </row>
    <row r="41218" spans="8:8" x14ac:dyDescent="0.25">
      <c r="H41218" s="200"/>
    </row>
    <row r="41219" spans="8:8" x14ac:dyDescent="0.25">
      <c r="H41219" s="200"/>
    </row>
    <row r="41220" spans="8:8" x14ac:dyDescent="0.25">
      <c r="H41220" s="200"/>
    </row>
    <row r="41221" spans="8:8" x14ac:dyDescent="0.25">
      <c r="H41221" s="200"/>
    </row>
    <row r="41222" spans="8:8" x14ac:dyDescent="0.25">
      <c r="H41222" s="200"/>
    </row>
    <row r="41223" spans="8:8" x14ac:dyDescent="0.25">
      <c r="H41223" s="200"/>
    </row>
    <row r="41224" spans="8:8" x14ac:dyDescent="0.25">
      <c r="H41224" s="200"/>
    </row>
    <row r="41225" spans="8:8" x14ac:dyDescent="0.25">
      <c r="H41225" s="200"/>
    </row>
    <row r="41226" spans="8:8" x14ac:dyDescent="0.25">
      <c r="H41226" s="200"/>
    </row>
    <row r="41227" spans="8:8" x14ac:dyDescent="0.25">
      <c r="H41227" s="200"/>
    </row>
    <row r="41228" spans="8:8" x14ac:dyDescent="0.25">
      <c r="H41228" s="200"/>
    </row>
    <row r="41229" spans="8:8" x14ac:dyDescent="0.25">
      <c r="H41229" s="200"/>
    </row>
    <row r="41230" spans="8:8" x14ac:dyDescent="0.25">
      <c r="H41230" s="200"/>
    </row>
    <row r="41231" spans="8:8" x14ac:dyDescent="0.25">
      <c r="H41231" s="200"/>
    </row>
    <row r="41232" spans="8:8" x14ac:dyDescent="0.25">
      <c r="H41232" s="200"/>
    </row>
    <row r="41233" spans="8:8" x14ac:dyDescent="0.25">
      <c r="H41233" s="200"/>
    </row>
    <row r="41234" spans="8:8" x14ac:dyDescent="0.25">
      <c r="H41234" s="200"/>
    </row>
    <row r="41235" spans="8:8" x14ac:dyDescent="0.25">
      <c r="H41235" s="200"/>
    </row>
    <row r="41236" spans="8:8" x14ac:dyDescent="0.25">
      <c r="H41236" s="200"/>
    </row>
    <row r="41237" spans="8:8" x14ac:dyDescent="0.25">
      <c r="H41237" s="200"/>
    </row>
    <row r="41238" spans="8:8" x14ac:dyDescent="0.25">
      <c r="H41238" s="200"/>
    </row>
    <row r="41239" spans="8:8" x14ac:dyDescent="0.25">
      <c r="H41239" s="200"/>
    </row>
    <row r="41240" spans="8:8" x14ac:dyDescent="0.25">
      <c r="H41240" s="200"/>
    </row>
    <row r="41241" spans="8:8" x14ac:dyDescent="0.25">
      <c r="H41241" s="200"/>
    </row>
    <row r="41242" spans="8:8" x14ac:dyDescent="0.25">
      <c r="H41242" s="200"/>
    </row>
    <row r="41243" spans="8:8" x14ac:dyDescent="0.25">
      <c r="H41243" s="200"/>
    </row>
    <row r="41244" spans="8:8" x14ac:dyDescent="0.25">
      <c r="H41244" s="200"/>
    </row>
    <row r="41245" spans="8:8" x14ac:dyDescent="0.25">
      <c r="H41245" s="200"/>
    </row>
    <row r="41246" spans="8:8" x14ac:dyDescent="0.25">
      <c r="H41246" s="200"/>
    </row>
    <row r="41247" spans="8:8" x14ac:dyDescent="0.25">
      <c r="H41247" s="200"/>
    </row>
    <row r="41248" spans="8:8" x14ac:dyDescent="0.25">
      <c r="H41248" s="200"/>
    </row>
    <row r="41249" spans="8:8" x14ac:dyDescent="0.25">
      <c r="H41249" s="200"/>
    </row>
    <row r="41250" spans="8:8" x14ac:dyDescent="0.25">
      <c r="H41250" s="200"/>
    </row>
    <row r="41251" spans="8:8" x14ac:dyDescent="0.25">
      <c r="H41251" s="200"/>
    </row>
    <row r="41252" spans="8:8" x14ac:dyDescent="0.25">
      <c r="H41252" s="200"/>
    </row>
    <row r="41253" spans="8:8" x14ac:dyDescent="0.25">
      <c r="H41253" s="200"/>
    </row>
    <row r="41254" spans="8:8" x14ac:dyDescent="0.25">
      <c r="H41254" s="200"/>
    </row>
    <row r="41255" spans="8:8" x14ac:dyDescent="0.25">
      <c r="H41255" s="200"/>
    </row>
    <row r="41256" spans="8:8" x14ac:dyDescent="0.25">
      <c r="H41256" s="200"/>
    </row>
    <row r="41257" spans="8:8" x14ac:dyDescent="0.25">
      <c r="H41257" s="200"/>
    </row>
    <row r="41258" spans="8:8" x14ac:dyDescent="0.25">
      <c r="H41258" s="200"/>
    </row>
    <row r="41259" spans="8:8" x14ac:dyDescent="0.25">
      <c r="H41259" s="200"/>
    </row>
    <row r="41260" spans="8:8" x14ac:dyDescent="0.25">
      <c r="H41260" s="200"/>
    </row>
    <row r="41261" spans="8:8" x14ac:dyDescent="0.25">
      <c r="H41261" s="200"/>
    </row>
    <row r="41262" spans="8:8" x14ac:dyDescent="0.25">
      <c r="H41262" s="200"/>
    </row>
    <row r="41263" spans="8:8" x14ac:dyDescent="0.25">
      <c r="H41263" s="200"/>
    </row>
    <row r="41264" spans="8:8" x14ac:dyDescent="0.25">
      <c r="H41264" s="200"/>
    </row>
    <row r="41265" spans="8:8" x14ac:dyDescent="0.25">
      <c r="H41265" s="200"/>
    </row>
    <row r="41266" spans="8:8" x14ac:dyDescent="0.25">
      <c r="H41266" s="200"/>
    </row>
    <row r="41267" spans="8:8" x14ac:dyDescent="0.25">
      <c r="H41267" s="200"/>
    </row>
    <row r="41268" spans="8:8" x14ac:dyDescent="0.25">
      <c r="H41268" s="200"/>
    </row>
    <row r="41269" spans="8:8" x14ac:dyDescent="0.25">
      <c r="H41269" s="200"/>
    </row>
    <row r="41270" spans="8:8" x14ac:dyDescent="0.25">
      <c r="H41270" s="200"/>
    </row>
    <row r="41271" spans="8:8" x14ac:dyDescent="0.25">
      <c r="H41271" s="200"/>
    </row>
    <row r="41272" spans="8:8" x14ac:dyDescent="0.25">
      <c r="H41272" s="200"/>
    </row>
    <row r="41273" spans="8:8" x14ac:dyDescent="0.25">
      <c r="H41273" s="200"/>
    </row>
    <row r="41274" spans="8:8" x14ac:dyDescent="0.25">
      <c r="H41274" s="200"/>
    </row>
    <row r="41275" spans="8:8" x14ac:dyDescent="0.25">
      <c r="H41275" s="200"/>
    </row>
    <row r="41276" spans="8:8" x14ac:dyDescent="0.25">
      <c r="H41276" s="200"/>
    </row>
    <row r="41277" spans="8:8" x14ac:dyDescent="0.25">
      <c r="H41277" s="200"/>
    </row>
    <row r="41278" spans="8:8" x14ac:dyDescent="0.25">
      <c r="H41278" s="200"/>
    </row>
    <row r="41279" spans="8:8" x14ac:dyDescent="0.25">
      <c r="H41279" s="200"/>
    </row>
    <row r="41280" spans="8:8" x14ac:dyDescent="0.25">
      <c r="H41280" s="200"/>
    </row>
    <row r="41281" spans="8:8" x14ac:dyDescent="0.25">
      <c r="H41281" s="200"/>
    </row>
    <row r="41282" spans="8:8" x14ac:dyDescent="0.25">
      <c r="H41282" s="200"/>
    </row>
    <row r="41283" spans="8:8" x14ac:dyDescent="0.25">
      <c r="H41283" s="200"/>
    </row>
    <row r="41284" spans="8:8" x14ac:dyDescent="0.25">
      <c r="H41284" s="200"/>
    </row>
    <row r="41285" spans="8:8" x14ac:dyDescent="0.25">
      <c r="H41285" s="200"/>
    </row>
    <row r="41286" spans="8:8" x14ac:dyDescent="0.25">
      <c r="H41286" s="200"/>
    </row>
    <row r="41287" spans="8:8" x14ac:dyDescent="0.25">
      <c r="H41287" s="200"/>
    </row>
    <row r="41288" spans="8:8" x14ac:dyDescent="0.25">
      <c r="H41288" s="200"/>
    </row>
    <row r="41289" spans="8:8" x14ac:dyDescent="0.25">
      <c r="H41289" s="200"/>
    </row>
    <row r="41290" spans="8:8" x14ac:dyDescent="0.25">
      <c r="H41290" s="200"/>
    </row>
    <row r="41291" spans="8:8" x14ac:dyDescent="0.25">
      <c r="H41291" s="200"/>
    </row>
    <row r="41292" spans="8:8" x14ac:dyDescent="0.25">
      <c r="H41292" s="200"/>
    </row>
    <row r="41293" spans="8:8" x14ac:dyDescent="0.25">
      <c r="H41293" s="200"/>
    </row>
    <row r="41294" spans="8:8" x14ac:dyDescent="0.25">
      <c r="H41294" s="200"/>
    </row>
    <row r="41295" spans="8:8" x14ac:dyDescent="0.25">
      <c r="H41295" s="200"/>
    </row>
    <row r="41296" spans="8:8" x14ac:dyDescent="0.25">
      <c r="H41296" s="200"/>
    </row>
    <row r="41297" spans="8:8" x14ac:dyDescent="0.25">
      <c r="H41297" s="200"/>
    </row>
    <row r="41298" spans="8:8" x14ac:dyDescent="0.25">
      <c r="H41298" s="200"/>
    </row>
    <row r="41299" spans="8:8" x14ac:dyDescent="0.25">
      <c r="H41299" s="200"/>
    </row>
    <row r="41300" spans="8:8" x14ac:dyDescent="0.25">
      <c r="H41300" s="200"/>
    </row>
    <row r="41301" spans="8:8" x14ac:dyDescent="0.25">
      <c r="H41301" s="200"/>
    </row>
    <row r="41302" spans="8:8" x14ac:dyDescent="0.25">
      <c r="H41302" s="200"/>
    </row>
    <row r="41303" spans="8:8" x14ac:dyDescent="0.25">
      <c r="H41303" s="200"/>
    </row>
    <row r="41304" spans="8:8" x14ac:dyDescent="0.25">
      <c r="H41304" s="200"/>
    </row>
    <row r="41305" spans="8:8" x14ac:dyDescent="0.25">
      <c r="H41305" s="200"/>
    </row>
    <row r="41306" spans="8:8" x14ac:dyDescent="0.25">
      <c r="H41306" s="200"/>
    </row>
    <row r="41307" spans="8:8" x14ac:dyDescent="0.25">
      <c r="H41307" s="200"/>
    </row>
    <row r="41308" spans="8:8" x14ac:dyDescent="0.25">
      <c r="H41308" s="200"/>
    </row>
    <row r="41309" spans="8:8" x14ac:dyDescent="0.25">
      <c r="H41309" s="200"/>
    </row>
    <row r="41310" spans="8:8" x14ac:dyDescent="0.25">
      <c r="H41310" s="200"/>
    </row>
    <row r="41311" spans="8:8" x14ac:dyDescent="0.25">
      <c r="H41311" s="200"/>
    </row>
    <row r="41312" spans="8:8" x14ac:dyDescent="0.25">
      <c r="H41312" s="200"/>
    </row>
    <row r="41313" spans="8:8" x14ac:dyDescent="0.25">
      <c r="H41313" s="200"/>
    </row>
    <row r="41314" spans="8:8" x14ac:dyDescent="0.25">
      <c r="H41314" s="200"/>
    </row>
    <row r="41315" spans="8:8" x14ac:dyDescent="0.25">
      <c r="H41315" s="200"/>
    </row>
    <row r="41316" spans="8:8" x14ac:dyDescent="0.25">
      <c r="H41316" s="200"/>
    </row>
    <row r="41317" spans="8:8" x14ac:dyDescent="0.25">
      <c r="H41317" s="200"/>
    </row>
    <row r="41318" spans="8:8" x14ac:dyDescent="0.25">
      <c r="H41318" s="200"/>
    </row>
    <row r="41319" spans="8:8" x14ac:dyDescent="0.25">
      <c r="H41319" s="200"/>
    </row>
    <row r="41320" spans="8:8" x14ac:dyDescent="0.25">
      <c r="H41320" s="200"/>
    </row>
    <row r="41321" spans="8:8" x14ac:dyDescent="0.25">
      <c r="H41321" s="200"/>
    </row>
    <row r="41322" spans="8:8" x14ac:dyDescent="0.25">
      <c r="H41322" s="200"/>
    </row>
    <row r="41323" spans="8:8" x14ac:dyDescent="0.25">
      <c r="H41323" s="200"/>
    </row>
    <row r="41324" spans="8:8" x14ac:dyDescent="0.25">
      <c r="H41324" s="200"/>
    </row>
    <row r="41325" spans="8:8" x14ac:dyDescent="0.25">
      <c r="H41325" s="200"/>
    </row>
    <row r="41326" spans="8:8" x14ac:dyDescent="0.25">
      <c r="H41326" s="200"/>
    </row>
    <row r="41327" spans="8:8" x14ac:dyDescent="0.25">
      <c r="H41327" s="200"/>
    </row>
    <row r="41328" spans="8:8" x14ac:dyDescent="0.25">
      <c r="H41328" s="200"/>
    </row>
    <row r="41329" spans="8:8" x14ac:dyDescent="0.25">
      <c r="H41329" s="200"/>
    </row>
    <row r="41330" spans="8:8" x14ac:dyDescent="0.25">
      <c r="H41330" s="200"/>
    </row>
    <row r="41331" spans="8:8" x14ac:dyDescent="0.25">
      <c r="H41331" s="200"/>
    </row>
    <row r="41332" spans="8:8" x14ac:dyDescent="0.25">
      <c r="H41332" s="200"/>
    </row>
    <row r="41333" spans="8:8" x14ac:dyDescent="0.25">
      <c r="H41333" s="200"/>
    </row>
    <row r="41334" spans="8:8" x14ac:dyDescent="0.25">
      <c r="H41334" s="200"/>
    </row>
    <row r="41335" spans="8:8" x14ac:dyDescent="0.25">
      <c r="H41335" s="200"/>
    </row>
    <row r="41336" spans="8:8" x14ac:dyDescent="0.25">
      <c r="H41336" s="200"/>
    </row>
    <row r="41337" spans="8:8" x14ac:dyDescent="0.25">
      <c r="H41337" s="200"/>
    </row>
    <row r="41338" spans="8:8" x14ac:dyDescent="0.25">
      <c r="H41338" s="200"/>
    </row>
    <row r="41339" spans="8:8" x14ac:dyDescent="0.25">
      <c r="H41339" s="200"/>
    </row>
    <row r="41340" spans="8:8" x14ac:dyDescent="0.25">
      <c r="H41340" s="200"/>
    </row>
    <row r="41341" spans="8:8" x14ac:dyDescent="0.25">
      <c r="H41341" s="200"/>
    </row>
    <row r="41342" spans="8:8" x14ac:dyDescent="0.25">
      <c r="H41342" s="200"/>
    </row>
    <row r="41343" spans="8:8" x14ac:dyDescent="0.25">
      <c r="H41343" s="200"/>
    </row>
    <row r="41344" spans="8:8" x14ac:dyDescent="0.25">
      <c r="H41344" s="200"/>
    </row>
    <row r="41345" spans="8:8" x14ac:dyDescent="0.25">
      <c r="H41345" s="200"/>
    </row>
    <row r="41346" spans="8:8" x14ac:dyDescent="0.25">
      <c r="H41346" s="200"/>
    </row>
    <row r="41347" spans="8:8" x14ac:dyDescent="0.25">
      <c r="H41347" s="200"/>
    </row>
    <row r="41348" spans="8:8" x14ac:dyDescent="0.25">
      <c r="H41348" s="200"/>
    </row>
    <row r="41349" spans="8:8" x14ac:dyDescent="0.25">
      <c r="H41349" s="200"/>
    </row>
    <row r="41350" spans="8:8" x14ac:dyDescent="0.25">
      <c r="H41350" s="200"/>
    </row>
    <row r="41351" spans="8:8" x14ac:dyDescent="0.25">
      <c r="H41351" s="200"/>
    </row>
    <row r="41352" spans="8:8" x14ac:dyDescent="0.25">
      <c r="H41352" s="200"/>
    </row>
    <row r="41353" spans="8:8" x14ac:dyDescent="0.25">
      <c r="H41353" s="200"/>
    </row>
    <row r="41354" spans="8:8" x14ac:dyDescent="0.25">
      <c r="H41354" s="200"/>
    </row>
    <row r="41355" spans="8:8" x14ac:dyDescent="0.25">
      <c r="H41355" s="200"/>
    </row>
    <row r="41356" spans="8:8" x14ac:dyDescent="0.25">
      <c r="H41356" s="200"/>
    </row>
    <row r="41357" spans="8:8" x14ac:dyDescent="0.25">
      <c r="H41357" s="200"/>
    </row>
    <row r="41358" spans="8:8" x14ac:dyDescent="0.25">
      <c r="H41358" s="200"/>
    </row>
    <row r="41359" spans="8:8" x14ac:dyDescent="0.25">
      <c r="H41359" s="200"/>
    </row>
    <row r="41360" spans="8:8" x14ac:dyDescent="0.25">
      <c r="H41360" s="200"/>
    </row>
    <row r="41361" spans="8:8" x14ac:dyDescent="0.25">
      <c r="H41361" s="200"/>
    </row>
    <row r="41362" spans="8:8" x14ac:dyDescent="0.25">
      <c r="H41362" s="200"/>
    </row>
    <row r="41363" spans="8:8" x14ac:dyDescent="0.25">
      <c r="H41363" s="200"/>
    </row>
    <row r="41364" spans="8:8" x14ac:dyDescent="0.25">
      <c r="H41364" s="200"/>
    </row>
    <row r="41365" spans="8:8" x14ac:dyDescent="0.25">
      <c r="H41365" s="200"/>
    </row>
    <row r="41366" spans="8:8" x14ac:dyDescent="0.25">
      <c r="H41366" s="200"/>
    </row>
    <row r="41367" spans="8:8" x14ac:dyDescent="0.25">
      <c r="H41367" s="200"/>
    </row>
    <row r="41368" spans="8:8" x14ac:dyDescent="0.25">
      <c r="H41368" s="200"/>
    </row>
    <row r="41369" spans="8:8" x14ac:dyDescent="0.25">
      <c r="H41369" s="200"/>
    </row>
    <row r="41370" spans="8:8" x14ac:dyDescent="0.25">
      <c r="H41370" s="200"/>
    </row>
    <row r="41371" spans="8:8" x14ac:dyDescent="0.25">
      <c r="H41371" s="200"/>
    </row>
    <row r="41372" spans="8:8" x14ac:dyDescent="0.25">
      <c r="H41372" s="200"/>
    </row>
    <row r="41373" spans="8:8" x14ac:dyDescent="0.25">
      <c r="H41373" s="200"/>
    </row>
    <row r="41374" spans="8:8" x14ac:dyDescent="0.25">
      <c r="H41374" s="200"/>
    </row>
    <row r="41375" spans="8:8" x14ac:dyDescent="0.25">
      <c r="H41375" s="200"/>
    </row>
    <row r="41376" spans="8:8" x14ac:dyDescent="0.25">
      <c r="H41376" s="200"/>
    </row>
    <row r="41377" spans="8:8" x14ac:dyDescent="0.25">
      <c r="H41377" s="200"/>
    </row>
    <row r="41378" spans="8:8" x14ac:dyDescent="0.25">
      <c r="H41378" s="200"/>
    </row>
    <row r="41379" spans="8:8" x14ac:dyDescent="0.25">
      <c r="H41379" s="200"/>
    </row>
    <row r="41380" spans="8:8" x14ac:dyDescent="0.25">
      <c r="H41380" s="200"/>
    </row>
    <row r="41381" spans="8:8" x14ac:dyDescent="0.25">
      <c r="H41381" s="200"/>
    </row>
    <row r="41382" spans="8:8" x14ac:dyDescent="0.25">
      <c r="H41382" s="200"/>
    </row>
    <row r="41383" spans="8:8" x14ac:dyDescent="0.25">
      <c r="H41383" s="200"/>
    </row>
    <row r="41384" spans="8:8" x14ac:dyDescent="0.25">
      <c r="H41384" s="200"/>
    </row>
    <row r="41385" spans="8:8" x14ac:dyDescent="0.25">
      <c r="H41385" s="200"/>
    </row>
    <row r="41386" spans="8:8" x14ac:dyDescent="0.25">
      <c r="H41386" s="200"/>
    </row>
    <row r="41387" spans="8:8" x14ac:dyDescent="0.25">
      <c r="H41387" s="200"/>
    </row>
    <row r="41388" spans="8:8" x14ac:dyDescent="0.25">
      <c r="H41388" s="200"/>
    </row>
    <row r="41389" spans="8:8" x14ac:dyDescent="0.25">
      <c r="H41389" s="200"/>
    </row>
    <row r="41390" spans="8:8" x14ac:dyDescent="0.25">
      <c r="H41390" s="200"/>
    </row>
    <row r="41391" spans="8:8" x14ac:dyDescent="0.25">
      <c r="H41391" s="200"/>
    </row>
    <row r="41392" spans="8:8" x14ac:dyDescent="0.25">
      <c r="H41392" s="200"/>
    </row>
    <row r="41393" spans="8:8" x14ac:dyDescent="0.25">
      <c r="H41393" s="200"/>
    </row>
    <row r="41394" spans="8:8" x14ac:dyDescent="0.25">
      <c r="H41394" s="200"/>
    </row>
    <row r="41395" spans="8:8" x14ac:dyDescent="0.25">
      <c r="H41395" s="200"/>
    </row>
    <row r="41396" spans="8:8" x14ac:dyDescent="0.25">
      <c r="H41396" s="200"/>
    </row>
    <row r="41397" spans="8:8" x14ac:dyDescent="0.25">
      <c r="H41397" s="200"/>
    </row>
    <row r="41398" spans="8:8" x14ac:dyDescent="0.25">
      <c r="H41398" s="200"/>
    </row>
    <row r="41399" spans="8:8" x14ac:dyDescent="0.25">
      <c r="H41399" s="200"/>
    </row>
    <row r="41400" spans="8:8" x14ac:dyDescent="0.25">
      <c r="H41400" s="200"/>
    </row>
    <row r="41401" spans="8:8" x14ac:dyDescent="0.25">
      <c r="H41401" s="200"/>
    </row>
    <row r="41402" spans="8:8" x14ac:dyDescent="0.25">
      <c r="H41402" s="200"/>
    </row>
    <row r="41403" spans="8:8" x14ac:dyDescent="0.25">
      <c r="H41403" s="200"/>
    </row>
    <row r="41404" spans="8:8" x14ac:dyDescent="0.25">
      <c r="H41404" s="200"/>
    </row>
    <row r="41405" spans="8:8" x14ac:dyDescent="0.25">
      <c r="H41405" s="200"/>
    </row>
    <row r="41406" spans="8:8" x14ac:dyDescent="0.25">
      <c r="H41406" s="200"/>
    </row>
    <row r="41407" spans="8:8" x14ac:dyDescent="0.25">
      <c r="H41407" s="200"/>
    </row>
    <row r="41408" spans="8:8" x14ac:dyDescent="0.25">
      <c r="H41408" s="200"/>
    </row>
    <row r="41409" spans="8:8" x14ac:dyDescent="0.25">
      <c r="H41409" s="200"/>
    </row>
    <row r="41410" spans="8:8" x14ac:dyDescent="0.25">
      <c r="H41410" s="200"/>
    </row>
    <row r="41411" spans="8:8" x14ac:dyDescent="0.25">
      <c r="H41411" s="200"/>
    </row>
    <row r="41412" spans="8:8" x14ac:dyDescent="0.25">
      <c r="H41412" s="200"/>
    </row>
    <row r="41413" spans="8:8" x14ac:dyDescent="0.25">
      <c r="H41413" s="200"/>
    </row>
    <row r="41414" spans="8:8" x14ac:dyDescent="0.25">
      <c r="H41414" s="200"/>
    </row>
    <row r="41415" spans="8:8" x14ac:dyDescent="0.25">
      <c r="H41415" s="200"/>
    </row>
    <row r="41416" spans="8:8" x14ac:dyDescent="0.25">
      <c r="H41416" s="200"/>
    </row>
    <row r="41417" spans="8:8" x14ac:dyDescent="0.25">
      <c r="H41417" s="200"/>
    </row>
    <row r="41418" spans="8:8" x14ac:dyDescent="0.25">
      <c r="H41418" s="200"/>
    </row>
    <row r="41419" spans="8:8" x14ac:dyDescent="0.25">
      <c r="H41419" s="200"/>
    </row>
    <row r="41420" spans="8:8" x14ac:dyDescent="0.25">
      <c r="H41420" s="200"/>
    </row>
    <row r="41421" spans="8:8" x14ac:dyDescent="0.25">
      <c r="H41421" s="200"/>
    </row>
    <row r="41422" spans="8:8" x14ac:dyDescent="0.25">
      <c r="H41422" s="200"/>
    </row>
    <row r="41423" spans="8:8" x14ac:dyDescent="0.25">
      <c r="H41423" s="200"/>
    </row>
    <row r="41424" spans="8:8" x14ac:dyDescent="0.25">
      <c r="H41424" s="200"/>
    </row>
    <row r="41425" spans="8:8" x14ac:dyDescent="0.25">
      <c r="H41425" s="200"/>
    </row>
    <row r="41426" spans="8:8" x14ac:dyDescent="0.25">
      <c r="H41426" s="200"/>
    </row>
    <row r="41427" spans="8:8" x14ac:dyDescent="0.25">
      <c r="H41427" s="200"/>
    </row>
    <row r="41428" spans="8:8" x14ac:dyDescent="0.25">
      <c r="H41428" s="200"/>
    </row>
    <row r="41429" spans="8:8" x14ac:dyDescent="0.25">
      <c r="H41429" s="200"/>
    </row>
    <row r="41430" spans="8:8" x14ac:dyDescent="0.25">
      <c r="H41430" s="200"/>
    </row>
    <row r="41431" spans="8:8" x14ac:dyDescent="0.25">
      <c r="H41431" s="200"/>
    </row>
    <row r="41432" spans="8:8" x14ac:dyDescent="0.25">
      <c r="H41432" s="200"/>
    </row>
    <row r="41433" spans="8:8" x14ac:dyDescent="0.25">
      <c r="H41433" s="200"/>
    </row>
    <row r="41434" spans="8:8" x14ac:dyDescent="0.25">
      <c r="H41434" s="200"/>
    </row>
    <row r="41435" spans="8:8" x14ac:dyDescent="0.25">
      <c r="H41435" s="200"/>
    </row>
    <row r="41436" spans="8:8" x14ac:dyDescent="0.25">
      <c r="H41436" s="200"/>
    </row>
    <row r="41437" spans="8:8" x14ac:dyDescent="0.25">
      <c r="H41437" s="200"/>
    </row>
    <row r="41438" spans="8:8" x14ac:dyDescent="0.25">
      <c r="H41438" s="200"/>
    </row>
    <row r="41439" spans="8:8" x14ac:dyDescent="0.25">
      <c r="H41439" s="200"/>
    </row>
    <row r="41440" spans="8:8" x14ac:dyDescent="0.25">
      <c r="H41440" s="200"/>
    </row>
    <row r="41441" spans="8:8" x14ac:dyDescent="0.25">
      <c r="H41441" s="200"/>
    </row>
    <row r="41442" spans="8:8" x14ac:dyDescent="0.25">
      <c r="H41442" s="200"/>
    </row>
    <row r="41443" spans="8:8" x14ac:dyDescent="0.25">
      <c r="H41443" s="200"/>
    </row>
    <row r="41444" spans="8:8" x14ac:dyDescent="0.25">
      <c r="H41444" s="200"/>
    </row>
    <row r="41445" spans="8:8" x14ac:dyDescent="0.25">
      <c r="H41445" s="200"/>
    </row>
    <row r="41446" spans="8:8" x14ac:dyDescent="0.25">
      <c r="H41446" s="200"/>
    </row>
    <row r="41447" spans="8:8" x14ac:dyDescent="0.25">
      <c r="H41447" s="200"/>
    </row>
    <row r="41448" spans="8:8" x14ac:dyDescent="0.25">
      <c r="H41448" s="200"/>
    </row>
    <row r="41449" spans="8:8" x14ac:dyDescent="0.25">
      <c r="H41449" s="200"/>
    </row>
    <row r="41450" spans="8:8" x14ac:dyDescent="0.25">
      <c r="H41450" s="200"/>
    </row>
    <row r="41451" spans="8:8" x14ac:dyDescent="0.25">
      <c r="H41451" s="200"/>
    </row>
    <row r="41452" spans="8:8" x14ac:dyDescent="0.25">
      <c r="H41452" s="200"/>
    </row>
    <row r="41453" spans="8:8" x14ac:dyDescent="0.25">
      <c r="H41453" s="200"/>
    </row>
    <row r="41454" spans="8:8" x14ac:dyDescent="0.25">
      <c r="H41454" s="200"/>
    </row>
    <row r="41455" spans="8:8" x14ac:dyDescent="0.25">
      <c r="H41455" s="200"/>
    </row>
    <row r="41456" spans="8:8" x14ac:dyDescent="0.25">
      <c r="H41456" s="200"/>
    </row>
    <row r="41457" spans="8:8" x14ac:dyDescent="0.25">
      <c r="H41457" s="200"/>
    </row>
    <row r="41458" spans="8:8" x14ac:dyDescent="0.25">
      <c r="H41458" s="200"/>
    </row>
    <row r="41459" spans="8:8" x14ac:dyDescent="0.25">
      <c r="H41459" s="200"/>
    </row>
    <row r="41460" spans="8:8" x14ac:dyDescent="0.25">
      <c r="H41460" s="200"/>
    </row>
    <row r="41461" spans="8:8" x14ac:dyDescent="0.25">
      <c r="H41461" s="200"/>
    </row>
    <row r="41462" spans="8:8" x14ac:dyDescent="0.25">
      <c r="H41462" s="200"/>
    </row>
    <row r="41463" spans="8:8" x14ac:dyDescent="0.25">
      <c r="H41463" s="200"/>
    </row>
    <row r="41464" spans="8:8" x14ac:dyDescent="0.25">
      <c r="H41464" s="200"/>
    </row>
    <row r="41465" spans="8:8" x14ac:dyDescent="0.25">
      <c r="H41465" s="200"/>
    </row>
    <row r="41466" spans="8:8" x14ac:dyDescent="0.25">
      <c r="H41466" s="200"/>
    </row>
    <row r="41467" spans="8:8" x14ac:dyDescent="0.25">
      <c r="H41467" s="200"/>
    </row>
    <row r="41468" spans="8:8" x14ac:dyDescent="0.25">
      <c r="H41468" s="200"/>
    </row>
    <row r="41469" spans="8:8" x14ac:dyDescent="0.25">
      <c r="H41469" s="200"/>
    </row>
    <row r="41470" spans="8:8" x14ac:dyDescent="0.25">
      <c r="H41470" s="200"/>
    </row>
    <row r="41471" spans="8:8" x14ac:dyDescent="0.25">
      <c r="H41471" s="200"/>
    </row>
    <row r="41472" spans="8:8" x14ac:dyDescent="0.25">
      <c r="H41472" s="200"/>
    </row>
    <row r="41473" spans="8:8" x14ac:dyDescent="0.25">
      <c r="H41473" s="200"/>
    </row>
    <row r="41474" spans="8:8" x14ac:dyDescent="0.25">
      <c r="H41474" s="200"/>
    </row>
    <row r="41475" spans="8:8" x14ac:dyDescent="0.25">
      <c r="H41475" s="200"/>
    </row>
    <row r="41476" spans="8:8" x14ac:dyDescent="0.25">
      <c r="H41476" s="200"/>
    </row>
    <row r="41477" spans="8:8" x14ac:dyDescent="0.25">
      <c r="H41477" s="200"/>
    </row>
    <row r="41478" spans="8:8" x14ac:dyDescent="0.25">
      <c r="H41478" s="200"/>
    </row>
    <row r="41479" spans="8:8" x14ac:dyDescent="0.25">
      <c r="H41479" s="200"/>
    </row>
    <row r="41480" spans="8:8" x14ac:dyDescent="0.25">
      <c r="H41480" s="200"/>
    </row>
    <row r="41481" spans="8:8" x14ac:dyDescent="0.25">
      <c r="H41481" s="200"/>
    </row>
    <row r="41482" spans="8:8" x14ac:dyDescent="0.25">
      <c r="H41482" s="200"/>
    </row>
    <row r="41483" spans="8:8" x14ac:dyDescent="0.25">
      <c r="H41483" s="200"/>
    </row>
    <row r="41484" spans="8:8" x14ac:dyDescent="0.25">
      <c r="H41484" s="200"/>
    </row>
    <row r="41485" spans="8:8" x14ac:dyDescent="0.25">
      <c r="H41485" s="200"/>
    </row>
    <row r="41486" spans="8:8" x14ac:dyDescent="0.25">
      <c r="H41486" s="200"/>
    </row>
    <row r="41487" spans="8:8" x14ac:dyDescent="0.25">
      <c r="H41487" s="200"/>
    </row>
    <row r="41488" spans="8:8" x14ac:dyDescent="0.25">
      <c r="H41488" s="200"/>
    </row>
    <row r="41489" spans="8:8" x14ac:dyDescent="0.25">
      <c r="H41489" s="200"/>
    </row>
    <row r="41490" spans="8:8" x14ac:dyDescent="0.25">
      <c r="H41490" s="200"/>
    </row>
    <row r="41491" spans="8:8" x14ac:dyDescent="0.25">
      <c r="H41491" s="200"/>
    </row>
    <row r="41492" spans="8:8" x14ac:dyDescent="0.25">
      <c r="H41492" s="200"/>
    </row>
    <row r="41493" spans="8:8" x14ac:dyDescent="0.25">
      <c r="H41493" s="200"/>
    </row>
    <row r="41494" spans="8:8" x14ac:dyDescent="0.25">
      <c r="H41494" s="200"/>
    </row>
    <row r="41495" spans="8:8" x14ac:dyDescent="0.25">
      <c r="H41495" s="200"/>
    </row>
    <row r="41496" spans="8:8" x14ac:dyDescent="0.25">
      <c r="H41496" s="200"/>
    </row>
    <row r="41497" spans="8:8" x14ac:dyDescent="0.25">
      <c r="H41497" s="200"/>
    </row>
    <row r="41498" spans="8:8" x14ac:dyDescent="0.25">
      <c r="H41498" s="200"/>
    </row>
    <row r="41499" spans="8:8" x14ac:dyDescent="0.25">
      <c r="H41499" s="200"/>
    </row>
    <row r="41500" spans="8:8" x14ac:dyDescent="0.25">
      <c r="H41500" s="200"/>
    </row>
    <row r="41501" spans="8:8" x14ac:dyDescent="0.25">
      <c r="H41501" s="200"/>
    </row>
    <row r="41502" spans="8:8" x14ac:dyDescent="0.25">
      <c r="H41502" s="200"/>
    </row>
    <row r="41503" spans="8:8" x14ac:dyDescent="0.25">
      <c r="H41503" s="200"/>
    </row>
    <row r="41504" spans="8:8" x14ac:dyDescent="0.25">
      <c r="H41504" s="200"/>
    </row>
    <row r="41505" spans="8:8" x14ac:dyDescent="0.25">
      <c r="H41505" s="200"/>
    </row>
    <row r="41506" spans="8:8" x14ac:dyDescent="0.25">
      <c r="H41506" s="200"/>
    </row>
    <row r="41507" spans="8:8" x14ac:dyDescent="0.25">
      <c r="H41507" s="200"/>
    </row>
    <row r="41508" spans="8:8" x14ac:dyDescent="0.25">
      <c r="H41508" s="200"/>
    </row>
    <row r="41509" spans="8:8" x14ac:dyDescent="0.25">
      <c r="H41509" s="200"/>
    </row>
    <row r="41510" spans="8:8" x14ac:dyDescent="0.25">
      <c r="H41510" s="200"/>
    </row>
    <row r="41511" spans="8:8" x14ac:dyDescent="0.25">
      <c r="H41511" s="200"/>
    </row>
    <row r="41512" spans="8:8" x14ac:dyDescent="0.25">
      <c r="H41512" s="200"/>
    </row>
    <row r="41513" spans="8:8" x14ac:dyDescent="0.25">
      <c r="H41513" s="200"/>
    </row>
    <row r="41514" spans="8:8" x14ac:dyDescent="0.25">
      <c r="H41514" s="200"/>
    </row>
    <row r="41515" spans="8:8" x14ac:dyDescent="0.25">
      <c r="H41515" s="200"/>
    </row>
    <row r="41516" spans="8:8" x14ac:dyDescent="0.25">
      <c r="H41516" s="200"/>
    </row>
    <row r="41517" spans="8:8" x14ac:dyDescent="0.25">
      <c r="H41517" s="200"/>
    </row>
    <row r="41518" spans="8:8" x14ac:dyDescent="0.25">
      <c r="H41518" s="200"/>
    </row>
    <row r="41519" spans="8:8" x14ac:dyDescent="0.25">
      <c r="H41519" s="200"/>
    </row>
    <row r="41520" spans="8:8" x14ac:dyDescent="0.25">
      <c r="H41520" s="200"/>
    </row>
    <row r="41521" spans="8:8" x14ac:dyDescent="0.25">
      <c r="H41521" s="200"/>
    </row>
    <row r="41522" spans="8:8" x14ac:dyDescent="0.25">
      <c r="H41522" s="200"/>
    </row>
    <row r="41523" spans="8:8" x14ac:dyDescent="0.25">
      <c r="H41523" s="200"/>
    </row>
    <row r="41524" spans="8:8" x14ac:dyDescent="0.25">
      <c r="H41524" s="200"/>
    </row>
    <row r="41525" spans="8:8" x14ac:dyDescent="0.25">
      <c r="H41525" s="200"/>
    </row>
    <row r="41526" spans="8:8" x14ac:dyDescent="0.25">
      <c r="H41526" s="200"/>
    </row>
    <row r="41527" spans="8:8" x14ac:dyDescent="0.25">
      <c r="H41527" s="200"/>
    </row>
    <row r="41528" spans="8:8" x14ac:dyDescent="0.25">
      <c r="H41528" s="200"/>
    </row>
    <row r="41529" spans="8:8" x14ac:dyDescent="0.25">
      <c r="H41529" s="200"/>
    </row>
    <row r="41530" spans="8:8" x14ac:dyDescent="0.25">
      <c r="H41530" s="200"/>
    </row>
    <row r="41531" spans="8:8" x14ac:dyDescent="0.25">
      <c r="H41531" s="200"/>
    </row>
    <row r="41532" spans="8:8" x14ac:dyDescent="0.25">
      <c r="H41532" s="200"/>
    </row>
    <row r="41533" spans="8:8" x14ac:dyDescent="0.25">
      <c r="H41533" s="200"/>
    </row>
    <row r="41534" spans="8:8" x14ac:dyDescent="0.25">
      <c r="H41534" s="200"/>
    </row>
    <row r="41535" spans="8:8" x14ac:dyDescent="0.25">
      <c r="H41535" s="200"/>
    </row>
    <row r="41536" spans="8:8" x14ac:dyDescent="0.25">
      <c r="H41536" s="200"/>
    </row>
    <row r="41537" spans="8:8" x14ac:dyDescent="0.25">
      <c r="H41537" s="200"/>
    </row>
    <row r="41538" spans="8:8" x14ac:dyDescent="0.25">
      <c r="H41538" s="200"/>
    </row>
    <row r="41539" spans="8:8" x14ac:dyDescent="0.25">
      <c r="H41539" s="200"/>
    </row>
    <row r="41540" spans="8:8" x14ac:dyDescent="0.25">
      <c r="H41540" s="200"/>
    </row>
    <row r="41541" spans="8:8" x14ac:dyDescent="0.25">
      <c r="H41541" s="200"/>
    </row>
    <row r="41542" spans="8:8" x14ac:dyDescent="0.25">
      <c r="H41542" s="200"/>
    </row>
    <row r="41543" spans="8:8" x14ac:dyDescent="0.25">
      <c r="H41543" s="200"/>
    </row>
    <row r="41544" spans="8:8" x14ac:dyDescent="0.25">
      <c r="H41544" s="200"/>
    </row>
    <row r="41545" spans="8:8" x14ac:dyDescent="0.25">
      <c r="H41545" s="200"/>
    </row>
    <row r="41546" spans="8:8" x14ac:dyDescent="0.25">
      <c r="H41546" s="200"/>
    </row>
    <row r="41547" spans="8:8" x14ac:dyDescent="0.25">
      <c r="H41547" s="200"/>
    </row>
    <row r="41548" spans="8:8" x14ac:dyDescent="0.25">
      <c r="H41548" s="200"/>
    </row>
    <row r="41549" spans="8:8" x14ac:dyDescent="0.25">
      <c r="H41549" s="200"/>
    </row>
    <row r="41550" spans="8:8" x14ac:dyDescent="0.25">
      <c r="H41550" s="200"/>
    </row>
    <row r="41551" spans="8:8" x14ac:dyDescent="0.25">
      <c r="H41551" s="200"/>
    </row>
    <row r="41552" spans="8:8" x14ac:dyDescent="0.25">
      <c r="H41552" s="200"/>
    </row>
    <row r="41553" spans="8:8" x14ac:dyDescent="0.25">
      <c r="H41553" s="200"/>
    </row>
    <row r="41554" spans="8:8" x14ac:dyDescent="0.25">
      <c r="H41554" s="200"/>
    </row>
    <row r="41555" spans="8:8" x14ac:dyDescent="0.25">
      <c r="H41555" s="200"/>
    </row>
    <row r="41556" spans="8:8" x14ac:dyDescent="0.25">
      <c r="H41556" s="200"/>
    </row>
    <row r="41557" spans="8:8" x14ac:dyDescent="0.25">
      <c r="H41557" s="200"/>
    </row>
    <row r="41558" spans="8:8" x14ac:dyDescent="0.25">
      <c r="H41558" s="200"/>
    </row>
    <row r="41559" spans="8:8" x14ac:dyDescent="0.25">
      <c r="H41559" s="200"/>
    </row>
    <row r="41560" spans="8:8" x14ac:dyDescent="0.25">
      <c r="H41560" s="200"/>
    </row>
    <row r="41561" spans="8:8" x14ac:dyDescent="0.25">
      <c r="H41561" s="200"/>
    </row>
    <row r="41562" spans="8:8" x14ac:dyDescent="0.25">
      <c r="H41562" s="200"/>
    </row>
    <row r="41563" spans="8:8" x14ac:dyDescent="0.25">
      <c r="H41563" s="200"/>
    </row>
    <row r="41564" spans="8:8" x14ac:dyDescent="0.25">
      <c r="H41564" s="200"/>
    </row>
    <row r="41565" spans="8:8" x14ac:dyDescent="0.25">
      <c r="H41565" s="200"/>
    </row>
    <row r="41566" spans="8:8" x14ac:dyDescent="0.25">
      <c r="H41566" s="200"/>
    </row>
    <row r="41567" spans="8:8" x14ac:dyDescent="0.25">
      <c r="H41567" s="200"/>
    </row>
    <row r="41568" spans="8:8" x14ac:dyDescent="0.25">
      <c r="H41568" s="200"/>
    </row>
    <row r="41569" spans="8:8" x14ac:dyDescent="0.25">
      <c r="H41569" s="200"/>
    </row>
    <row r="41570" spans="8:8" x14ac:dyDescent="0.25">
      <c r="H41570" s="200"/>
    </row>
    <row r="41571" spans="8:8" x14ac:dyDescent="0.25">
      <c r="H41571" s="200"/>
    </row>
    <row r="41572" spans="8:8" x14ac:dyDescent="0.25">
      <c r="H41572" s="200"/>
    </row>
    <row r="41573" spans="8:8" x14ac:dyDescent="0.25">
      <c r="H41573" s="200"/>
    </row>
    <row r="41574" spans="8:8" x14ac:dyDescent="0.25">
      <c r="H41574" s="200"/>
    </row>
    <row r="41575" spans="8:8" x14ac:dyDescent="0.25">
      <c r="H41575" s="200"/>
    </row>
    <row r="41576" spans="8:8" x14ac:dyDescent="0.25">
      <c r="H41576" s="200"/>
    </row>
    <row r="41577" spans="8:8" x14ac:dyDescent="0.25">
      <c r="H41577" s="200"/>
    </row>
    <row r="41578" spans="8:8" x14ac:dyDescent="0.25">
      <c r="H41578" s="200"/>
    </row>
    <row r="41579" spans="8:8" x14ac:dyDescent="0.25">
      <c r="H41579" s="200"/>
    </row>
    <row r="41580" spans="8:8" x14ac:dyDescent="0.25">
      <c r="H41580" s="200"/>
    </row>
    <row r="41581" spans="8:8" x14ac:dyDescent="0.25">
      <c r="H41581" s="200"/>
    </row>
    <row r="41582" spans="8:8" x14ac:dyDescent="0.25">
      <c r="H41582" s="200"/>
    </row>
    <row r="41583" spans="8:8" x14ac:dyDescent="0.25">
      <c r="H41583" s="200"/>
    </row>
    <row r="41584" spans="8:8" x14ac:dyDescent="0.25">
      <c r="H41584" s="200"/>
    </row>
    <row r="41585" spans="8:8" x14ac:dyDescent="0.25">
      <c r="H41585" s="200"/>
    </row>
    <row r="41586" spans="8:8" x14ac:dyDescent="0.25">
      <c r="H41586" s="200"/>
    </row>
    <row r="41587" spans="8:8" x14ac:dyDescent="0.25">
      <c r="H41587" s="200"/>
    </row>
    <row r="41588" spans="8:8" x14ac:dyDescent="0.25">
      <c r="H41588" s="200"/>
    </row>
    <row r="41589" spans="8:8" x14ac:dyDescent="0.25">
      <c r="H41589" s="200"/>
    </row>
    <row r="41590" spans="8:8" x14ac:dyDescent="0.25">
      <c r="H41590" s="200"/>
    </row>
    <row r="41591" spans="8:8" x14ac:dyDescent="0.25">
      <c r="H41591" s="200"/>
    </row>
    <row r="41592" spans="8:8" x14ac:dyDescent="0.25">
      <c r="H41592" s="200"/>
    </row>
    <row r="41593" spans="8:8" x14ac:dyDescent="0.25">
      <c r="H41593" s="200"/>
    </row>
    <row r="41594" spans="8:8" x14ac:dyDescent="0.25">
      <c r="H41594" s="200"/>
    </row>
    <row r="41595" spans="8:8" x14ac:dyDescent="0.25">
      <c r="H41595" s="200"/>
    </row>
    <row r="41596" spans="8:8" x14ac:dyDescent="0.25">
      <c r="H41596" s="200"/>
    </row>
    <row r="41597" spans="8:8" x14ac:dyDescent="0.25">
      <c r="H41597" s="200"/>
    </row>
    <row r="41598" spans="8:8" x14ac:dyDescent="0.25">
      <c r="H41598" s="200"/>
    </row>
    <row r="41599" spans="8:8" x14ac:dyDescent="0.25">
      <c r="H41599" s="200"/>
    </row>
    <row r="41600" spans="8:8" x14ac:dyDescent="0.25">
      <c r="H41600" s="200"/>
    </row>
    <row r="41601" spans="8:8" x14ac:dyDescent="0.25">
      <c r="H41601" s="200"/>
    </row>
    <row r="41602" spans="8:8" x14ac:dyDescent="0.25">
      <c r="H41602" s="200"/>
    </row>
    <row r="41603" spans="8:8" x14ac:dyDescent="0.25">
      <c r="H41603" s="200"/>
    </row>
    <row r="41604" spans="8:8" x14ac:dyDescent="0.25">
      <c r="H41604" s="200"/>
    </row>
    <row r="41605" spans="8:8" x14ac:dyDescent="0.25">
      <c r="H41605" s="200"/>
    </row>
    <row r="41606" spans="8:8" x14ac:dyDescent="0.25">
      <c r="H41606" s="200"/>
    </row>
    <row r="41607" spans="8:8" x14ac:dyDescent="0.25">
      <c r="H41607" s="200"/>
    </row>
    <row r="41608" spans="8:8" x14ac:dyDescent="0.25">
      <c r="H41608" s="200"/>
    </row>
    <row r="41609" spans="8:8" x14ac:dyDescent="0.25">
      <c r="H41609" s="200"/>
    </row>
    <row r="41610" spans="8:8" x14ac:dyDescent="0.25">
      <c r="H41610" s="200"/>
    </row>
    <row r="41611" spans="8:8" x14ac:dyDescent="0.25">
      <c r="H41611" s="200"/>
    </row>
    <row r="41612" spans="8:8" x14ac:dyDescent="0.25">
      <c r="H41612" s="200"/>
    </row>
    <row r="41613" spans="8:8" x14ac:dyDescent="0.25">
      <c r="H41613" s="200"/>
    </row>
    <row r="41614" spans="8:8" x14ac:dyDescent="0.25">
      <c r="H41614" s="200"/>
    </row>
    <row r="41615" spans="8:8" x14ac:dyDescent="0.25">
      <c r="H41615" s="200"/>
    </row>
    <row r="41616" spans="8:8" x14ac:dyDescent="0.25">
      <c r="H41616" s="200"/>
    </row>
    <row r="41617" spans="8:8" x14ac:dyDescent="0.25">
      <c r="H41617" s="200"/>
    </row>
    <row r="41618" spans="8:8" x14ac:dyDescent="0.25">
      <c r="H41618" s="200"/>
    </row>
    <row r="41619" spans="8:8" x14ac:dyDescent="0.25">
      <c r="H41619" s="200"/>
    </row>
    <row r="41620" spans="8:8" x14ac:dyDescent="0.25">
      <c r="H41620" s="200"/>
    </row>
    <row r="41621" spans="8:8" x14ac:dyDescent="0.25">
      <c r="H41621" s="200"/>
    </row>
    <row r="41622" spans="8:8" x14ac:dyDescent="0.25">
      <c r="H41622" s="200"/>
    </row>
    <row r="41623" spans="8:8" x14ac:dyDescent="0.25">
      <c r="H41623" s="200"/>
    </row>
    <row r="41624" spans="8:8" x14ac:dyDescent="0.25">
      <c r="H41624" s="200"/>
    </row>
    <row r="41625" spans="8:8" x14ac:dyDescent="0.25">
      <c r="H41625" s="200"/>
    </row>
    <row r="41626" spans="8:8" x14ac:dyDescent="0.25">
      <c r="H41626" s="200"/>
    </row>
    <row r="41627" spans="8:8" x14ac:dyDescent="0.25">
      <c r="H41627" s="200"/>
    </row>
    <row r="41628" spans="8:8" x14ac:dyDescent="0.25">
      <c r="H41628" s="200"/>
    </row>
    <row r="41629" spans="8:8" x14ac:dyDescent="0.25">
      <c r="H41629" s="200"/>
    </row>
    <row r="41630" spans="8:8" x14ac:dyDescent="0.25">
      <c r="H41630" s="200"/>
    </row>
    <row r="41631" spans="8:8" x14ac:dyDescent="0.25">
      <c r="H41631" s="200"/>
    </row>
    <row r="41632" spans="8:8" x14ac:dyDescent="0.25">
      <c r="H41632" s="200"/>
    </row>
    <row r="41633" spans="8:8" x14ac:dyDescent="0.25">
      <c r="H41633" s="200"/>
    </row>
    <row r="41634" spans="8:8" x14ac:dyDescent="0.25">
      <c r="H41634" s="200"/>
    </row>
    <row r="41635" spans="8:8" x14ac:dyDescent="0.25">
      <c r="H41635" s="200"/>
    </row>
    <row r="41636" spans="8:8" x14ac:dyDescent="0.25">
      <c r="H41636" s="200"/>
    </row>
    <row r="41637" spans="8:8" x14ac:dyDescent="0.25">
      <c r="H41637" s="200"/>
    </row>
    <row r="41638" spans="8:8" x14ac:dyDescent="0.25">
      <c r="H41638" s="200"/>
    </row>
    <row r="41639" spans="8:8" x14ac:dyDescent="0.25">
      <c r="H41639" s="200"/>
    </row>
    <row r="41640" spans="8:8" x14ac:dyDescent="0.25">
      <c r="H41640" s="200"/>
    </row>
    <row r="41641" spans="8:8" x14ac:dyDescent="0.25">
      <c r="H41641" s="200"/>
    </row>
    <row r="41642" spans="8:8" x14ac:dyDescent="0.25">
      <c r="H41642" s="200"/>
    </row>
    <row r="41643" spans="8:8" x14ac:dyDescent="0.25">
      <c r="H41643" s="200"/>
    </row>
    <row r="41644" spans="8:8" x14ac:dyDescent="0.25">
      <c r="H41644" s="200"/>
    </row>
    <row r="41645" spans="8:8" x14ac:dyDescent="0.25">
      <c r="H41645" s="200"/>
    </row>
    <row r="41646" spans="8:8" x14ac:dyDescent="0.25">
      <c r="H41646" s="200"/>
    </row>
    <row r="41647" spans="8:8" x14ac:dyDescent="0.25">
      <c r="H41647" s="200"/>
    </row>
    <row r="41648" spans="8:8" x14ac:dyDescent="0.25">
      <c r="H41648" s="200"/>
    </row>
    <row r="41649" spans="8:8" x14ac:dyDescent="0.25">
      <c r="H41649" s="200"/>
    </row>
    <row r="41650" spans="8:8" x14ac:dyDescent="0.25">
      <c r="H41650" s="200"/>
    </row>
    <row r="41651" spans="8:8" x14ac:dyDescent="0.25">
      <c r="H41651" s="200"/>
    </row>
    <row r="41652" spans="8:8" x14ac:dyDescent="0.25">
      <c r="H41652" s="200"/>
    </row>
    <row r="41653" spans="8:8" x14ac:dyDescent="0.25">
      <c r="H41653" s="200"/>
    </row>
    <row r="41654" spans="8:8" x14ac:dyDescent="0.25">
      <c r="H41654" s="200"/>
    </row>
    <row r="41655" spans="8:8" x14ac:dyDescent="0.25">
      <c r="H41655" s="200"/>
    </row>
    <row r="41656" spans="8:8" x14ac:dyDescent="0.25">
      <c r="H41656" s="200"/>
    </row>
    <row r="41657" spans="8:8" x14ac:dyDescent="0.25">
      <c r="H41657" s="200"/>
    </row>
    <row r="41658" spans="8:8" x14ac:dyDescent="0.25">
      <c r="H41658" s="200"/>
    </row>
    <row r="41659" spans="8:8" x14ac:dyDescent="0.25">
      <c r="H41659" s="200"/>
    </row>
    <row r="41660" spans="8:8" x14ac:dyDescent="0.25">
      <c r="H41660" s="200"/>
    </row>
    <row r="41661" spans="8:8" x14ac:dyDescent="0.25">
      <c r="H41661" s="200"/>
    </row>
    <row r="41662" spans="8:8" x14ac:dyDescent="0.25">
      <c r="H41662" s="200"/>
    </row>
    <row r="41663" spans="8:8" x14ac:dyDescent="0.25">
      <c r="H41663" s="200"/>
    </row>
    <row r="41664" spans="8:8" x14ac:dyDescent="0.25">
      <c r="H41664" s="200"/>
    </row>
    <row r="41665" spans="8:8" x14ac:dyDescent="0.25">
      <c r="H41665" s="200"/>
    </row>
    <row r="41666" spans="8:8" x14ac:dyDescent="0.25">
      <c r="H41666" s="200"/>
    </row>
    <row r="41667" spans="8:8" x14ac:dyDescent="0.25">
      <c r="H41667" s="200"/>
    </row>
    <row r="41668" spans="8:8" x14ac:dyDescent="0.25">
      <c r="H41668" s="200"/>
    </row>
    <row r="41669" spans="8:8" x14ac:dyDescent="0.25">
      <c r="H41669" s="200"/>
    </row>
    <row r="41670" spans="8:8" x14ac:dyDescent="0.25">
      <c r="H41670" s="200"/>
    </row>
    <row r="41671" spans="8:8" x14ac:dyDescent="0.25">
      <c r="H41671" s="200"/>
    </row>
    <row r="41672" spans="8:8" x14ac:dyDescent="0.25">
      <c r="H41672" s="200"/>
    </row>
    <row r="41673" spans="8:8" x14ac:dyDescent="0.25">
      <c r="H41673" s="200"/>
    </row>
    <row r="41674" spans="8:8" x14ac:dyDescent="0.25">
      <c r="H41674" s="200"/>
    </row>
    <row r="41675" spans="8:8" x14ac:dyDescent="0.25">
      <c r="H41675" s="200"/>
    </row>
    <row r="41676" spans="8:8" x14ac:dyDescent="0.25">
      <c r="H41676" s="200"/>
    </row>
    <row r="41677" spans="8:8" x14ac:dyDescent="0.25">
      <c r="H41677" s="200"/>
    </row>
    <row r="41678" spans="8:8" x14ac:dyDescent="0.25">
      <c r="H41678" s="200"/>
    </row>
    <row r="41679" spans="8:8" x14ac:dyDescent="0.25">
      <c r="H41679" s="200"/>
    </row>
    <row r="41680" spans="8:8" x14ac:dyDescent="0.25">
      <c r="H41680" s="200"/>
    </row>
    <row r="41681" spans="8:8" x14ac:dyDescent="0.25">
      <c r="H41681" s="200"/>
    </row>
    <row r="41682" spans="8:8" x14ac:dyDescent="0.25">
      <c r="H41682" s="200"/>
    </row>
    <row r="41683" spans="8:8" x14ac:dyDescent="0.25">
      <c r="H41683" s="200"/>
    </row>
    <row r="41684" spans="8:8" x14ac:dyDescent="0.25">
      <c r="H41684" s="200"/>
    </row>
    <row r="41685" spans="8:8" x14ac:dyDescent="0.25">
      <c r="H41685" s="200"/>
    </row>
    <row r="41686" spans="8:8" x14ac:dyDescent="0.25">
      <c r="H41686" s="200"/>
    </row>
    <row r="41687" spans="8:8" x14ac:dyDescent="0.25">
      <c r="H41687" s="200"/>
    </row>
    <row r="41688" spans="8:8" x14ac:dyDescent="0.25">
      <c r="H41688" s="200"/>
    </row>
    <row r="41689" spans="8:8" x14ac:dyDescent="0.25">
      <c r="H41689" s="200"/>
    </row>
    <row r="41690" spans="8:8" x14ac:dyDescent="0.25">
      <c r="H41690" s="200"/>
    </row>
    <row r="41691" spans="8:8" x14ac:dyDescent="0.25">
      <c r="H41691" s="200"/>
    </row>
    <row r="41692" spans="8:8" x14ac:dyDescent="0.25">
      <c r="H41692" s="200"/>
    </row>
    <row r="41693" spans="8:8" x14ac:dyDescent="0.25">
      <c r="H41693" s="200"/>
    </row>
    <row r="41694" spans="8:8" x14ac:dyDescent="0.25">
      <c r="H41694" s="200"/>
    </row>
    <row r="41695" spans="8:8" x14ac:dyDescent="0.25">
      <c r="H41695" s="200"/>
    </row>
    <row r="41696" spans="8:8" x14ac:dyDescent="0.25">
      <c r="H41696" s="200"/>
    </row>
    <row r="41697" spans="8:8" x14ac:dyDescent="0.25">
      <c r="H41697" s="200"/>
    </row>
    <row r="41698" spans="8:8" x14ac:dyDescent="0.25">
      <c r="H41698" s="200"/>
    </row>
    <row r="41699" spans="8:8" x14ac:dyDescent="0.25">
      <c r="H41699" s="200"/>
    </row>
    <row r="41700" spans="8:8" x14ac:dyDescent="0.25">
      <c r="H41700" s="200"/>
    </row>
    <row r="41701" spans="8:8" x14ac:dyDescent="0.25">
      <c r="H41701" s="200"/>
    </row>
    <row r="41702" spans="8:8" x14ac:dyDescent="0.25">
      <c r="H41702" s="200"/>
    </row>
    <row r="41703" spans="8:8" x14ac:dyDescent="0.25">
      <c r="H41703" s="200"/>
    </row>
    <row r="41704" spans="8:8" x14ac:dyDescent="0.25">
      <c r="H41704" s="200"/>
    </row>
    <row r="41705" spans="8:8" x14ac:dyDescent="0.25">
      <c r="H41705" s="200"/>
    </row>
    <row r="41706" spans="8:8" x14ac:dyDescent="0.25">
      <c r="H41706" s="200"/>
    </row>
    <row r="41707" spans="8:8" x14ac:dyDescent="0.25">
      <c r="H41707" s="200"/>
    </row>
    <row r="41708" spans="8:8" x14ac:dyDescent="0.25">
      <c r="H41708" s="200"/>
    </row>
    <row r="41709" spans="8:8" x14ac:dyDescent="0.25">
      <c r="H41709" s="200"/>
    </row>
    <row r="41710" spans="8:8" x14ac:dyDescent="0.25">
      <c r="H41710" s="200"/>
    </row>
    <row r="41711" spans="8:8" x14ac:dyDescent="0.25">
      <c r="H41711" s="200"/>
    </row>
    <row r="41712" spans="8:8" x14ac:dyDescent="0.25">
      <c r="H41712" s="200"/>
    </row>
    <row r="41713" spans="8:8" x14ac:dyDescent="0.25">
      <c r="H41713" s="200"/>
    </row>
    <row r="41714" spans="8:8" x14ac:dyDescent="0.25">
      <c r="H41714" s="200"/>
    </row>
    <row r="41715" spans="8:8" x14ac:dyDescent="0.25">
      <c r="H41715" s="200"/>
    </row>
    <row r="41716" spans="8:8" x14ac:dyDescent="0.25">
      <c r="H41716" s="200"/>
    </row>
    <row r="41717" spans="8:8" x14ac:dyDescent="0.25">
      <c r="H41717" s="200"/>
    </row>
    <row r="41718" spans="8:8" x14ac:dyDescent="0.25">
      <c r="H41718" s="200"/>
    </row>
    <row r="41719" spans="8:8" x14ac:dyDescent="0.25">
      <c r="H41719" s="200"/>
    </row>
    <row r="41720" spans="8:8" x14ac:dyDescent="0.25">
      <c r="H41720" s="200"/>
    </row>
    <row r="41721" spans="8:8" x14ac:dyDescent="0.25">
      <c r="H41721" s="200"/>
    </row>
    <row r="41722" spans="8:8" x14ac:dyDescent="0.25">
      <c r="H41722" s="200"/>
    </row>
    <row r="41723" spans="8:8" x14ac:dyDescent="0.25">
      <c r="H41723" s="200"/>
    </row>
    <row r="41724" spans="8:8" x14ac:dyDescent="0.25">
      <c r="H41724" s="200"/>
    </row>
    <row r="41725" spans="8:8" x14ac:dyDescent="0.25">
      <c r="H41725" s="200"/>
    </row>
    <row r="41726" spans="8:8" x14ac:dyDescent="0.25">
      <c r="H41726" s="200"/>
    </row>
    <row r="41727" spans="8:8" x14ac:dyDescent="0.25">
      <c r="H41727" s="200"/>
    </row>
    <row r="41728" spans="8:8" x14ac:dyDescent="0.25">
      <c r="H41728" s="200"/>
    </row>
    <row r="41729" spans="8:8" x14ac:dyDescent="0.25">
      <c r="H41729" s="200"/>
    </row>
    <row r="41730" spans="8:8" x14ac:dyDescent="0.25">
      <c r="H41730" s="200"/>
    </row>
    <row r="41731" spans="8:8" x14ac:dyDescent="0.25">
      <c r="H41731" s="200"/>
    </row>
    <row r="41732" spans="8:8" x14ac:dyDescent="0.25">
      <c r="H41732" s="200"/>
    </row>
    <row r="41733" spans="8:8" x14ac:dyDescent="0.25">
      <c r="H41733" s="200"/>
    </row>
    <row r="41734" spans="8:8" x14ac:dyDescent="0.25">
      <c r="H41734" s="200"/>
    </row>
    <row r="41735" spans="8:8" x14ac:dyDescent="0.25">
      <c r="H41735" s="200"/>
    </row>
    <row r="41736" spans="8:8" x14ac:dyDescent="0.25">
      <c r="H41736" s="200"/>
    </row>
    <row r="41737" spans="8:8" x14ac:dyDescent="0.25">
      <c r="H41737" s="200"/>
    </row>
    <row r="41738" spans="8:8" x14ac:dyDescent="0.25">
      <c r="H41738" s="200"/>
    </row>
    <row r="41739" spans="8:8" x14ac:dyDescent="0.25">
      <c r="H41739" s="200"/>
    </row>
    <row r="41740" spans="8:8" x14ac:dyDescent="0.25">
      <c r="H41740" s="200"/>
    </row>
    <row r="41741" spans="8:8" x14ac:dyDescent="0.25">
      <c r="H41741" s="200"/>
    </row>
    <row r="41742" spans="8:8" x14ac:dyDescent="0.25">
      <c r="H41742" s="200"/>
    </row>
    <row r="41743" spans="8:8" x14ac:dyDescent="0.25">
      <c r="H41743" s="200"/>
    </row>
    <row r="41744" spans="8:8" x14ac:dyDescent="0.25">
      <c r="H41744" s="200"/>
    </row>
    <row r="41745" spans="8:8" x14ac:dyDescent="0.25">
      <c r="H41745" s="200"/>
    </row>
    <row r="41746" spans="8:8" x14ac:dyDescent="0.25">
      <c r="H41746" s="200"/>
    </row>
    <row r="41747" spans="8:8" x14ac:dyDescent="0.25">
      <c r="H41747" s="200"/>
    </row>
    <row r="41748" spans="8:8" x14ac:dyDescent="0.25">
      <c r="H41748" s="200"/>
    </row>
    <row r="41749" spans="8:8" x14ac:dyDescent="0.25">
      <c r="H41749" s="200"/>
    </row>
    <row r="41750" spans="8:8" x14ac:dyDescent="0.25">
      <c r="H41750" s="200"/>
    </row>
    <row r="41751" spans="8:8" x14ac:dyDescent="0.25">
      <c r="H41751" s="200"/>
    </row>
    <row r="41752" spans="8:8" x14ac:dyDescent="0.25">
      <c r="H41752" s="200"/>
    </row>
    <row r="41753" spans="8:8" x14ac:dyDescent="0.25">
      <c r="H41753" s="200"/>
    </row>
    <row r="41754" spans="8:8" x14ac:dyDescent="0.25">
      <c r="H41754" s="200"/>
    </row>
    <row r="41755" spans="8:8" x14ac:dyDescent="0.25">
      <c r="H41755" s="200"/>
    </row>
    <row r="41756" spans="8:8" x14ac:dyDescent="0.25">
      <c r="H41756" s="200"/>
    </row>
    <row r="41757" spans="8:8" x14ac:dyDescent="0.25">
      <c r="H41757" s="200"/>
    </row>
    <row r="41758" spans="8:8" x14ac:dyDescent="0.25">
      <c r="H41758" s="200"/>
    </row>
    <row r="41759" spans="8:8" x14ac:dyDescent="0.25">
      <c r="H41759" s="200"/>
    </row>
    <row r="41760" spans="8:8" x14ac:dyDescent="0.25">
      <c r="H41760" s="200"/>
    </row>
    <row r="41761" spans="8:8" x14ac:dyDescent="0.25">
      <c r="H41761" s="200"/>
    </row>
    <row r="41762" spans="8:8" x14ac:dyDescent="0.25">
      <c r="H41762" s="200"/>
    </row>
    <row r="41763" spans="8:8" x14ac:dyDescent="0.25">
      <c r="H41763" s="200"/>
    </row>
    <row r="41764" spans="8:8" x14ac:dyDescent="0.25">
      <c r="H41764" s="200"/>
    </row>
    <row r="41765" spans="8:8" x14ac:dyDescent="0.25">
      <c r="H41765" s="200"/>
    </row>
    <row r="41766" spans="8:8" x14ac:dyDescent="0.25">
      <c r="H41766" s="200"/>
    </row>
    <row r="41767" spans="8:8" x14ac:dyDescent="0.25">
      <c r="H41767" s="200"/>
    </row>
    <row r="41768" spans="8:8" x14ac:dyDescent="0.25">
      <c r="H41768" s="200"/>
    </row>
    <row r="41769" spans="8:8" x14ac:dyDescent="0.25">
      <c r="H41769" s="200"/>
    </row>
    <row r="41770" spans="8:8" x14ac:dyDescent="0.25">
      <c r="H41770" s="200"/>
    </row>
    <row r="41771" spans="8:8" x14ac:dyDescent="0.25">
      <c r="H41771" s="200"/>
    </row>
    <row r="41772" spans="8:8" x14ac:dyDescent="0.25">
      <c r="H41772" s="200"/>
    </row>
    <row r="41773" spans="8:8" x14ac:dyDescent="0.25">
      <c r="H41773" s="200"/>
    </row>
    <row r="41774" spans="8:8" x14ac:dyDescent="0.25">
      <c r="H41774" s="200"/>
    </row>
    <row r="41775" spans="8:8" x14ac:dyDescent="0.25">
      <c r="H41775" s="200"/>
    </row>
    <row r="41776" spans="8:8" x14ac:dyDescent="0.25">
      <c r="H41776" s="200"/>
    </row>
    <row r="41777" spans="8:8" x14ac:dyDescent="0.25">
      <c r="H41777" s="200"/>
    </row>
    <row r="41778" spans="8:8" x14ac:dyDescent="0.25">
      <c r="H41778" s="200"/>
    </row>
    <row r="41779" spans="8:8" x14ac:dyDescent="0.25">
      <c r="H41779" s="200"/>
    </row>
    <row r="41780" spans="8:8" x14ac:dyDescent="0.25">
      <c r="H41780" s="200"/>
    </row>
    <row r="41781" spans="8:8" x14ac:dyDescent="0.25">
      <c r="H41781" s="200"/>
    </row>
    <row r="41782" spans="8:8" x14ac:dyDescent="0.25">
      <c r="H41782" s="200"/>
    </row>
    <row r="41783" spans="8:8" x14ac:dyDescent="0.25">
      <c r="H41783" s="200"/>
    </row>
    <row r="41784" spans="8:8" x14ac:dyDescent="0.25">
      <c r="H41784" s="200"/>
    </row>
    <row r="41785" spans="8:8" x14ac:dyDescent="0.25">
      <c r="H41785" s="200"/>
    </row>
    <row r="41786" spans="8:8" x14ac:dyDescent="0.25">
      <c r="H41786" s="200"/>
    </row>
    <row r="41787" spans="8:8" x14ac:dyDescent="0.25">
      <c r="H41787" s="200"/>
    </row>
    <row r="41788" spans="8:8" x14ac:dyDescent="0.25">
      <c r="H41788" s="200"/>
    </row>
    <row r="41789" spans="8:8" x14ac:dyDescent="0.25">
      <c r="H41789" s="200"/>
    </row>
    <row r="41790" spans="8:8" x14ac:dyDescent="0.25">
      <c r="H41790" s="200"/>
    </row>
    <row r="41791" spans="8:8" x14ac:dyDescent="0.25">
      <c r="H41791" s="200"/>
    </row>
    <row r="41792" spans="8:8" x14ac:dyDescent="0.25">
      <c r="H41792" s="200"/>
    </row>
    <row r="41793" spans="8:8" x14ac:dyDescent="0.25">
      <c r="H41793" s="200"/>
    </row>
    <row r="41794" spans="8:8" x14ac:dyDescent="0.25">
      <c r="H41794" s="200"/>
    </row>
    <row r="41795" spans="8:8" x14ac:dyDescent="0.25">
      <c r="H41795" s="200"/>
    </row>
    <row r="41796" spans="8:8" x14ac:dyDescent="0.25">
      <c r="H41796" s="200"/>
    </row>
    <row r="41797" spans="8:8" x14ac:dyDescent="0.25">
      <c r="H41797" s="200"/>
    </row>
    <row r="41798" spans="8:8" x14ac:dyDescent="0.25">
      <c r="H41798" s="200"/>
    </row>
    <row r="41799" spans="8:8" x14ac:dyDescent="0.25">
      <c r="H41799" s="200"/>
    </row>
    <row r="41800" spans="8:8" x14ac:dyDescent="0.25">
      <c r="H41800" s="200"/>
    </row>
    <row r="41801" spans="8:8" x14ac:dyDescent="0.25">
      <c r="H41801" s="200"/>
    </row>
    <row r="41802" spans="8:8" x14ac:dyDescent="0.25">
      <c r="H41802" s="200"/>
    </row>
    <row r="41803" spans="8:8" x14ac:dyDescent="0.25">
      <c r="H41803" s="200"/>
    </row>
    <row r="41804" spans="8:8" x14ac:dyDescent="0.25">
      <c r="H41804" s="200"/>
    </row>
    <row r="41805" spans="8:8" x14ac:dyDescent="0.25">
      <c r="H41805" s="200"/>
    </row>
    <row r="41806" spans="8:8" x14ac:dyDescent="0.25">
      <c r="H41806" s="200"/>
    </row>
    <row r="41807" spans="8:8" x14ac:dyDescent="0.25">
      <c r="H41807" s="200"/>
    </row>
    <row r="41808" spans="8:8" x14ac:dyDescent="0.25">
      <c r="H41808" s="200"/>
    </row>
    <row r="41809" spans="8:8" x14ac:dyDescent="0.25">
      <c r="H41809" s="200"/>
    </row>
    <row r="41810" spans="8:8" x14ac:dyDescent="0.25">
      <c r="H41810" s="200"/>
    </row>
    <row r="41811" spans="8:8" x14ac:dyDescent="0.25">
      <c r="H41811" s="200"/>
    </row>
    <row r="41812" spans="8:8" x14ac:dyDescent="0.25">
      <c r="H41812" s="200"/>
    </row>
    <row r="41813" spans="8:8" x14ac:dyDescent="0.25">
      <c r="H41813" s="200"/>
    </row>
    <row r="41814" spans="8:8" x14ac:dyDescent="0.25">
      <c r="H41814" s="200"/>
    </row>
    <row r="41815" spans="8:8" x14ac:dyDescent="0.25">
      <c r="H41815" s="200"/>
    </row>
    <row r="41816" spans="8:8" x14ac:dyDescent="0.25">
      <c r="H41816" s="200"/>
    </row>
    <row r="41817" spans="8:8" x14ac:dyDescent="0.25">
      <c r="H41817" s="200"/>
    </row>
    <row r="41818" spans="8:8" x14ac:dyDescent="0.25">
      <c r="H41818" s="200"/>
    </row>
    <row r="41819" spans="8:8" x14ac:dyDescent="0.25">
      <c r="H41819" s="200"/>
    </row>
    <row r="41820" spans="8:8" x14ac:dyDescent="0.25">
      <c r="H41820" s="200"/>
    </row>
    <row r="41821" spans="8:8" x14ac:dyDescent="0.25">
      <c r="H41821" s="200"/>
    </row>
    <row r="41822" spans="8:8" x14ac:dyDescent="0.25">
      <c r="H41822" s="200"/>
    </row>
    <row r="41823" spans="8:8" x14ac:dyDescent="0.25">
      <c r="H41823" s="200"/>
    </row>
    <row r="41824" spans="8:8" x14ac:dyDescent="0.25">
      <c r="H41824" s="200"/>
    </row>
    <row r="41825" spans="8:8" x14ac:dyDescent="0.25">
      <c r="H41825" s="200"/>
    </row>
    <row r="41826" spans="8:8" x14ac:dyDescent="0.25">
      <c r="H41826" s="200"/>
    </row>
    <row r="41827" spans="8:8" x14ac:dyDescent="0.25">
      <c r="H41827" s="200"/>
    </row>
    <row r="41828" spans="8:8" x14ac:dyDescent="0.25">
      <c r="H41828" s="200"/>
    </row>
    <row r="41829" spans="8:8" x14ac:dyDescent="0.25">
      <c r="H41829" s="200"/>
    </row>
    <row r="41830" spans="8:8" x14ac:dyDescent="0.25">
      <c r="H41830" s="200"/>
    </row>
    <row r="41831" spans="8:8" x14ac:dyDescent="0.25">
      <c r="H41831" s="200"/>
    </row>
    <row r="41832" spans="8:8" x14ac:dyDescent="0.25">
      <c r="H41832" s="200"/>
    </row>
    <row r="41833" spans="8:8" x14ac:dyDescent="0.25">
      <c r="H41833" s="200"/>
    </row>
    <row r="41834" spans="8:8" x14ac:dyDescent="0.25">
      <c r="H41834" s="200"/>
    </row>
    <row r="41835" spans="8:8" x14ac:dyDescent="0.25">
      <c r="H41835" s="200"/>
    </row>
    <row r="41836" spans="8:8" x14ac:dyDescent="0.25">
      <c r="H41836" s="200"/>
    </row>
    <row r="41837" spans="8:8" x14ac:dyDescent="0.25">
      <c r="H41837" s="200"/>
    </row>
    <row r="41838" spans="8:8" x14ac:dyDescent="0.25">
      <c r="H41838" s="200"/>
    </row>
    <row r="41839" spans="8:8" x14ac:dyDescent="0.25">
      <c r="H41839" s="200"/>
    </row>
    <row r="41840" spans="8:8" x14ac:dyDescent="0.25">
      <c r="H41840" s="200"/>
    </row>
    <row r="41841" spans="8:8" x14ac:dyDescent="0.25">
      <c r="H41841" s="200"/>
    </row>
    <row r="41842" spans="8:8" x14ac:dyDescent="0.25">
      <c r="H41842" s="200"/>
    </row>
    <row r="41843" spans="8:8" x14ac:dyDescent="0.25">
      <c r="H41843" s="200"/>
    </row>
    <row r="41844" spans="8:8" x14ac:dyDescent="0.25">
      <c r="H41844" s="200"/>
    </row>
    <row r="41845" spans="8:8" x14ac:dyDescent="0.25">
      <c r="H41845" s="200"/>
    </row>
    <row r="41846" spans="8:8" x14ac:dyDescent="0.25">
      <c r="H41846" s="200"/>
    </row>
    <row r="41847" spans="8:8" x14ac:dyDescent="0.25">
      <c r="H41847" s="200"/>
    </row>
    <row r="41848" spans="8:8" x14ac:dyDescent="0.25">
      <c r="H41848" s="200"/>
    </row>
    <row r="41849" spans="8:8" x14ac:dyDescent="0.25">
      <c r="H41849" s="200"/>
    </row>
    <row r="41850" spans="8:8" x14ac:dyDescent="0.25">
      <c r="H41850" s="200"/>
    </row>
    <row r="41851" spans="8:8" x14ac:dyDescent="0.25">
      <c r="H41851" s="200"/>
    </row>
    <row r="41852" spans="8:8" x14ac:dyDescent="0.25">
      <c r="H41852" s="200"/>
    </row>
    <row r="41853" spans="8:8" x14ac:dyDescent="0.25">
      <c r="H41853" s="200"/>
    </row>
    <row r="41854" spans="8:8" x14ac:dyDescent="0.25">
      <c r="H41854" s="200"/>
    </row>
    <row r="41855" spans="8:8" x14ac:dyDescent="0.25">
      <c r="H41855" s="200"/>
    </row>
    <row r="41856" spans="8:8" x14ac:dyDescent="0.25">
      <c r="H41856" s="200"/>
    </row>
    <row r="41857" spans="8:8" x14ac:dyDescent="0.25">
      <c r="H41857" s="200"/>
    </row>
    <row r="41858" spans="8:8" x14ac:dyDescent="0.25">
      <c r="H41858" s="200"/>
    </row>
    <row r="41859" spans="8:8" x14ac:dyDescent="0.25">
      <c r="H41859" s="200"/>
    </row>
    <row r="41860" spans="8:8" x14ac:dyDescent="0.25">
      <c r="H41860" s="200"/>
    </row>
    <row r="41861" spans="8:8" x14ac:dyDescent="0.25">
      <c r="H41861" s="200"/>
    </row>
    <row r="41862" spans="8:8" x14ac:dyDescent="0.25">
      <c r="H41862" s="200"/>
    </row>
    <row r="41863" spans="8:8" x14ac:dyDescent="0.25">
      <c r="H41863" s="200"/>
    </row>
    <row r="41864" spans="8:8" x14ac:dyDescent="0.25">
      <c r="H41864" s="200"/>
    </row>
    <row r="41865" spans="8:8" x14ac:dyDescent="0.25">
      <c r="H41865" s="200"/>
    </row>
    <row r="41866" spans="8:8" x14ac:dyDescent="0.25">
      <c r="H41866" s="200"/>
    </row>
    <row r="41867" spans="8:8" x14ac:dyDescent="0.25">
      <c r="H41867" s="200"/>
    </row>
    <row r="41868" spans="8:8" x14ac:dyDescent="0.25">
      <c r="H41868" s="200"/>
    </row>
    <row r="41869" spans="8:8" x14ac:dyDescent="0.25">
      <c r="H41869" s="200"/>
    </row>
    <row r="41870" spans="8:8" x14ac:dyDescent="0.25">
      <c r="H41870" s="200"/>
    </row>
    <row r="41871" spans="8:8" x14ac:dyDescent="0.25">
      <c r="H41871" s="200"/>
    </row>
    <row r="41872" spans="8:8" x14ac:dyDescent="0.25">
      <c r="H41872" s="200"/>
    </row>
    <row r="41873" spans="8:8" x14ac:dyDescent="0.25">
      <c r="H41873" s="200"/>
    </row>
    <row r="41874" spans="8:8" x14ac:dyDescent="0.25">
      <c r="H41874" s="200"/>
    </row>
    <row r="41875" spans="8:8" x14ac:dyDescent="0.25">
      <c r="H41875" s="200"/>
    </row>
    <row r="41876" spans="8:8" x14ac:dyDescent="0.25">
      <c r="H41876" s="200"/>
    </row>
    <row r="41877" spans="8:8" x14ac:dyDescent="0.25">
      <c r="H41877" s="200"/>
    </row>
    <row r="41878" spans="8:8" x14ac:dyDescent="0.25">
      <c r="H41878" s="200"/>
    </row>
    <row r="41879" spans="8:8" x14ac:dyDescent="0.25">
      <c r="H41879" s="200"/>
    </row>
    <row r="41880" spans="8:8" x14ac:dyDescent="0.25">
      <c r="H41880" s="200"/>
    </row>
    <row r="41881" spans="8:8" x14ac:dyDescent="0.25">
      <c r="H41881" s="200"/>
    </row>
    <row r="41882" spans="8:8" x14ac:dyDescent="0.25">
      <c r="H41882" s="200"/>
    </row>
    <row r="41883" spans="8:8" x14ac:dyDescent="0.25">
      <c r="H41883" s="200"/>
    </row>
    <row r="41884" spans="8:8" x14ac:dyDescent="0.25">
      <c r="H41884" s="200"/>
    </row>
    <row r="41885" spans="8:8" x14ac:dyDescent="0.25">
      <c r="H41885" s="200"/>
    </row>
    <row r="41886" spans="8:8" x14ac:dyDescent="0.25">
      <c r="H41886" s="200"/>
    </row>
    <row r="41887" spans="8:8" x14ac:dyDescent="0.25">
      <c r="H41887" s="200"/>
    </row>
    <row r="41888" spans="8:8" x14ac:dyDescent="0.25">
      <c r="H41888" s="200"/>
    </row>
    <row r="41889" spans="8:8" x14ac:dyDescent="0.25">
      <c r="H41889" s="200"/>
    </row>
    <row r="41890" spans="8:8" x14ac:dyDescent="0.25">
      <c r="H41890" s="200"/>
    </row>
    <row r="41891" spans="8:8" x14ac:dyDescent="0.25">
      <c r="H41891" s="200"/>
    </row>
    <row r="41892" spans="8:8" x14ac:dyDescent="0.25">
      <c r="H41892" s="200"/>
    </row>
    <row r="41893" spans="8:8" x14ac:dyDescent="0.25">
      <c r="H41893" s="200"/>
    </row>
    <row r="41894" spans="8:8" x14ac:dyDescent="0.25">
      <c r="H41894" s="200"/>
    </row>
    <row r="41895" spans="8:8" x14ac:dyDescent="0.25">
      <c r="H41895" s="200"/>
    </row>
    <row r="41896" spans="8:8" x14ac:dyDescent="0.25">
      <c r="H41896" s="200"/>
    </row>
    <row r="41897" spans="8:8" x14ac:dyDescent="0.25">
      <c r="H41897" s="200"/>
    </row>
    <row r="41898" spans="8:8" x14ac:dyDescent="0.25">
      <c r="H41898" s="200"/>
    </row>
    <row r="41899" spans="8:8" x14ac:dyDescent="0.25">
      <c r="H41899" s="200"/>
    </row>
    <row r="41900" spans="8:8" x14ac:dyDescent="0.25">
      <c r="H41900" s="200"/>
    </row>
    <row r="41901" spans="8:8" x14ac:dyDescent="0.25">
      <c r="H41901" s="200"/>
    </row>
    <row r="41902" spans="8:8" x14ac:dyDescent="0.25">
      <c r="H41902" s="200"/>
    </row>
    <row r="41903" spans="8:8" x14ac:dyDescent="0.25">
      <c r="H41903" s="200"/>
    </row>
    <row r="41904" spans="8:8" x14ac:dyDescent="0.25">
      <c r="H41904" s="200"/>
    </row>
    <row r="41905" spans="8:8" x14ac:dyDescent="0.25">
      <c r="H41905" s="200"/>
    </row>
    <row r="41906" spans="8:8" x14ac:dyDescent="0.25">
      <c r="H41906" s="200"/>
    </row>
    <row r="41907" spans="8:8" x14ac:dyDescent="0.25">
      <c r="H41907" s="200"/>
    </row>
    <row r="41908" spans="8:8" x14ac:dyDescent="0.25">
      <c r="H41908" s="200"/>
    </row>
    <row r="41909" spans="8:8" x14ac:dyDescent="0.25">
      <c r="H41909" s="200"/>
    </row>
    <row r="41910" spans="8:8" x14ac:dyDescent="0.25">
      <c r="H41910" s="200"/>
    </row>
    <row r="41911" spans="8:8" x14ac:dyDescent="0.25">
      <c r="H41911" s="200"/>
    </row>
    <row r="41912" spans="8:8" x14ac:dyDescent="0.25">
      <c r="H41912" s="200"/>
    </row>
    <row r="41913" spans="8:8" x14ac:dyDescent="0.25">
      <c r="H41913" s="200"/>
    </row>
    <row r="41914" spans="8:8" x14ac:dyDescent="0.25">
      <c r="H41914" s="200"/>
    </row>
    <row r="41915" spans="8:8" x14ac:dyDescent="0.25">
      <c r="H41915" s="200"/>
    </row>
    <row r="41916" spans="8:8" x14ac:dyDescent="0.25">
      <c r="H41916" s="200"/>
    </row>
    <row r="41917" spans="8:8" x14ac:dyDescent="0.25">
      <c r="H41917" s="200"/>
    </row>
    <row r="41918" spans="8:8" x14ac:dyDescent="0.25">
      <c r="H41918" s="200"/>
    </row>
    <row r="41919" spans="8:8" x14ac:dyDescent="0.25">
      <c r="H41919" s="200"/>
    </row>
    <row r="41920" spans="8:8" x14ac:dyDescent="0.25">
      <c r="H41920" s="200"/>
    </row>
    <row r="41921" spans="8:8" x14ac:dyDescent="0.25">
      <c r="H41921" s="200"/>
    </row>
    <row r="41922" spans="8:8" x14ac:dyDescent="0.25">
      <c r="H41922" s="200"/>
    </row>
    <row r="41923" spans="8:8" x14ac:dyDescent="0.25">
      <c r="H41923" s="200"/>
    </row>
    <row r="41924" spans="8:8" x14ac:dyDescent="0.25">
      <c r="H41924" s="200"/>
    </row>
    <row r="41925" spans="8:8" x14ac:dyDescent="0.25">
      <c r="H41925" s="200"/>
    </row>
    <row r="41926" spans="8:8" x14ac:dyDescent="0.25">
      <c r="H41926" s="200"/>
    </row>
    <row r="41927" spans="8:8" x14ac:dyDescent="0.25">
      <c r="H41927" s="200"/>
    </row>
    <row r="41928" spans="8:8" x14ac:dyDescent="0.25">
      <c r="H41928" s="200"/>
    </row>
    <row r="41929" spans="8:8" x14ac:dyDescent="0.25">
      <c r="H41929" s="200"/>
    </row>
    <row r="41930" spans="8:8" x14ac:dyDescent="0.25">
      <c r="H41930" s="200"/>
    </row>
    <row r="41931" spans="8:8" x14ac:dyDescent="0.25">
      <c r="H41931" s="200"/>
    </row>
    <row r="41932" spans="8:8" x14ac:dyDescent="0.25">
      <c r="H41932" s="200"/>
    </row>
    <row r="41933" spans="8:8" x14ac:dyDescent="0.25">
      <c r="H41933" s="200"/>
    </row>
    <row r="41934" spans="8:8" x14ac:dyDescent="0.25">
      <c r="H41934" s="200"/>
    </row>
    <row r="41935" spans="8:8" x14ac:dyDescent="0.25">
      <c r="H41935" s="200"/>
    </row>
    <row r="41936" spans="8:8" x14ac:dyDescent="0.25">
      <c r="H41936" s="200"/>
    </row>
    <row r="41937" spans="8:8" x14ac:dyDescent="0.25">
      <c r="H41937" s="200"/>
    </row>
    <row r="41938" spans="8:8" x14ac:dyDescent="0.25">
      <c r="H41938" s="200"/>
    </row>
    <row r="41939" spans="8:8" x14ac:dyDescent="0.25">
      <c r="H41939" s="200"/>
    </row>
    <row r="41940" spans="8:8" x14ac:dyDescent="0.25">
      <c r="H41940" s="200"/>
    </row>
    <row r="41941" spans="8:8" x14ac:dyDescent="0.25">
      <c r="H41941" s="200"/>
    </row>
    <row r="41942" spans="8:8" x14ac:dyDescent="0.25">
      <c r="H41942" s="200"/>
    </row>
    <row r="41943" spans="8:8" x14ac:dyDescent="0.25">
      <c r="H41943" s="200"/>
    </row>
    <row r="41944" spans="8:8" x14ac:dyDescent="0.25">
      <c r="H41944" s="200"/>
    </row>
    <row r="41945" spans="8:8" x14ac:dyDescent="0.25">
      <c r="H41945" s="200"/>
    </row>
    <row r="41946" spans="8:8" x14ac:dyDescent="0.25">
      <c r="H41946" s="200"/>
    </row>
    <row r="41947" spans="8:8" x14ac:dyDescent="0.25">
      <c r="H41947" s="200"/>
    </row>
    <row r="41948" spans="8:8" x14ac:dyDescent="0.25">
      <c r="H41948" s="200"/>
    </row>
    <row r="41949" spans="8:8" x14ac:dyDescent="0.25">
      <c r="H41949" s="200"/>
    </row>
    <row r="41950" spans="8:8" x14ac:dyDescent="0.25">
      <c r="H41950" s="200"/>
    </row>
    <row r="41951" spans="8:8" x14ac:dyDescent="0.25">
      <c r="H41951" s="200"/>
    </row>
    <row r="41952" spans="8:8" x14ac:dyDescent="0.25">
      <c r="H41952" s="200"/>
    </row>
    <row r="41953" spans="8:8" x14ac:dyDescent="0.25">
      <c r="H41953" s="200"/>
    </row>
    <row r="41954" spans="8:8" x14ac:dyDescent="0.25">
      <c r="H41954" s="200"/>
    </row>
    <row r="41955" spans="8:8" x14ac:dyDescent="0.25">
      <c r="H41955" s="200"/>
    </row>
    <row r="41956" spans="8:8" x14ac:dyDescent="0.25">
      <c r="H41956" s="200"/>
    </row>
    <row r="41957" spans="8:8" x14ac:dyDescent="0.25">
      <c r="H41957" s="200"/>
    </row>
    <row r="41958" spans="8:8" x14ac:dyDescent="0.25">
      <c r="H41958" s="200"/>
    </row>
    <row r="41959" spans="8:8" x14ac:dyDescent="0.25">
      <c r="H41959" s="200"/>
    </row>
    <row r="41960" spans="8:8" x14ac:dyDescent="0.25">
      <c r="H41960" s="200"/>
    </row>
    <row r="41961" spans="8:8" x14ac:dyDescent="0.25">
      <c r="H41961" s="200"/>
    </row>
    <row r="41962" spans="8:8" x14ac:dyDescent="0.25">
      <c r="H41962" s="200"/>
    </row>
    <row r="41963" spans="8:8" x14ac:dyDescent="0.25">
      <c r="H41963" s="200"/>
    </row>
    <row r="41964" spans="8:8" x14ac:dyDescent="0.25">
      <c r="H41964" s="200"/>
    </row>
    <row r="41965" spans="8:8" x14ac:dyDescent="0.25">
      <c r="H41965" s="200"/>
    </row>
    <row r="41966" spans="8:8" x14ac:dyDescent="0.25">
      <c r="H41966" s="200"/>
    </row>
    <row r="41967" spans="8:8" x14ac:dyDescent="0.25">
      <c r="H41967" s="200"/>
    </row>
    <row r="41968" spans="8:8" x14ac:dyDescent="0.25">
      <c r="H41968" s="200"/>
    </row>
    <row r="41969" spans="8:8" x14ac:dyDescent="0.25">
      <c r="H41969" s="200"/>
    </row>
    <row r="41970" spans="8:8" x14ac:dyDescent="0.25">
      <c r="H41970" s="200"/>
    </row>
    <row r="41971" spans="8:8" x14ac:dyDescent="0.25">
      <c r="H41971" s="200"/>
    </row>
    <row r="41972" spans="8:8" x14ac:dyDescent="0.25">
      <c r="H41972" s="200"/>
    </row>
    <row r="41973" spans="8:8" x14ac:dyDescent="0.25">
      <c r="H41973" s="200"/>
    </row>
    <row r="41974" spans="8:8" x14ac:dyDescent="0.25">
      <c r="H41974" s="200"/>
    </row>
    <row r="41975" spans="8:8" x14ac:dyDescent="0.25">
      <c r="H41975" s="200"/>
    </row>
    <row r="41976" spans="8:8" x14ac:dyDescent="0.25">
      <c r="H41976" s="200"/>
    </row>
    <row r="41977" spans="8:8" x14ac:dyDescent="0.25">
      <c r="H41977" s="200"/>
    </row>
    <row r="41978" spans="8:8" x14ac:dyDescent="0.25">
      <c r="H41978" s="200"/>
    </row>
    <row r="41979" spans="8:8" x14ac:dyDescent="0.25">
      <c r="H41979" s="200"/>
    </row>
    <row r="41980" spans="8:8" x14ac:dyDescent="0.25">
      <c r="H41980" s="200"/>
    </row>
    <row r="41981" spans="8:8" x14ac:dyDescent="0.25">
      <c r="H41981" s="200"/>
    </row>
    <row r="41982" spans="8:8" x14ac:dyDescent="0.25">
      <c r="H41982" s="200"/>
    </row>
    <row r="41983" spans="8:8" x14ac:dyDescent="0.25">
      <c r="H41983" s="200"/>
    </row>
    <row r="41984" spans="8:8" x14ac:dyDescent="0.25">
      <c r="H41984" s="200"/>
    </row>
    <row r="41985" spans="8:8" x14ac:dyDescent="0.25">
      <c r="H41985" s="200"/>
    </row>
    <row r="41986" spans="8:8" x14ac:dyDescent="0.25">
      <c r="H41986" s="200"/>
    </row>
    <row r="41987" spans="8:8" x14ac:dyDescent="0.25">
      <c r="H41987" s="200"/>
    </row>
    <row r="41988" spans="8:8" x14ac:dyDescent="0.25">
      <c r="H41988" s="200"/>
    </row>
    <row r="41989" spans="8:8" x14ac:dyDescent="0.25">
      <c r="H41989" s="200"/>
    </row>
    <row r="41990" spans="8:8" x14ac:dyDescent="0.25">
      <c r="H41990" s="200"/>
    </row>
    <row r="41991" spans="8:8" x14ac:dyDescent="0.25">
      <c r="H41991" s="200"/>
    </row>
    <row r="41992" spans="8:8" x14ac:dyDescent="0.25">
      <c r="H41992" s="200"/>
    </row>
    <row r="41993" spans="8:8" x14ac:dyDescent="0.25">
      <c r="H41993" s="200"/>
    </row>
    <row r="41994" spans="8:8" x14ac:dyDescent="0.25">
      <c r="H41994" s="200"/>
    </row>
    <row r="41995" spans="8:8" x14ac:dyDescent="0.25">
      <c r="H41995" s="200"/>
    </row>
    <row r="41996" spans="8:8" x14ac:dyDescent="0.25">
      <c r="H41996" s="200"/>
    </row>
    <row r="41997" spans="8:8" x14ac:dyDescent="0.25">
      <c r="H41997" s="200"/>
    </row>
    <row r="41998" spans="8:8" x14ac:dyDescent="0.25">
      <c r="H41998" s="200"/>
    </row>
    <row r="41999" spans="8:8" x14ac:dyDescent="0.25">
      <c r="H41999" s="200"/>
    </row>
    <row r="42000" spans="8:8" x14ac:dyDescent="0.25">
      <c r="H42000" s="200"/>
    </row>
    <row r="42001" spans="8:8" x14ac:dyDescent="0.25">
      <c r="H42001" s="200"/>
    </row>
    <row r="42002" spans="8:8" x14ac:dyDescent="0.25">
      <c r="H42002" s="200"/>
    </row>
    <row r="42003" spans="8:8" x14ac:dyDescent="0.25">
      <c r="H42003" s="200"/>
    </row>
    <row r="42004" spans="8:8" x14ac:dyDescent="0.25">
      <c r="H42004" s="200"/>
    </row>
    <row r="42005" spans="8:8" x14ac:dyDescent="0.25">
      <c r="H42005" s="200"/>
    </row>
    <row r="42006" spans="8:8" x14ac:dyDescent="0.25">
      <c r="H42006" s="200"/>
    </row>
    <row r="42007" spans="8:8" x14ac:dyDescent="0.25">
      <c r="H42007" s="200"/>
    </row>
    <row r="42008" spans="8:8" x14ac:dyDescent="0.25">
      <c r="H42008" s="200"/>
    </row>
    <row r="42009" spans="8:8" x14ac:dyDescent="0.25">
      <c r="H42009" s="200"/>
    </row>
    <row r="42010" spans="8:8" x14ac:dyDescent="0.25">
      <c r="H42010" s="200"/>
    </row>
    <row r="42011" spans="8:8" x14ac:dyDescent="0.25">
      <c r="H42011" s="200"/>
    </row>
    <row r="42012" spans="8:8" x14ac:dyDescent="0.25">
      <c r="H42012" s="200"/>
    </row>
    <row r="42013" spans="8:8" x14ac:dyDescent="0.25">
      <c r="H42013" s="200"/>
    </row>
    <row r="42014" spans="8:8" x14ac:dyDescent="0.25">
      <c r="H42014" s="200"/>
    </row>
    <row r="42015" spans="8:8" x14ac:dyDescent="0.25">
      <c r="H42015" s="200"/>
    </row>
    <row r="42016" spans="8:8" x14ac:dyDescent="0.25">
      <c r="H42016" s="200"/>
    </row>
    <row r="42017" spans="8:8" x14ac:dyDescent="0.25">
      <c r="H42017" s="200"/>
    </row>
    <row r="42018" spans="8:8" x14ac:dyDescent="0.25">
      <c r="H42018" s="200"/>
    </row>
    <row r="42019" spans="8:8" x14ac:dyDescent="0.25">
      <c r="H42019" s="200"/>
    </row>
    <row r="42020" spans="8:8" x14ac:dyDescent="0.25">
      <c r="H42020" s="200"/>
    </row>
    <row r="42021" spans="8:8" x14ac:dyDescent="0.25">
      <c r="H42021" s="200"/>
    </row>
    <row r="42022" spans="8:8" x14ac:dyDescent="0.25">
      <c r="H42022" s="200"/>
    </row>
    <row r="42023" spans="8:8" x14ac:dyDescent="0.25">
      <c r="H42023" s="200"/>
    </row>
    <row r="42024" spans="8:8" x14ac:dyDescent="0.25">
      <c r="H42024" s="200"/>
    </row>
    <row r="42025" spans="8:8" x14ac:dyDescent="0.25">
      <c r="H42025" s="200"/>
    </row>
    <row r="42026" spans="8:8" x14ac:dyDescent="0.25">
      <c r="H42026" s="200"/>
    </row>
    <row r="42027" spans="8:8" x14ac:dyDescent="0.25">
      <c r="H42027" s="200"/>
    </row>
    <row r="42028" spans="8:8" x14ac:dyDescent="0.25">
      <c r="H42028" s="200"/>
    </row>
    <row r="42029" spans="8:8" x14ac:dyDescent="0.25">
      <c r="H42029" s="200"/>
    </row>
    <row r="42030" spans="8:8" x14ac:dyDescent="0.25">
      <c r="H42030" s="200"/>
    </row>
    <row r="42031" spans="8:8" x14ac:dyDescent="0.25">
      <c r="H42031" s="200"/>
    </row>
    <row r="42032" spans="8:8" x14ac:dyDescent="0.25">
      <c r="H42032" s="200"/>
    </row>
    <row r="42033" spans="8:8" x14ac:dyDescent="0.25">
      <c r="H42033" s="200"/>
    </row>
    <row r="42034" spans="8:8" x14ac:dyDescent="0.25">
      <c r="H42034" s="200"/>
    </row>
    <row r="42035" spans="8:8" x14ac:dyDescent="0.25">
      <c r="H42035" s="200"/>
    </row>
    <row r="42036" spans="8:8" x14ac:dyDescent="0.25">
      <c r="H42036" s="200"/>
    </row>
    <row r="42037" spans="8:8" x14ac:dyDescent="0.25">
      <c r="H42037" s="200"/>
    </row>
    <row r="42038" spans="8:8" x14ac:dyDescent="0.25">
      <c r="H42038" s="200"/>
    </row>
    <row r="42039" spans="8:8" x14ac:dyDescent="0.25">
      <c r="H42039" s="200"/>
    </row>
    <row r="42040" spans="8:8" x14ac:dyDescent="0.25">
      <c r="H42040" s="200"/>
    </row>
    <row r="42041" spans="8:8" x14ac:dyDescent="0.25">
      <c r="H42041" s="200"/>
    </row>
    <row r="42042" spans="8:8" x14ac:dyDescent="0.25">
      <c r="H42042" s="200"/>
    </row>
    <row r="42043" spans="8:8" x14ac:dyDescent="0.25">
      <c r="H42043" s="200"/>
    </row>
    <row r="42044" spans="8:8" x14ac:dyDescent="0.25">
      <c r="H42044" s="200"/>
    </row>
    <row r="42045" spans="8:8" x14ac:dyDescent="0.25">
      <c r="H42045" s="200"/>
    </row>
    <row r="42046" spans="8:8" x14ac:dyDescent="0.25">
      <c r="H42046" s="200"/>
    </row>
    <row r="42047" spans="8:8" x14ac:dyDescent="0.25">
      <c r="H42047" s="200"/>
    </row>
    <row r="42048" spans="8:8" x14ac:dyDescent="0.25">
      <c r="H42048" s="200"/>
    </row>
    <row r="42049" spans="8:8" x14ac:dyDescent="0.25">
      <c r="H42049" s="200"/>
    </row>
    <row r="42050" spans="8:8" x14ac:dyDescent="0.25">
      <c r="H42050" s="200"/>
    </row>
    <row r="42051" spans="8:8" x14ac:dyDescent="0.25">
      <c r="H42051" s="200"/>
    </row>
    <row r="42052" spans="8:8" x14ac:dyDescent="0.25">
      <c r="H42052" s="200"/>
    </row>
    <row r="42053" spans="8:8" x14ac:dyDescent="0.25">
      <c r="H42053" s="200"/>
    </row>
    <row r="42054" spans="8:8" x14ac:dyDescent="0.25">
      <c r="H42054" s="200"/>
    </row>
    <row r="42055" spans="8:8" x14ac:dyDescent="0.25">
      <c r="H42055" s="200"/>
    </row>
    <row r="42056" spans="8:8" x14ac:dyDescent="0.25">
      <c r="H42056" s="200"/>
    </row>
    <row r="42057" spans="8:8" x14ac:dyDescent="0.25">
      <c r="H42057" s="200"/>
    </row>
    <row r="42058" spans="8:8" x14ac:dyDescent="0.25">
      <c r="H42058" s="200"/>
    </row>
    <row r="42059" spans="8:8" x14ac:dyDescent="0.25">
      <c r="H42059" s="200"/>
    </row>
    <row r="42060" spans="8:8" x14ac:dyDescent="0.25">
      <c r="H42060" s="200"/>
    </row>
    <row r="42061" spans="8:8" x14ac:dyDescent="0.25">
      <c r="H42061" s="200"/>
    </row>
    <row r="42062" spans="8:8" x14ac:dyDescent="0.25">
      <c r="H42062" s="200"/>
    </row>
    <row r="42063" spans="8:8" x14ac:dyDescent="0.25">
      <c r="H42063" s="200"/>
    </row>
    <row r="42064" spans="8:8" x14ac:dyDescent="0.25">
      <c r="H42064" s="200"/>
    </row>
    <row r="42065" spans="8:8" x14ac:dyDescent="0.25">
      <c r="H42065" s="200"/>
    </row>
    <row r="42066" spans="8:8" x14ac:dyDescent="0.25">
      <c r="H42066" s="200"/>
    </row>
    <row r="42067" spans="8:8" x14ac:dyDescent="0.25">
      <c r="H42067" s="200"/>
    </row>
    <row r="42068" spans="8:8" x14ac:dyDescent="0.25">
      <c r="H42068" s="200"/>
    </row>
    <row r="42069" spans="8:8" x14ac:dyDescent="0.25">
      <c r="H42069" s="200"/>
    </row>
    <row r="42070" spans="8:8" x14ac:dyDescent="0.25">
      <c r="H42070" s="200"/>
    </row>
    <row r="42071" spans="8:8" x14ac:dyDescent="0.25">
      <c r="H42071" s="200"/>
    </row>
    <row r="42072" spans="8:8" x14ac:dyDescent="0.25">
      <c r="H42072" s="200"/>
    </row>
    <row r="42073" spans="8:8" x14ac:dyDescent="0.25">
      <c r="H42073" s="200"/>
    </row>
    <row r="42074" spans="8:8" x14ac:dyDescent="0.25">
      <c r="H42074" s="200"/>
    </row>
    <row r="42075" spans="8:8" x14ac:dyDescent="0.25">
      <c r="H42075" s="200"/>
    </row>
    <row r="42076" spans="8:8" x14ac:dyDescent="0.25">
      <c r="H42076" s="200"/>
    </row>
    <row r="42077" spans="8:8" x14ac:dyDescent="0.25">
      <c r="H42077" s="200"/>
    </row>
    <row r="42078" spans="8:8" x14ac:dyDescent="0.25">
      <c r="H42078" s="200"/>
    </row>
    <row r="42079" spans="8:8" x14ac:dyDescent="0.25">
      <c r="H42079" s="200"/>
    </row>
    <row r="42080" spans="8:8" x14ac:dyDescent="0.25">
      <c r="H42080" s="200"/>
    </row>
    <row r="42081" spans="8:8" x14ac:dyDescent="0.25">
      <c r="H42081" s="200"/>
    </row>
    <row r="42082" spans="8:8" x14ac:dyDescent="0.25">
      <c r="H42082" s="200"/>
    </row>
    <row r="42083" spans="8:8" x14ac:dyDescent="0.25">
      <c r="H42083" s="200"/>
    </row>
    <row r="42084" spans="8:8" x14ac:dyDescent="0.25">
      <c r="H42084" s="200"/>
    </row>
    <row r="42085" spans="8:8" x14ac:dyDescent="0.25">
      <c r="H42085" s="200"/>
    </row>
    <row r="42086" spans="8:8" x14ac:dyDescent="0.25">
      <c r="H42086" s="200"/>
    </row>
    <row r="42087" spans="8:8" x14ac:dyDescent="0.25">
      <c r="H42087" s="200"/>
    </row>
    <row r="42088" spans="8:8" x14ac:dyDescent="0.25">
      <c r="H42088" s="200"/>
    </row>
    <row r="42089" spans="8:8" x14ac:dyDescent="0.25">
      <c r="H42089" s="200"/>
    </row>
    <row r="42090" spans="8:8" x14ac:dyDescent="0.25">
      <c r="H42090" s="200"/>
    </row>
    <row r="42091" spans="8:8" x14ac:dyDescent="0.25">
      <c r="H42091" s="200"/>
    </row>
    <row r="42092" spans="8:8" x14ac:dyDescent="0.25">
      <c r="H42092" s="200"/>
    </row>
    <row r="42093" spans="8:8" x14ac:dyDescent="0.25">
      <c r="H42093" s="200"/>
    </row>
    <row r="42094" spans="8:8" x14ac:dyDescent="0.25">
      <c r="H42094" s="200"/>
    </row>
    <row r="42095" spans="8:8" x14ac:dyDescent="0.25">
      <c r="H42095" s="200"/>
    </row>
    <row r="42096" spans="8:8" x14ac:dyDescent="0.25">
      <c r="H42096" s="200"/>
    </row>
    <row r="42097" spans="8:8" x14ac:dyDescent="0.25">
      <c r="H42097" s="200"/>
    </row>
    <row r="42098" spans="8:8" x14ac:dyDescent="0.25">
      <c r="H42098" s="200"/>
    </row>
    <row r="42099" spans="8:8" x14ac:dyDescent="0.25">
      <c r="H42099" s="200"/>
    </row>
    <row r="42100" spans="8:8" x14ac:dyDescent="0.25">
      <c r="H42100" s="200"/>
    </row>
    <row r="42101" spans="8:8" x14ac:dyDescent="0.25">
      <c r="H42101" s="200"/>
    </row>
    <row r="42102" spans="8:8" x14ac:dyDescent="0.25">
      <c r="H42102" s="200"/>
    </row>
    <row r="42103" spans="8:8" x14ac:dyDescent="0.25">
      <c r="H42103" s="200"/>
    </row>
    <row r="42104" spans="8:8" x14ac:dyDescent="0.25">
      <c r="H42104" s="200"/>
    </row>
    <row r="42105" spans="8:8" x14ac:dyDescent="0.25">
      <c r="H42105" s="200"/>
    </row>
    <row r="42106" spans="8:8" x14ac:dyDescent="0.25">
      <c r="H42106" s="200"/>
    </row>
    <row r="42107" spans="8:8" x14ac:dyDescent="0.25">
      <c r="H42107" s="200"/>
    </row>
    <row r="42108" spans="8:8" x14ac:dyDescent="0.25">
      <c r="H42108" s="200"/>
    </row>
    <row r="42109" spans="8:8" x14ac:dyDescent="0.25">
      <c r="H42109" s="200"/>
    </row>
    <row r="42110" spans="8:8" x14ac:dyDescent="0.25">
      <c r="H42110" s="200"/>
    </row>
    <row r="42111" spans="8:8" x14ac:dyDescent="0.25">
      <c r="H42111" s="200"/>
    </row>
    <row r="42112" spans="8:8" x14ac:dyDescent="0.25">
      <c r="H42112" s="200"/>
    </row>
    <row r="42113" spans="8:8" x14ac:dyDescent="0.25">
      <c r="H42113" s="200"/>
    </row>
    <row r="42114" spans="8:8" x14ac:dyDescent="0.25">
      <c r="H42114" s="200"/>
    </row>
    <row r="42115" spans="8:8" x14ac:dyDescent="0.25">
      <c r="H42115" s="200"/>
    </row>
    <row r="42116" spans="8:8" x14ac:dyDescent="0.25">
      <c r="H42116" s="200"/>
    </row>
    <row r="42117" spans="8:8" x14ac:dyDescent="0.25">
      <c r="H42117" s="200"/>
    </row>
    <row r="42118" spans="8:8" x14ac:dyDescent="0.25">
      <c r="H42118" s="200"/>
    </row>
    <row r="42119" spans="8:8" x14ac:dyDescent="0.25">
      <c r="H42119" s="200"/>
    </row>
    <row r="42120" spans="8:8" x14ac:dyDescent="0.25">
      <c r="H42120" s="200"/>
    </row>
    <row r="42121" spans="8:8" x14ac:dyDescent="0.25">
      <c r="H42121" s="200"/>
    </row>
    <row r="42122" spans="8:8" x14ac:dyDescent="0.25">
      <c r="H42122" s="200"/>
    </row>
    <row r="42123" spans="8:8" x14ac:dyDescent="0.25">
      <c r="H42123" s="200"/>
    </row>
    <row r="42124" spans="8:8" x14ac:dyDescent="0.25">
      <c r="H42124" s="200"/>
    </row>
    <row r="42125" spans="8:8" x14ac:dyDescent="0.25">
      <c r="H42125" s="200"/>
    </row>
    <row r="42126" spans="8:8" x14ac:dyDescent="0.25">
      <c r="H42126" s="200"/>
    </row>
    <row r="42127" spans="8:8" x14ac:dyDescent="0.25">
      <c r="H42127" s="200"/>
    </row>
    <row r="42128" spans="8:8" x14ac:dyDescent="0.25">
      <c r="H42128" s="200"/>
    </row>
    <row r="42129" spans="8:8" x14ac:dyDescent="0.25">
      <c r="H42129" s="200"/>
    </row>
    <row r="42130" spans="8:8" x14ac:dyDescent="0.25">
      <c r="H42130" s="200"/>
    </row>
    <row r="42131" spans="8:8" x14ac:dyDescent="0.25">
      <c r="H42131" s="200"/>
    </row>
    <row r="42132" spans="8:8" x14ac:dyDescent="0.25">
      <c r="H42132" s="200"/>
    </row>
    <row r="42133" spans="8:8" x14ac:dyDescent="0.25">
      <c r="H42133" s="200"/>
    </row>
    <row r="42134" spans="8:8" x14ac:dyDescent="0.25">
      <c r="H42134" s="200"/>
    </row>
    <row r="42135" spans="8:8" x14ac:dyDescent="0.25">
      <c r="H42135" s="200"/>
    </row>
    <row r="42136" spans="8:8" x14ac:dyDescent="0.25">
      <c r="H42136" s="200"/>
    </row>
    <row r="42137" spans="8:8" x14ac:dyDescent="0.25">
      <c r="H42137" s="200"/>
    </row>
    <row r="42138" spans="8:8" x14ac:dyDescent="0.25">
      <c r="H42138" s="200"/>
    </row>
    <row r="42139" spans="8:8" x14ac:dyDescent="0.25">
      <c r="H42139" s="200"/>
    </row>
    <row r="42140" spans="8:8" x14ac:dyDescent="0.25">
      <c r="H42140" s="200"/>
    </row>
    <row r="42141" spans="8:8" x14ac:dyDescent="0.25">
      <c r="H42141" s="200"/>
    </row>
    <row r="42142" spans="8:8" x14ac:dyDescent="0.25">
      <c r="H42142" s="200"/>
    </row>
    <row r="42143" spans="8:8" x14ac:dyDescent="0.25">
      <c r="H42143" s="200"/>
    </row>
    <row r="42144" spans="8:8" x14ac:dyDescent="0.25">
      <c r="H42144" s="200"/>
    </row>
    <row r="42145" spans="8:8" x14ac:dyDescent="0.25">
      <c r="H42145" s="200"/>
    </row>
    <row r="42146" spans="8:8" x14ac:dyDescent="0.25">
      <c r="H42146" s="200"/>
    </row>
    <row r="42147" spans="8:8" x14ac:dyDescent="0.25">
      <c r="H42147" s="200"/>
    </row>
    <row r="42148" spans="8:8" x14ac:dyDescent="0.25">
      <c r="H42148" s="200"/>
    </row>
    <row r="42149" spans="8:8" x14ac:dyDescent="0.25">
      <c r="H42149" s="200"/>
    </row>
    <row r="42150" spans="8:8" x14ac:dyDescent="0.25">
      <c r="H42150" s="200"/>
    </row>
    <row r="42151" spans="8:8" x14ac:dyDescent="0.25">
      <c r="H42151" s="200"/>
    </row>
    <row r="42152" spans="8:8" x14ac:dyDescent="0.25">
      <c r="H42152" s="200"/>
    </row>
    <row r="42153" spans="8:8" x14ac:dyDescent="0.25">
      <c r="H42153" s="200"/>
    </row>
    <row r="42154" spans="8:8" x14ac:dyDescent="0.25">
      <c r="H42154" s="200"/>
    </row>
    <row r="42155" spans="8:8" x14ac:dyDescent="0.25">
      <c r="H42155" s="200"/>
    </row>
    <row r="42156" spans="8:8" x14ac:dyDescent="0.25">
      <c r="H42156" s="200"/>
    </row>
    <row r="42157" spans="8:8" x14ac:dyDescent="0.25">
      <c r="H42157" s="200"/>
    </row>
    <row r="42158" spans="8:8" x14ac:dyDescent="0.25">
      <c r="H42158" s="200"/>
    </row>
    <row r="42159" spans="8:8" x14ac:dyDescent="0.25">
      <c r="H42159" s="200"/>
    </row>
    <row r="42160" spans="8:8" x14ac:dyDescent="0.25">
      <c r="H42160" s="200"/>
    </row>
    <row r="42161" spans="8:8" x14ac:dyDescent="0.25">
      <c r="H42161" s="200"/>
    </row>
    <row r="42162" spans="8:8" x14ac:dyDescent="0.25">
      <c r="H42162" s="200"/>
    </row>
    <row r="42163" spans="8:8" x14ac:dyDescent="0.25">
      <c r="H42163" s="200"/>
    </row>
    <row r="42164" spans="8:8" x14ac:dyDescent="0.25">
      <c r="H42164" s="200"/>
    </row>
    <row r="42165" spans="8:8" x14ac:dyDescent="0.25">
      <c r="H42165" s="200"/>
    </row>
    <row r="42166" spans="8:8" x14ac:dyDescent="0.25">
      <c r="H42166" s="200"/>
    </row>
    <row r="42167" spans="8:8" x14ac:dyDescent="0.25">
      <c r="H42167" s="200"/>
    </row>
    <row r="42168" spans="8:8" x14ac:dyDescent="0.25">
      <c r="H42168" s="200"/>
    </row>
    <row r="42169" spans="8:8" x14ac:dyDescent="0.25">
      <c r="H42169" s="200"/>
    </row>
    <row r="42170" spans="8:8" x14ac:dyDescent="0.25">
      <c r="H42170" s="200"/>
    </row>
    <row r="42171" spans="8:8" x14ac:dyDescent="0.25">
      <c r="H42171" s="200"/>
    </row>
    <row r="42172" spans="8:8" x14ac:dyDescent="0.25">
      <c r="H42172" s="200"/>
    </row>
    <row r="42173" spans="8:8" x14ac:dyDescent="0.25">
      <c r="H42173" s="200"/>
    </row>
    <row r="42174" spans="8:8" x14ac:dyDescent="0.25">
      <c r="H42174" s="200"/>
    </row>
    <row r="42175" spans="8:8" x14ac:dyDescent="0.25">
      <c r="H42175" s="200"/>
    </row>
    <row r="42176" spans="8:8" x14ac:dyDescent="0.25">
      <c r="H42176" s="200"/>
    </row>
    <row r="42177" spans="8:8" x14ac:dyDescent="0.25">
      <c r="H42177" s="200"/>
    </row>
    <row r="42178" spans="8:8" x14ac:dyDescent="0.25">
      <c r="H42178" s="200"/>
    </row>
    <row r="42179" spans="8:8" x14ac:dyDescent="0.25">
      <c r="H42179" s="200"/>
    </row>
    <row r="42180" spans="8:8" x14ac:dyDescent="0.25">
      <c r="H42180" s="200"/>
    </row>
    <row r="42181" spans="8:8" x14ac:dyDescent="0.25">
      <c r="H42181" s="200"/>
    </row>
    <row r="42182" spans="8:8" x14ac:dyDescent="0.25">
      <c r="H42182" s="200"/>
    </row>
    <row r="42183" spans="8:8" x14ac:dyDescent="0.25">
      <c r="H42183" s="200"/>
    </row>
    <row r="42184" spans="8:8" x14ac:dyDescent="0.25">
      <c r="H42184" s="200"/>
    </row>
    <row r="42185" spans="8:8" x14ac:dyDescent="0.25">
      <c r="H42185" s="200"/>
    </row>
    <row r="42186" spans="8:8" x14ac:dyDescent="0.25">
      <c r="H42186" s="200"/>
    </row>
    <row r="42187" spans="8:8" x14ac:dyDescent="0.25">
      <c r="H42187" s="200"/>
    </row>
    <row r="42188" spans="8:8" x14ac:dyDescent="0.25">
      <c r="H42188" s="200"/>
    </row>
    <row r="42189" spans="8:8" x14ac:dyDescent="0.25">
      <c r="H42189" s="200"/>
    </row>
    <row r="42190" spans="8:8" x14ac:dyDescent="0.25">
      <c r="H42190" s="200"/>
    </row>
    <row r="42191" spans="8:8" x14ac:dyDescent="0.25">
      <c r="H42191" s="200"/>
    </row>
    <row r="42192" spans="8:8" x14ac:dyDescent="0.25">
      <c r="H42192" s="200"/>
    </row>
    <row r="42193" spans="8:8" x14ac:dyDescent="0.25">
      <c r="H42193" s="200"/>
    </row>
    <row r="42194" spans="8:8" x14ac:dyDescent="0.25">
      <c r="H42194" s="200"/>
    </row>
    <row r="42195" spans="8:8" x14ac:dyDescent="0.25">
      <c r="H42195" s="200"/>
    </row>
    <row r="42196" spans="8:8" x14ac:dyDescent="0.25">
      <c r="H42196" s="200"/>
    </row>
    <row r="42197" spans="8:8" x14ac:dyDescent="0.25">
      <c r="H42197" s="200"/>
    </row>
    <row r="42198" spans="8:8" x14ac:dyDescent="0.25">
      <c r="H42198" s="200"/>
    </row>
    <row r="42199" spans="8:8" x14ac:dyDescent="0.25">
      <c r="H42199" s="200"/>
    </row>
    <row r="42200" spans="8:8" x14ac:dyDescent="0.25">
      <c r="H42200" s="200"/>
    </row>
    <row r="42201" spans="8:8" x14ac:dyDescent="0.25">
      <c r="H42201" s="200"/>
    </row>
    <row r="42202" spans="8:8" x14ac:dyDescent="0.25">
      <c r="H42202" s="200"/>
    </row>
    <row r="42203" spans="8:8" x14ac:dyDescent="0.25">
      <c r="H42203" s="200"/>
    </row>
    <row r="42204" spans="8:8" x14ac:dyDescent="0.25">
      <c r="H42204" s="200"/>
    </row>
    <row r="42205" spans="8:8" x14ac:dyDescent="0.25">
      <c r="H42205" s="200"/>
    </row>
    <row r="42206" spans="8:8" x14ac:dyDescent="0.25">
      <c r="H42206" s="200"/>
    </row>
    <row r="42207" spans="8:8" x14ac:dyDescent="0.25">
      <c r="H42207" s="200"/>
    </row>
    <row r="42208" spans="8:8" x14ac:dyDescent="0.25">
      <c r="H42208" s="200"/>
    </row>
    <row r="42209" spans="8:8" x14ac:dyDescent="0.25">
      <c r="H42209" s="200"/>
    </row>
    <row r="42210" spans="8:8" x14ac:dyDescent="0.25">
      <c r="H42210" s="200"/>
    </row>
    <row r="42211" spans="8:8" x14ac:dyDescent="0.25">
      <c r="H42211" s="200"/>
    </row>
    <row r="42212" spans="8:8" x14ac:dyDescent="0.25">
      <c r="H42212" s="200"/>
    </row>
    <row r="42213" spans="8:8" x14ac:dyDescent="0.25">
      <c r="H42213" s="200"/>
    </row>
    <row r="42214" spans="8:8" x14ac:dyDescent="0.25">
      <c r="H42214" s="200"/>
    </row>
    <row r="42215" spans="8:8" x14ac:dyDescent="0.25">
      <c r="H42215" s="200"/>
    </row>
    <row r="42216" spans="8:8" x14ac:dyDescent="0.25">
      <c r="H42216" s="200"/>
    </row>
    <row r="42217" spans="8:8" x14ac:dyDescent="0.25">
      <c r="H42217" s="200"/>
    </row>
    <row r="42218" spans="8:8" x14ac:dyDescent="0.25">
      <c r="H42218" s="200"/>
    </row>
    <row r="42219" spans="8:8" x14ac:dyDescent="0.25">
      <c r="H42219" s="200"/>
    </row>
    <row r="42220" spans="8:8" x14ac:dyDescent="0.25">
      <c r="H42220" s="200"/>
    </row>
    <row r="42221" spans="8:8" x14ac:dyDescent="0.25">
      <c r="H42221" s="200"/>
    </row>
    <row r="42222" spans="8:8" x14ac:dyDescent="0.25">
      <c r="H42222" s="200"/>
    </row>
    <row r="42223" spans="8:8" x14ac:dyDescent="0.25">
      <c r="H42223" s="200"/>
    </row>
    <row r="42224" spans="8:8" x14ac:dyDescent="0.25">
      <c r="H42224" s="200"/>
    </row>
    <row r="42225" spans="8:8" x14ac:dyDescent="0.25">
      <c r="H42225" s="200"/>
    </row>
    <row r="42226" spans="8:8" x14ac:dyDescent="0.25">
      <c r="H42226" s="200"/>
    </row>
    <row r="42227" spans="8:8" x14ac:dyDescent="0.25">
      <c r="H42227" s="200"/>
    </row>
    <row r="42228" spans="8:8" x14ac:dyDescent="0.25">
      <c r="H42228" s="200"/>
    </row>
    <row r="42229" spans="8:8" x14ac:dyDescent="0.25">
      <c r="H42229" s="200"/>
    </row>
    <row r="42230" spans="8:8" x14ac:dyDescent="0.25">
      <c r="H42230" s="200"/>
    </row>
    <row r="42231" spans="8:8" x14ac:dyDescent="0.25">
      <c r="H42231" s="200"/>
    </row>
    <row r="42232" spans="8:8" x14ac:dyDescent="0.25">
      <c r="H42232" s="200"/>
    </row>
    <row r="42233" spans="8:8" x14ac:dyDescent="0.25">
      <c r="H42233" s="200"/>
    </row>
    <row r="42234" spans="8:8" x14ac:dyDescent="0.25">
      <c r="H42234" s="200"/>
    </row>
    <row r="42235" spans="8:8" x14ac:dyDescent="0.25">
      <c r="H42235" s="200"/>
    </row>
    <row r="42236" spans="8:8" x14ac:dyDescent="0.25">
      <c r="H42236" s="200"/>
    </row>
    <row r="42237" spans="8:8" x14ac:dyDescent="0.25">
      <c r="H42237" s="200"/>
    </row>
    <row r="42238" spans="8:8" x14ac:dyDescent="0.25">
      <c r="H42238" s="200"/>
    </row>
    <row r="42239" spans="8:8" x14ac:dyDescent="0.25">
      <c r="H42239" s="200"/>
    </row>
    <row r="42240" spans="8:8" x14ac:dyDescent="0.25">
      <c r="H42240" s="200"/>
    </row>
    <row r="42241" spans="8:8" x14ac:dyDescent="0.25">
      <c r="H42241" s="200"/>
    </row>
    <row r="42242" spans="8:8" x14ac:dyDescent="0.25">
      <c r="H42242" s="200"/>
    </row>
    <row r="42243" spans="8:8" x14ac:dyDescent="0.25">
      <c r="H42243" s="200"/>
    </row>
    <row r="42244" spans="8:8" x14ac:dyDescent="0.25">
      <c r="H42244" s="200"/>
    </row>
    <row r="42245" spans="8:8" x14ac:dyDescent="0.25">
      <c r="H42245" s="200"/>
    </row>
    <row r="42246" spans="8:8" x14ac:dyDescent="0.25">
      <c r="H42246" s="200"/>
    </row>
    <row r="42247" spans="8:8" x14ac:dyDescent="0.25">
      <c r="H42247" s="200"/>
    </row>
    <row r="42248" spans="8:8" x14ac:dyDescent="0.25">
      <c r="H42248" s="200"/>
    </row>
    <row r="42249" spans="8:8" x14ac:dyDescent="0.25">
      <c r="H42249" s="200"/>
    </row>
    <row r="42250" spans="8:8" x14ac:dyDescent="0.25">
      <c r="H42250" s="200"/>
    </row>
    <row r="42251" spans="8:8" x14ac:dyDescent="0.25">
      <c r="H42251" s="200"/>
    </row>
    <row r="42252" spans="8:8" x14ac:dyDescent="0.25">
      <c r="H42252" s="200"/>
    </row>
    <row r="42253" spans="8:8" x14ac:dyDescent="0.25">
      <c r="H42253" s="200"/>
    </row>
    <row r="42254" spans="8:8" x14ac:dyDescent="0.25">
      <c r="H42254" s="200"/>
    </row>
    <row r="42255" spans="8:8" x14ac:dyDescent="0.25">
      <c r="H42255" s="200"/>
    </row>
    <row r="42256" spans="8:8" x14ac:dyDescent="0.25">
      <c r="H42256" s="200"/>
    </row>
    <row r="42257" spans="8:8" x14ac:dyDescent="0.25">
      <c r="H42257" s="200"/>
    </row>
    <row r="42258" spans="8:8" x14ac:dyDescent="0.25">
      <c r="H42258" s="200"/>
    </row>
    <row r="42259" spans="8:8" x14ac:dyDescent="0.25">
      <c r="H42259" s="200"/>
    </row>
    <row r="42260" spans="8:8" x14ac:dyDescent="0.25">
      <c r="H42260" s="200"/>
    </row>
    <row r="42261" spans="8:8" x14ac:dyDescent="0.25">
      <c r="H42261" s="200"/>
    </row>
    <row r="42262" spans="8:8" x14ac:dyDescent="0.25">
      <c r="H42262" s="200"/>
    </row>
    <row r="42263" spans="8:8" x14ac:dyDescent="0.25">
      <c r="H42263" s="200"/>
    </row>
    <row r="42264" spans="8:8" x14ac:dyDescent="0.25">
      <c r="H42264" s="200"/>
    </row>
    <row r="42265" spans="8:8" x14ac:dyDescent="0.25">
      <c r="H42265" s="200"/>
    </row>
    <row r="42266" spans="8:8" x14ac:dyDescent="0.25">
      <c r="H42266" s="200"/>
    </row>
    <row r="42267" spans="8:8" x14ac:dyDescent="0.25">
      <c r="H42267" s="200"/>
    </row>
    <row r="42268" spans="8:8" x14ac:dyDescent="0.25">
      <c r="H42268" s="200"/>
    </row>
    <row r="42269" spans="8:8" x14ac:dyDescent="0.25">
      <c r="H42269" s="200"/>
    </row>
    <row r="42270" spans="8:8" x14ac:dyDescent="0.25">
      <c r="H42270" s="200"/>
    </row>
    <row r="42271" spans="8:8" x14ac:dyDescent="0.25">
      <c r="H42271" s="200"/>
    </row>
    <row r="42272" spans="8:8" x14ac:dyDescent="0.25">
      <c r="H42272" s="200"/>
    </row>
    <row r="42273" spans="8:8" x14ac:dyDescent="0.25">
      <c r="H42273" s="200"/>
    </row>
    <row r="42274" spans="8:8" x14ac:dyDescent="0.25">
      <c r="H42274" s="200"/>
    </row>
    <row r="42275" spans="8:8" x14ac:dyDescent="0.25">
      <c r="H42275" s="200"/>
    </row>
    <row r="42276" spans="8:8" x14ac:dyDescent="0.25">
      <c r="H42276" s="200"/>
    </row>
    <row r="42277" spans="8:8" x14ac:dyDescent="0.25">
      <c r="H42277" s="200"/>
    </row>
    <row r="42278" spans="8:8" x14ac:dyDescent="0.25">
      <c r="H42278" s="200"/>
    </row>
    <row r="42279" spans="8:8" x14ac:dyDescent="0.25">
      <c r="H42279" s="200"/>
    </row>
    <row r="42280" spans="8:8" x14ac:dyDescent="0.25">
      <c r="H42280" s="200"/>
    </row>
    <row r="42281" spans="8:8" x14ac:dyDescent="0.25">
      <c r="H42281" s="200"/>
    </row>
    <row r="42282" spans="8:8" x14ac:dyDescent="0.25">
      <c r="H42282" s="200"/>
    </row>
    <row r="42283" spans="8:8" x14ac:dyDescent="0.25">
      <c r="H42283" s="200"/>
    </row>
    <row r="42284" spans="8:8" x14ac:dyDescent="0.25">
      <c r="H42284" s="200"/>
    </row>
    <row r="42285" spans="8:8" x14ac:dyDescent="0.25">
      <c r="H42285" s="200"/>
    </row>
    <row r="42286" spans="8:8" x14ac:dyDescent="0.25">
      <c r="H42286" s="200"/>
    </row>
    <row r="42287" spans="8:8" x14ac:dyDescent="0.25">
      <c r="H42287" s="200"/>
    </row>
    <row r="42288" spans="8:8" x14ac:dyDescent="0.25">
      <c r="H42288" s="200"/>
    </row>
    <row r="42289" spans="8:8" x14ac:dyDescent="0.25">
      <c r="H42289" s="200"/>
    </row>
    <row r="42290" spans="8:8" x14ac:dyDescent="0.25">
      <c r="H42290" s="200"/>
    </row>
    <row r="42291" spans="8:8" x14ac:dyDescent="0.25">
      <c r="H42291" s="200"/>
    </row>
    <row r="42292" spans="8:8" x14ac:dyDescent="0.25">
      <c r="H42292" s="200"/>
    </row>
    <row r="42293" spans="8:8" x14ac:dyDescent="0.25">
      <c r="H42293" s="200"/>
    </row>
    <row r="42294" spans="8:8" x14ac:dyDescent="0.25">
      <c r="H42294" s="200"/>
    </row>
    <row r="42295" spans="8:8" x14ac:dyDescent="0.25">
      <c r="H42295" s="200"/>
    </row>
    <row r="42296" spans="8:8" x14ac:dyDescent="0.25">
      <c r="H42296" s="200"/>
    </row>
    <row r="42297" spans="8:8" x14ac:dyDescent="0.25">
      <c r="H42297" s="200"/>
    </row>
    <row r="42298" spans="8:8" x14ac:dyDescent="0.25">
      <c r="H42298" s="200"/>
    </row>
    <row r="42299" spans="8:8" x14ac:dyDescent="0.25">
      <c r="H42299" s="200"/>
    </row>
    <row r="42300" spans="8:8" x14ac:dyDescent="0.25">
      <c r="H42300" s="200"/>
    </row>
    <row r="42301" spans="8:8" x14ac:dyDescent="0.25">
      <c r="H42301" s="200"/>
    </row>
    <row r="42302" spans="8:8" x14ac:dyDescent="0.25">
      <c r="H42302" s="200"/>
    </row>
    <row r="42303" spans="8:8" x14ac:dyDescent="0.25">
      <c r="H42303" s="200"/>
    </row>
    <row r="42304" spans="8:8" x14ac:dyDescent="0.25">
      <c r="H42304" s="200"/>
    </row>
    <row r="42305" spans="8:8" x14ac:dyDescent="0.25">
      <c r="H42305" s="200"/>
    </row>
    <row r="42306" spans="8:8" x14ac:dyDescent="0.25">
      <c r="H42306" s="200"/>
    </row>
    <row r="42307" spans="8:8" x14ac:dyDescent="0.25">
      <c r="H42307" s="200"/>
    </row>
    <row r="42308" spans="8:8" x14ac:dyDescent="0.25">
      <c r="H42308" s="200"/>
    </row>
    <row r="42309" spans="8:8" x14ac:dyDescent="0.25">
      <c r="H42309" s="200"/>
    </row>
    <row r="42310" spans="8:8" x14ac:dyDescent="0.25">
      <c r="H42310" s="200"/>
    </row>
    <row r="42311" spans="8:8" x14ac:dyDescent="0.25">
      <c r="H42311" s="200"/>
    </row>
    <row r="42312" spans="8:8" x14ac:dyDescent="0.25">
      <c r="H42312" s="200"/>
    </row>
    <row r="42313" spans="8:8" x14ac:dyDescent="0.25">
      <c r="H42313" s="200"/>
    </row>
    <row r="42314" spans="8:8" x14ac:dyDescent="0.25">
      <c r="H42314" s="200"/>
    </row>
    <row r="42315" spans="8:8" x14ac:dyDescent="0.25">
      <c r="H42315" s="200"/>
    </row>
    <row r="42316" spans="8:8" x14ac:dyDescent="0.25">
      <c r="H42316" s="200"/>
    </row>
    <row r="42317" spans="8:8" x14ac:dyDescent="0.25">
      <c r="H42317" s="200"/>
    </row>
    <row r="42318" spans="8:8" x14ac:dyDescent="0.25">
      <c r="H42318" s="200"/>
    </row>
    <row r="42319" spans="8:8" x14ac:dyDescent="0.25">
      <c r="H42319" s="200"/>
    </row>
    <row r="42320" spans="8:8" x14ac:dyDescent="0.25">
      <c r="H42320" s="200"/>
    </row>
    <row r="42321" spans="8:8" x14ac:dyDescent="0.25">
      <c r="H42321" s="200"/>
    </row>
    <row r="42322" spans="8:8" x14ac:dyDescent="0.25">
      <c r="H42322" s="200"/>
    </row>
    <row r="42323" spans="8:8" x14ac:dyDescent="0.25">
      <c r="H42323" s="200"/>
    </row>
    <row r="42324" spans="8:8" x14ac:dyDescent="0.25">
      <c r="H42324" s="200"/>
    </row>
    <row r="42325" spans="8:8" x14ac:dyDescent="0.25">
      <c r="H42325" s="200"/>
    </row>
    <row r="42326" spans="8:8" x14ac:dyDescent="0.25">
      <c r="H42326" s="200"/>
    </row>
    <row r="42327" spans="8:8" x14ac:dyDescent="0.25">
      <c r="H42327" s="200"/>
    </row>
    <row r="42328" spans="8:8" x14ac:dyDescent="0.25">
      <c r="H42328" s="200"/>
    </row>
    <row r="42329" spans="8:8" x14ac:dyDescent="0.25">
      <c r="H42329" s="200"/>
    </row>
    <row r="42330" spans="8:8" x14ac:dyDescent="0.25">
      <c r="H42330" s="200"/>
    </row>
    <row r="42331" spans="8:8" x14ac:dyDescent="0.25">
      <c r="H42331" s="200"/>
    </row>
    <row r="42332" spans="8:8" x14ac:dyDescent="0.25">
      <c r="H42332" s="200"/>
    </row>
    <row r="42333" spans="8:8" x14ac:dyDescent="0.25">
      <c r="H42333" s="200"/>
    </row>
    <row r="42334" spans="8:8" x14ac:dyDescent="0.25">
      <c r="H42334" s="200"/>
    </row>
    <row r="42335" spans="8:8" x14ac:dyDescent="0.25">
      <c r="H42335" s="200"/>
    </row>
    <row r="42336" spans="8:8" x14ac:dyDescent="0.25">
      <c r="H42336" s="200"/>
    </row>
    <row r="42337" spans="8:8" x14ac:dyDescent="0.25">
      <c r="H42337" s="200"/>
    </row>
    <row r="42338" spans="8:8" x14ac:dyDescent="0.25">
      <c r="H42338" s="200"/>
    </row>
    <row r="42339" spans="8:8" x14ac:dyDescent="0.25">
      <c r="H42339" s="200"/>
    </row>
    <row r="42340" spans="8:8" x14ac:dyDescent="0.25">
      <c r="H42340" s="200"/>
    </row>
    <row r="42341" spans="8:8" x14ac:dyDescent="0.25">
      <c r="H42341" s="200"/>
    </row>
    <row r="42342" spans="8:8" x14ac:dyDescent="0.25">
      <c r="H42342" s="200"/>
    </row>
    <row r="42343" spans="8:8" x14ac:dyDescent="0.25">
      <c r="H42343" s="200"/>
    </row>
    <row r="42344" spans="8:8" x14ac:dyDescent="0.25">
      <c r="H42344" s="200"/>
    </row>
    <row r="42345" spans="8:8" x14ac:dyDescent="0.25">
      <c r="H42345" s="200"/>
    </row>
    <row r="42346" spans="8:8" x14ac:dyDescent="0.25">
      <c r="H42346" s="200"/>
    </row>
    <row r="42347" spans="8:8" x14ac:dyDescent="0.25">
      <c r="H42347" s="200"/>
    </row>
    <row r="42348" spans="8:8" x14ac:dyDescent="0.25">
      <c r="H42348" s="200"/>
    </row>
    <row r="42349" spans="8:8" x14ac:dyDescent="0.25">
      <c r="H42349" s="200"/>
    </row>
    <row r="42350" spans="8:8" x14ac:dyDescent="0.25">
      <c r="H42350" s="200"/>
    </row>
    <row r="42351" spans="8:8" x14ac:dyDescent="0.25">
      <c r="H42351" s="200"/>
    </row>
    <row r="42352" spans="8:8" x14ac:dyDescent="0.25">
      <c r="H42352" s="200"/>
    </row>
    <row r="42353" spans="8:8" x14ac:dyDescent="0.25">
      <c r="H42353" s="200"/>
    </row>
    <row r="42354" spans="8:8" x14ac:dyDescent="0.25">
      <c r="H42354" s="200"/>
    </row>
    <row r="42355" spans="8:8" x14ac:dyDescent="0.25">
      <c r="H42355" s="200"/>
    </row>
    <row r="42356" spans="8:8" x14ac:dyDescent="0.25">
      <c r="H42356" s="200"/>
    </row>
    <row r="42357" spans="8:8" x14ac:dyDescent="0.25">
      <c r="H42357" s="200"/>
    </row>
    <row r="42358" spans="8:8" x14ac:dyDescent="0.25">
      <c r="H42358" s="200"/>
    </row>
    <row r="42359" spans="8:8" x14ac:dyDescent="0.25">
      <c r="H42359" s="200"/>
    </row>
    <row r="42360" spans="8:8" x14ac:dyDescent="0.25">
      <c r="H42360" s="200"/>
    </row>
    <row r="42361" spans="8:8" x14ac:dyDescent="0.25">
      <c r="H42361" s="200"/>
    </row>
    <row r="42362" spans="8:8" x14ac:dyDescent="0.25">
      <c r="H42362" s="200"/>
    </row>
    <row r="42363" spans="8:8" x14ac:dyDescent="0.25">
      <c r="H42363" s="200"/>
    </row>
    <row r="42364" spans="8:8" x14ac:dyDescent="0.25">
      <c r="H42364" s="200"/>
    </row>
    <row r="42365" spans="8:8" x14ac:dyDescent="0.25">
      <c r="H42365" s="200"/>
    </row>
    <row r="42366" spans="8:8" x14ac:dyDescent="0.25">
      <c r="H42366" s="200"/>
    </row>
    <row r="42367" spans="8:8" x14ac:dyDescent="0.25">
      <c r="H42367" s="200"/>
    </row>
    <row r="42368" spans="8:8" x14ac:dyDescent="0.25">
      <c r="H42368" s="200"/>
    </row>
    <row r="42369" spans="8:8" x14ac:dyDescent="0.25">
      <c r="H42369" s="200"/>
    </row>
    <row r="42370" spans="8:8" x14ac:dyDescent="0.25">
      <c r="H42370" s="200"/>
    </row>
    <row r="42371" spans="8:8" x14ac:dyDescent="0.25">
      <c r="H42371" s="200"/>
    </row>
    <row r="42372" spans="8:8" x14ac:dyDescent="0.25">
      <c r="H42372" s="200"/>
    </row>
    <row r="42373" spans="8:8" x14ac:dyDescent="0.25">
      <c r="H42373" s="200"/>
    </row>
    <row r="42374" spans="8:8" x14ac:dyDescent="0.25">
      <c r="H42374" s="200"/>
    </row>
    <row r="42375" spans="8:8" x14ac:dyDescent="0.25">
      <c r="H42375" s="200"/>
    </row>
    <row r="42376" spans="8:8" x14ac:dyDescent="0.25">
      <c r="H42376" s="200"/>
    </row>
    <row r="42377" spans="8:8" x14ac:dyDescent="0.25">
      <c r="H42377" s="200"/>
    </row>
    <row r="42378" spans="8:8" x14ac:dyDescent="0.25">
      <c r="H42378" s="200"/>
    </row>
    <row r="42379" spans="8:8" x14ac:dyDescent="0.25">
      <c r="H42379" s="200"/>
    </row>
    <row r="42380" spans="8:8" x14ac:dyDescent="0.25">
      <c r="H42380" s="200"/>
    </row>
    <row r="42381" spans="8:8" x14ac:dyDescent="0.25">
      <c r="H42381" s="200"/>
    </row>
    <row r="42382" spans="8:8" x14ac:dyDescent="0.25">
      <c r="H42382" s="200"/>
    </row>
    <row r="42383" spans="8:8" x14ac:dyDescent="0.25">
      <c r="H42383" s="200"/>
    </row>
    <row r="42384" spans="8:8" x14ac:dyDescent="0.25">
      <c r="H42384" s="200"/>
    </row>
    <row r="42385" spans="8:8" x14ac:dyDescent="0.25">
      <c r="H42385" s="200"/>
    </row>
    <row r="42386" spans="8:8" x14ac:dyDescent="0.25">
      <c r="H42386" s="200"/>
    </row>
    <row r="42387" spans="8:8" x14ac:dyDescent="0.25">
      <c r="H42387" s="200"/>
    </row>
    <row r="42388" spans="8:8" x14ac:dyDescent="0.25">
      <c r="H42388" s="200"/>
    </row>
    <row r="42389" spans="8:8" x14ac:dyDescent="0.25">
      <c r="H42389" s="200"/>
    </row>
    <row r="42390" spans="8:8" x14ac:dyDescent="0.25">
      <c r="H42390" s="200"/>
    </row>
    <row r="42391" spans="8:8" x14ac:dyDescent="0.25">
      <c r="H42391" s="200"/>
    </row>
    <row r="42392" spans="8:8" x14ac:dyDescent="0.25">
      <c r="H42392" s="200"/>
    </row>
    <row r="42393" spans="8:8" x14ac:dyDescent="0.25">
      <c r="H42393" s="200"/>
    </row>
    <row r="42394" spans="8:8" x14ac:dyDescent="0.25">
      <c r="H42394" s="200"/>
    </row>
    <row r="42395" spans="8:8" x14ac:dyDescent="0.25">
      <c r="H42395" s="200"/>
    </row>
    <row r="42396" spans="8:8" x14ac:dyDescent="0.25">
      <c r="H42396" s="200"/>
    </row>
    <row r="42397" spans="8:8" x14ac:dyDescent="0.25">
      <c r="H42397" s="200"/>
    </row>
    <row r="42398" spans="8:8" x14ac:dyDescent="0.25">
      <c r="H42398" s="200"/>
    </row>
    <row r="42399" spans="8:8" x14ac:dyDescent="0.25">
      <c r="H42399" s="200"/>
    </row>
    <row r="42400" spans="8:8" x14ac:dyDescent="0.25">
      <c r="H42400" s="200"/>
    </row>
    <row r="42401" spans="8:8" x14ac:dyDescent="0.25">
      <c r="H42401" s="200"/>
    </row>
    <row r="42402" spans="8:8" x14ac:dyDescent="0.25">
      <c r="H42402" s="200"/>
    </row>
    <row r="42403" spans="8:8" x14ac:dyDescent="0.25">
      <c r="H42403" s="200"/>
    </row>
    <row r="42404" spans="8:8" x14ac:dyDescent="0.25">
      <c r="H42404" s="200"/>
    </row>
    <row r="42405" spans="8:8" x14ac:dyDescent="0.25">
      <c r="H42405" s="200"/>
    </row>
    <row r="42406" spans="8:8" x14ac:dyDescent="0.25">
      <c r="H42406" s="200"/>
    </row>
    <row r="42407" spans="8:8" x14ac:dyDescent="0.25">
      <c r="H42407" s="200"/>
    </row>
    <row r="42408" spans="8:8" x14ac:dyDescent="0.25">
      <c r="H42408" s="200"/>
    </row>
    <row r="42409" spans="8:8" x14ac:dyDescent="0.25">
      <c r="H42409" s="200"/>
    </row>
    <row r="42410" spans="8:8" x14ac:dyDescent="0.25">
      <c r="H42410" s="200"/>
    </row>
    <row r="42411" spans="8:8" x14ac:dyDescent="0.25">
      <c r="H42411" s="200"/>
    </row>
    <row r="42412" spans="8:8" x14ac:dyDescent="0.25">
      <c r="H42412" s="200"/>
    </row>
    <row r="42413" spans="8:8" x14ac:dyDescent="0.25">
      <c r="H42413" s="200"/>
    </row>
    <row r="42414" spans="8:8" x14ac:dyDescent="0.25">
      <c r="H42414" s="200"/>
    </row>
    <row r="42415" spans="8:8" x14ac:dyDescent="0.25">
      <c r="H42415" s="200"/>
    </row>
    <row r="42416" spans="8:8" x14ac:dyDescent="0.25">
      <c r="H42416" s="200"/>
    </row>
    <row r="42417" spans="8:8" x14ac:dyDescent="0.25">
      <c r="H42417" s="200"/>
    </row>
    <row r="42418" spans="8:8" x14ac:dyDescent="0.25">
      <c r="H42418" s="200"/>
    </row>
    <row r="42419" spans="8:8" x14ac:dyDescent="0.25">
      <c r="H42419" s="200"/>
    </row>
    <row r="42420" spans="8:8" x14ac:dyDescent="0.25">
      <c r="H42420" s="200"/>
    </row>
    <row r="42421" spans="8:8" x14ac:dyDescent="0.25">
      <c r="H42421" s="200"/>
    </row>
    <row r="42422" spans="8:8" x14ac:dyDescent="0.25">
      <c r="H42422" s="200"/>
    </row>
    <row r="42423" spans="8:8" x14ac:dyDescent="0.25">
      <c r="H42423" s="200"/>
    </row>
    <row r="42424" spans="8:8" x14ac:dyDescent="0.25">
      <c r="H42424" s="200"/>
    </row>
    <row r="42425" spans="8:8" x14ac:dyDescent="0.25">
      <c r="H42425" s="200"/>
    </row>
    <row r="42426" spans="8:8" x14ac:dyDescent="0.25">
      <c r="H42426" s="200"/>
    </row>
    <row r="42427" spans="8:8" x14ac:dyDescent="0.25">
      <c r="H42427" s="200"/>
    </row>
    <row r="42428" spans="8:8" x14ac:dyDescent="0.25">
      <c r="H42428" s="200"/>
    </row>
    <row r="42429" spans="8:8" x14ac:dyDescent="0.25">
      <c r="H42429" s="200"/>
    </row>
    <row r="42430" spans="8:8" x14ac:dyDescent="0.25">
      <c r="H42430" s="200"/>
    </row>
    <row r="42431" spans="8:8" x14ac:dyDescent="0.25">
      <c r="H42431" s="200"/>
    </row>
    <row r="42432" spans="8:8" x14ac:dyDescent="0.25">
      <c r="H42432" s="200"/>
    </row>
    <row r="42433" spans="8:8" x14ac:dyDescent="0.25">
      <c r="H42433" s="200"/>
    </row>
    <row r="42434" spans="8:8" x14ac:dyDescent="0.25">
      <c r="H42434" s="200"/>
    </row>
    <row r="42435" spans="8:8" x14ac:dyDescent="0.25">
      <c r="H42435" s="200"/>
    </row>
    <row r="42436" spans="8:8" x14ac:dyDescent="0.25">
      <c r="H42436" s="200"/>
    </row>
    <row r="42437" spans="8:8" x14ac:dyDescent="0.25">
      <c r="H42437" s="200"/>
    </row>
    <row r="42438" spans="8:8" x14ac:dyDescent="0.25">
      <c r="H42438" s="200"/>
    </row>
    <row r="42439" spans="8:8" x14ac:dyDescent="0.25">
      <c r="H42439" s="200"/>
    </row>
    <row r="42440" spans="8:8" x14ac:dyDescent="0.25">
      <c r="H42440" s="200"/>
    </row>
    <row r="42441" spans="8:8" x14ac:dyDescent="0.25">
      <c r="H42441" s="200"/>
    </row>
    <row r="42442" spans="8:8" x14ac:dyDescent="0.25">
      <c r="H42442" s="200"/>
    </row>
    <row r="42443" spans="8:8" x14ac:dyDescent="0.25">
      <c r="H42443" s="200"/>
    </row>
    <row r="42444" spans="8:8" x14ac:dyDescent="0.25">
      <c r="H42444" s="200"/>
    </row>
    <row r="42445" spans="8:8" x14ac:dyDescent="0.25">
      <c r="H42445" s="200"/>
    </row>
    <row r="42446" spans="8:8" x14ac:dyDescent="0.25">
      <c r="H42446" s="200"/>
    </row>
    <row r="42447" spans="8:8" x14ac:dyDescent="0.25">
      <c r="H42447" s="200"/>
    </row>
    <row r="42448" spans="8:8" x14ac:dyDescent="0.25">
      <c r="H42448" s="200"/>
    </row>
    <row r="42449" spans="8:8" x14ac:dyDescent="0.25">
      <c r="H42449" s="200"/>
    </row>
    <row r="42450" spans="8:8" x14ac:dyDescent="0.25">
      <c r="H42450" s="200"/>
    </row>
    <row r="42451" spans="8:8" x14ac:dyDescent="0.25">
      <c r="H42451" s="200"/>
    </row>
    <row r="42452" spans="8:8" x14ac:dyDescent="0.25">
      <c r="H42452" s="200"/>
    </row>
    <row r="42453" spans="8:8" x14ac:dyDescent="0.25">
      <c r="H42453" s="200"/>
    </row>
    <row r="42454" spans="8:8" x14ac:dyDescent="0.25">
      <c r="H42454" s="200"/>
    </row>
    <row r="42455" spans="8:8" x14ac:dyDescent="0.25">
      <c r="H42455" s="200"/>
    </row>
    <row r="42456" spans="8:8" x14ac:dyDescent="0.25">
      <c r="H42456" s="200"/>
    </row>
    <row r="42457" spans="8:8" x14ac:dyDescent="0.25">
      <c r="H42457" s="200"/>
    </row>
    <row r="42458" spans="8:8" x14ac:dyDescent="0.25">
      <c r="H42458" s="200"/>
    </row>
    <row r="42459" spans="8:8" x14ac:dyDescent="0.25">
      <c r="H42459" s="200"/>
    </row>
    <row r="42460" spans="8:8" x14ac:dyDescent="0.25">
      <c r="H42460" s="200"/>
    </row>
    <row r="42461" spans="8:8" x14ac:dyDescent="0.25">
      <c r="H42461" s="200"/>
    </row>
    <row r="42462" spans="8:8" x14ac:dyDescent="0.25">
      <c r="H42462" s="200"/>
    </row>
    <row r="42463" spans="8:8" x14ac:dyDescent="0.25">
      <c r="H42463" s="200"/>
    </row>
    <row r="42464" spans="8:8" x14ac:dyDescent="0.25">
      <c r="H42464" s="200"/>
    </row>
    <row r="42465" spans="8:8" x14ac:dyDescent="0.25">
      <c r="H42465" s="200"/>
    </row>
    <row r="42466" spans="8:8" x14ac:dyDescent="0.25">
      <c r="H42466" s="200"/>
    </row>
    <row r="42467" spans="8:8" x14ac:dyDescent="0.25">
      <c r="H42467" s="200"/>
    </row>
    <row r="42468" spans="8:8" x14ac:dyDescent="0.25">
      <c r="H42468" s="200"/>
    </row>
    <row r="42469" spans="8:8" x14ac:dyDescent="0.25">
      <c r="H42469" s="200"/>
    </row>
    <row r="42470" spans="8:8" x14ac:dyDescent="0.25">
      <c r="H42470" s="200"/>
    </row>
    <row r="42471" spans="8:8" x14ac:dyDescent="0.25">
      <c r="H42471" s="200"/>
    </row>
    <row r="42472" spans="8:8" x14ac:dyDescent="0.25">
      <c r="H42472" s="200"/>
    </row>
    <row r="42473" spans="8:8" x14ac:dyDescent="0.25">
      <c r="H42473" s="200"/>
    </row>
    <row r="42474" spans="8:8" x14ac:dyDescent="0.25">
      <c r="H42474" s="200"/>
    </row>
    <row r="42475" spans="8:8" x14ac:dyDescent="0.25">
      <c r="H42475" s="200"/>
    </row>
    <row r="42476" spans="8:8" x14ac:dyDescent="0.25">
      <c r="H42476" s="200"/>
    </row>
    <row r="42477" spans="8:8" x14ac:dyDescent="0.25">
      <c r="H42477" s="200"/>
    </row>
    <row r="42478" spans="8:8" x14ac:dyDescent="0.25">
      <c r="H42478" s="200"/>
    </row>
    <row r="42479" spans="8:8" x14ac:dyDescent="0.25">
      <c r="H42479" s="200"/>
    </row>
    <row r="42480" spans="8:8" x14ac:dyDescent="0.25">
      <c r="H42480" s="200"/>
    </row>
    <row r="42481" spans="8:8" x14ac:dyDescent="0.25">
      <c r="H42481" s="200"/>
    </row>
    <row r="42482" spans="8:8" x14ac:dyDescent="0.25">
      <c r="H42482" s="200"/>
    </row>
    <row r="42483" spans="8:8" x14ac:dyDescent="0.25">
      <c r="H42483" s="200"/>
    </row>
    <row r="42484" spans="8:8" x14ac:dyDescent="0.25">
      <c r="H42484" s="200"/>
    </row>
    <row r="42485" spans="8:8" x14ac:dyDescent="0.25">
      <c r="H42485" s="200"/>
    </row>
    <row r="42486" spans="8:8" x14ac:dyDescent="0.25">
      <c r="H42486" s="200"/>
    </row>
    <row r="42487" spans="8:8" x14ac:dyDescent="0.25">
      <c r="H42487" s="200"/>
    </row>
    <row r="42488" spans="8:8" x14ac:dyDescent="0.25">
      <c r="H42488" s="200"/>
    </row>
    <row r="42489" spans="8:8" x14ac:dyDescent="0.25">
      <c r="H42489" s="200"/>
    </row>
    <row r="42490" spans="8:8" x14ac:dyDescent="0.25">
      <c r="H42490" s="200"/>
    </row>
    <row r="42491" spans="8:8" x14ac:dyDescent="0.25">
      <c r="H42491" s="200"/>
    </row>
    <row r="42492" spans="8:8" x14ac:dyDescent="0.25">
      <c r="H42492" s="200"/>
    </row>
    <row r="42493" spans="8:8" x14ac:dyDescent="0.25">
      <c r="H42493" s="200"/>
    </row>
    <row r="42494" spans="8:8" x14ac:dyDescent="0.25">
      <c r="H42494" s="200"/>
    </row>
    <row r="42495" spans="8:8" x14ac:dyDescent="0.25">
      <c r="H42495" s="200"/>
    </row>
    <row r="42496" spans="8:8" x14ac:dyDescent="0.25">
      <c r="H42496" s="200"/>
    </row>
    <row r="42497" spans="8:8" x14ac:dyDescent="0.25">
      <c r="H42497" s="200"/>
    </row>
    <row r="42498" spans="8:8" x14ac:dyDescent="0.25">
      <c r="H42498" s="200"/>
    </row>
    <row r="42499" spans="8:8" x14ac:dyDescent="0.25">
      <c r="H42499" s="200"/>
    </row>
    <row r="42500" spans="8:8" x14ac:dyDescent="0.25">
      <c r="H42500" s="200"/>
    </row>
    <row r="42501" spans="8:8" x14ac:dyDescent="0.25">
      <c r="H42501" s="200"/>
    </row>
    <row r="42502" spans="8:8" x14ac:dyDescent="0.25">
      <c r="H42502" s="200"/>
    </row>
    <row r="42503" spans="8:8" x14ac:dyDescent="0.25">
      <c r="H42503" s="200"/>
    </row>
    <row r="42504" spans="8:8" x14ac:dyDescent="0.25">
      <c r="H42504" s="200"/>
    </row>
    <row r="42505" spans="8:8" x14ac:dyDescent="0.25">
      <c r="H42505" s="200"/>
    </row>
    <row r="42506" spans="8:8" x14ac:dyDescent="0.25">
      <c r="H42506" s="200"/>
    </row>
    <row r="42507" spans="8:8" x14ac:dyDescent="0.25">
      <c r="H42507" s="200"/>
    </row>
    <row r="42508" spans="8:8" x14ac:dyDescent="0.25">
      <c r="H42508" s="200"/>
    </row>
    <row r="42509" spans="8:8" x14ac:dyDescent="0.25">
      <c r="H42509" s="200"/>
    </row>
    <row r="42510" spans="8:8" x14ac:dyDescent="0.25">
      <c r="H42510" s="200"/>
    </row>
    <row r="42511" spans="8:8" x14ac:dyDescent="0.25">
      <c r="H42511" s="200"/>
    </row>
    <row r="42512" spans="8:8" x14ac:dyDescent="0.25">
      <c r="H42512" s="200"/>
    </row>
    <row r="42513" spans="8:8" x14ac:dyDescent="0.25">
      <c r="H42513" s="200"/>
    </row>
    <row r="42514" spans="8:8" x14ac:dyDescent="0.25">
      <c r="H42514" s="200"/>
    </row>
    <row r="42515" spans="8:8" x14ac:dyDescent="0.25">
      <c r="H42515" s="200"/>
    </row>
    <row r="42516" spans="8:8" x14ac:dyDescent="0.25">
      <c r="H42516" s="200"/>
    </row>
    <row r="42517" spans="8:8" x14ac:dyDescent="0.25">
      <c r="H42517" s="200"/>
    </row>
    <row r="42518" spans="8:8" x14ac:dyDescent="0.25">
      <c r="H42518" s="200"/>
    </row>
    <row r="42519" spans="8:8" x14ac:dyDescent="0.25">
      <c r="H42519" s="200"/>
    </row>
    <row r="42520" spans="8:8" x14ac:dyDescent="0.25">
      <c r="H42520" s="200"/>
    </row>
    <row r="42521" spans="8:8" x14ac:dyDescent="0.25">
      <c r="H42521" s="200"/>
    </row>
    <row r="42522" spans="8:8" x14ac:dyDescent="0.25">
      <c r="H42522" s="200"/>
    </row>
    <row r="42523" spans="8:8" x14ac:dyDescent="0.25">
      <c r="H42523" s="200"/>
    </row>
    <row r="42524" spans="8:8" x14ac:dyDescent="0.25">
      <c r="H42524" s="200"/>
    </row>
    <row r="42525" spans="8:8" x14ac:dyDescent="0.25">
      <c r="H42525" s="200"/>
    </row>
    <row r="42526" spans="8:8" x14ac:dyDescent="0.25">
      <c r="H42526" s="200"/>
    </row>
    <row r="42527" spans="8:8" x14ac:dyDescent="0.25">
      <c r="H42527" s="200"/>
    </row>
    <row r="42528" spans="8:8" x14ac:dyDescent="0.25">
      <c r="H42528" s="200"/>
    </row>
    <row r="42529" spans="8:8" x14ac:dyDescent="0.25">
      <c r="H42529" s="200"/>
    </row>
    <row r="42530" spans="8:8" x14ac:dyDescent="0.25">
      <c r="H42530" s="200"/>
    </row>
    <row r="42531" spans="8:8" x14ac:dyDescent="0.25">
      <c r="H42531" s="200"/>
    </row>
    <row r="42532" spans="8:8" x14ac:dyDescent="0.25">
      <c r="H42532" s="200"/>
    </row>
    <row r="42533" spans="8:8" x14ac:dyDescent="0.25">
      <c r="H42533" s="200"/>
    </row>
    <row r="42534" spans="8:8" x14ac:dyDescent="0.25">
      <c r="H42534" s="200"/>
    </row>
    <row r="42535" spans="8:8" x14ac:dyDescent="0.25">
      <c r="H42535" s="200"/>
    </row>
    <row r="42536" spans="8:8" x14ac:dyDescent="0.25">
      <c r="H42536" s="200"/>
    </row>
    <row r="42537" spans="8:8" x14ac:dyDescent="0.25">
      <c r="H42537" s="200"/>
    </row>
    <row r="42538" spans="8:8" x14ac:dyDescent="0.25">
      <c r="H42538" s="200"/>
    </row>
    <row r="42539" spans="8:8" x14ac:dyDescent="0.25">
      <c r="H42539" s="200"/>
    </row>
    <row r="42540" spans="8:8" x14ac:dyDescent="0.25">
      <c r="H42540" s="200"/>
    </row>
    <row r="42541" spans="8:8" x14ac:dyDescent="0.25">
      <c r="H42541" s="200"/>
    </row>
    <row r="42542" spans="8:8" x14ac:dyDescent="0.25">
      <c r="H42542" s="200"/>
    </row>
    <row r="42543" spans="8:8" x14ac:dyDescent="0.25">
      <c r="H42543" s="200"/>
    </row>
    <row r="42544" spans="8:8" x14ac:dyDescent="0.25">
      <c r="H42544" s="200"/>
    </row>
    <row r="42545" spans="8:8" x14ac:dyDescent="0.25">
      <c r="H42545" s="200"/>
    </row>
    <row r="42546" spans="8:8" x14ac:dyDescent="0.25">
      <c r="H42546" s="200"/>
    </row>
    <row r="42547" spans="8:8" x14ac:dyDescent="0.25">
      <c r="H42547" s="200"/>
    </row>
    <row r="42548" spans="8:8" x14ac:dyDescent="0.25">
      <c r="H42548" s="200"/>
    </row>
    <row r="42549" spans="8:8" x14ac:dyDescent="0.25">
      <c r="H42549" s="200"/>
    </row>
    <row r="42550" spans="8:8" x14ac:dyDescent="0.25">
      <c r="H42550" s="200"/>
    </row>
    <row r="42551" spans="8:8" x14ac:dyDescent="0.25">
      <c r="H42551" s="200"/>
    </row>
    <row r="42552" spans="8:8" x14ac:dyDescent="0.25">
      <c r="H42552" s="200"/>
    </row>
    <row r="42553" spans="8:8" x14ac:dyDescent="0.25">
      <c r="H42553" s="200"/>
    </row>
    <row r="42554" spans="8:8" x14ac:dyDescent="0.25">
      <c r="H42554" s="200"/>
    </row>
    <row r="42555" spans="8:8" x14ac:dyDescent="0.25">
      <c r="H42555" s="200"/>
    </row>
    <row r="42556" spans="8:8" x14ac:dyDescent="0.25">
      <c r="H42556" s="200"/>
    </row>
    <row r="42557" spans="8:8" x14ac:dyDescent="0.25">
      <c r="H42557" s="200"/>
    </row>
    <row r="42558" spans="8:8" x14ac:dyDescent="0.25">
      <c r="H42558" s="200"/>
    </row>
    <row r="42559" spans="8:8" x14ac:dyDescent="0.25">
      <c r="H42559" s="200"/>
    </row>
    <row r="42560" spans="8:8" x14ac:dyDescent="0.25">
      <c r="H42560" s="200"/>
    </row>
    <row r="42561" spans="8:8" x14ac:dyDescent="0.25">
      <c r="H42561" s="200"/>
    </row>
    <row r="42562" spans="8:8" x14ac:dyDescent="0.25">
      <c r="H42562" s="200"/>
    </row>
    <row r="42563" spans="8:8" x14ac:dyDescent="0.25">
      <c r="H42563" s="200"/>
    </row>
    <row r="42564" spans="8:8" x14ac:dyDescent="0.25">
      <c r="H42564" s="200"/>
    </row>
    <row r="42565" spans="8:8" x14ac:dyDescent="0.25">
      <c r="H42565" s="200"/>
    </row>
    <row r="42566" spans="8:8" x14ac:dyDescent="0.25">
      <c r="H42566" s="200"/>
    </row>
    <row r="42567" spans="8:8" x14ac:dyDescent="0.25">
      <c r="H42567" s="200"/>
    </row>
    <row r="42568" spans="8:8" x14ac:dyDescent="0.25">
      <c r="H42568" s="200"/>
    </row>
    <row r="42569" spans="8:8" x14ac:dyDescent="0.25">
      <c r="H42569" s="200"/>
    </row>
    <row r="42570" spans="8:8" x14ac:dyDescent="0.25">
      <c r="H42570" s="200"/>
    </row>
    <row r="42571" spans="8:8" x14ac:dyDescent="0.25">
      <c r="H42571" s="200"/>
    </row>
    <row r="42572" spans="8:8" x14ac:dyDescent="0.25">
      <c r="H42572" s="200"/>
    </row>
    <row r="42573" spans="8:8" x14ac:dyDescent="0.25">
      <c r="H42573" s="200"/>
    </row>
    <row r="42574" spans="8:8" x14ac:dyDescent="0.25">
      <c r="H42574" s="200"/>
    </row>
    <row r="42575" spans="8:8" x14ac:dyDescent="0.25">
      <c r="H42575" s="200"/>
    </row>
    <row r="42576" spans="8:8" x14ac:dyDescent="0.25">
      <c r="H42576" s="200"/>
    </row>
    <row r="42577" spans="8:8" x14ac:dyDescent="0.25">
      <c r="H42577" s="200"/>
    </row>
    <row r="42578" spans="8:8" x14ac:dyDescent="0.25">
      <c r="H42578" s="200"/>
    </row>
    <row r="42579" spans="8:8" x14ac:dyDescent="0.25">
      <c r="H42579" s="200"/>
    </row>
    <row r="42580" spans="8:8" x14ac:dyDescent="0.25">
      <c r="H42580" s="200"/>
    </row>
    <row r="42581" spans="8:8" x14ac:dyDescent="0.25">
      <c r="H42581" s="200"/>
    </row>
    <row r="42582" spans="8:8" x14ac:dyDescent="0.25">
      <c r="H42582" s="200"/>
    </row>
    <row r="42583" spans="8:8" x14ac:dyDescent="0.25">
      <c r="H42583" s="200"/>
    </row>
    <row r="42584" spans="8:8" x14ac:dyDescent="0.25">
      <c r="H42584" s="200"/>
    </row>
    <row r="42585" spans="8:8" x14ac:dyDescent="0.25">
      <c r="H42585" s="200"/>
    </row>
    <row r="42586" spans="8:8" x14ac:dyDescent="0.25">
      <c r="H42586" s="200"/>
    </row>
    <row r="42587" spans="8:8" x14ac:dyDescent="0.25">
      <c r="H42587" s="200"/>
    </row>
    <row r="42588" spans="8:8" x14ac:dyDescent="0.25">
      <c r="H42588" s="200"/>
    </row>
    <row r="42589" spans="8:8" x14ac:dyDescent="0.25">
      <c r="H42589" s="200"/>
    </row>
    <row r="42590" spans="8:8" x14ac:dyDescent="0.25">
      <c r="H42590" s="200"/>
    </row>
    <row r="42591" spans="8:8" x14ac:dyDescent="0.25">
      <c r="H42591" s="200"/>
    </row>
    <row r="42592" spans="8:8" x14ac:dyDescent="0.25">
      <c r="H42592" s="200"/>
    </row>
    <row r="42593" spans="8:8" x14ac:dyDescent="0.25">
      <c r="H42593" s="200"/>
    </row>
    <row r="42594" spans="8:8" x14ac:dyDescent="0.25">
      <c r="H42594" s="200"/>
    </row>
    <row r="42595" spans="8:8" x14ac:dyDescent="0.25">
      <c r="H42595" s="200"/>
    </row>
    <row r="42596" spans="8:8" x14ac:dyDescent="0.25">
      <c r="H42596" s="200"/>
    </row>
    <row r="42597" spans="8:8" x14ac:dyDescent="0.25">
      <c r="H42597" s="200"/>
    </row>
    <row r="42598" spans="8:8" x14ac:dyDescent="0.25">
      <c r="H42598" s="200"/>
    </row>
    <row r="42599" spans="8:8" x14ac:dyDescent="0.25">
      <c r="H42599" s="200"/>
    </row>
    <row r="42600" spans="8:8" x14ac:dyDescent="0.25">
      <c r="H42600" s="200"/>
    </row>
    <row r="42601" spans="8:8" x14ac:dyDescent="0.25">
      <c r="H42601" s="200"/>
    </row>
    <row r="42602" spans="8:8" x14ac:dyDescent="0.25">
      <c r="H42602" s="200"/>
    </row>
    <row r="42603" spans="8:8" x14ac:dyDescent="0.25">
      <c r="H42603" s="200"/>
    </row>
    <row r="42604" spans="8:8" x14ac:dyDescent="0.25">
      <c r="H42604" s="200"/>
    </row>
    <row r="42605" spans="8:8" x14ac:dyDescent="0.25">
      <c r="H42605" s="200"/>
    </row>
    <row r="42606" spans="8:8" x14ac:dyDescent="0.25">
      <c r="H42606" s="200"/>
    </row>
    <row r="42607" spans="8:8" x14ac:dyDescent="0.25">
      <c r="H42607" s="200"/>
    </row>
    <row r="42608" spans="8:8" x14ac:dyDescent="0.25">
      <c r="H42608" s="200"/>
    </row>
    <row r="42609" spans="8:8" x14ac:dyDescent="0.25">
      <c r="H42609" s="200"/>
    </row>
    <row r="42610" spans="8:8" x14ac:dyDescent="0.25">
      <c r="H42610" s="200"/>
    </row>
    <row r="42611" spans="8:8" x14ac:dyDescent="0.25">
      <c r="H42611" s="200"/>
    </row>
    <row r="42612" spans="8:8" x14ac:dyDescent="0.25">
      <c r="H42612" s="200"/>
    </row>
    <row r="42613" spans="8:8" x14ac:dyDescent="0.25">
      <c r="H42613" s="200"/>
    </row>
    <row r="42614" spans="8:8" x14ac:dyDescent="0.25">
      <c r="H42614" s="200"/>
    </row>
    <row r="42615" spans="8:8" x14ac:dyDescent="0.25">
      <c r="H42615" s="200"/>
    </row>
    <row r="42616" spans="8:8" x14ac:dyDescent="0.25">
      <c r="H42616" s="200"/>
    </row>
    <row r="42617" spans="8:8" x14ac:dyDescent="0.25">
      <c r="H42617" s="200"/>
    </row>
    <row r="42618" spans="8:8" x14ac:dyDescent="0.25">
      <c r="H42618" s="200"/>
    </row>
    <row r="42619" spans="8:8" x14ac:dyDescent="0.25">
      <c r="H42619" s="200"/>
    </row>
    <row r="42620" spans="8:8" x14ac:dyDescent="0.25">
      <c r="H42620" s="200"/>
    </row>
    <row r="42621" spans="8:8" x14ac:dyDescent="0.25">
      <c r="H42621" s="200"/>
    </row>
    <row r="42622" spans="8:8" x14ac:dyDescent="0.25">
      <c r="H42622" s="200"/>
    </row>
    <row r="42623" spans="8:8" x14ac:dyDescent="0.25">
      <c r="H42623" s="200"/>
    </row>
    <row r="42624" spans="8:8" x14ac:dyDescent="0.25">
      <c r="H42624" s="200"/>
    </row>
    <row r="42625" spans="8:8" x14ac:dyDescent="0.25">
      <c r="H42625" s="200"/>
    </row>
    <row r="42626" spans="8:8" x14ac:dyDescent="0.25">
      <c r="H42626" s="200"/>
    </row>
    <row r="42627" spans="8:8" x14ac:dyDescent="0.25">
      <c r="H42627" s="200"/>
    </row>
    <row r="42628" spans="8:8" x14ac:dyDescent="0.25">
      <c r="H42628" s="200"/>
    </row>
    <row r="42629" spans="8:8" x14ac:dyDescent="0.25">
      <c r="H42629" s="200"/>
    </row>
    <row r="42630" spans="8:8" x14ac:dyDescent="0.25">
      <c r="H42630" s="200"/>
    </row>
    <row r="42631" spans="8:8" x14ac:dyDescent="0.25">
      <c r="H42631" s="200"/>
    </row>
    <row r="42632" spans="8:8" x14ac:dyDescent="0.25">
      <c r="H42632" s="200"/>
    </row>
    <row r="42633" spans="8:8" x14ac:dyDescent="0.25">
      <c r="H42633" s="200"/>
    </row>
    <row r="42634" spans="8:8" x14ac:dyDescent="0.25">
      <c r="H42634" s="200"/>
    </row>
    <row r="42635" spans="8:8" x14ac:dyDescent="0.25">
      <c r="H42635" s="200"/>
    </row>
    <row r="42636" spans="8:8" x14ac:dyDescent="0.25">
      <c r="H42636" s="200"/>
    </row>
    <row r="42637" spans="8:8" x14ac:dyDescent="0.25">
      <c r="H42637" s="200"/>
    </row>
    <row r="42638" spans="8:8" x14ac:dyDescent="0.25">
      <c r="H42638" s="200"/>
    </row>
    <row r="42639" spans="8:8" x14ac:dyDescent="0.25">
      <c r="H42639" s="200"/>
    </row>
    <row r="42640" spans="8:8" x14ac:dyDescent="0.25">
      <c r="H42640" s="200"/>
    </row>
    <row r="42641" spans="8:8" x14ac:dyDescent="0.25">
      <c r="H42641" s="200"/>
    </row>
    <row r="42642" spans="8:8" x14ac:dyDescent="0.25">
      <c r="H42642" s="200"/>
    </row>
    <row r="42643" spans="8:8" x14ac:dyDescent="0.25">
      <c r="H42643" s="200"/>
    </row>
    <row r="42644" spans="8:8" x14ac:dyDescent="0.25">
      <c r="H42644" s="200"/>
    </row>
    <row r="42645" spans="8:8" x14ac:dyDescent="0.25">
      <c r="H42645" s="200"/>
    </row>
    <row r="42646" spans="8:8" x14ac:dyDescent="0.25">
      <c r="H42646" s="200"/>
    </row>
    <row r="42647" spans="8:8" x14ac:dyDescent="0.25">
      <c r="H42647" s="200"/>
    </row>
    <row r="42648" spans="8:8" x14ac:dyDescent="0.25">
      <c r="H42648" s="200"/>
    </row>
    <row r="42649" spans="8:8" x14ac:dyDescent="0.25">
      <c r="H42649" s="200"/>
    </row>
    <row r="42650" spans="8:8" x14ac:dyDescent="0.25">
      <c r="H42650" s="200"/>
    </row>
    <row r="42651" spans="8:8" x14ac:dyDescent="0.25">
      <c r="H42651" s="200"/>
    </row>
    <row r="42652" spans="8:8" x14ac:dyDescent="0.25">
      <c r="H42652" s="200"/>
    </row>
    <row r="42653" spans="8:8" x14ac:dyDescent="0.25">
      <c r="H42653" s="200"/>
    </row>
    <row r="42654" spans="8:8" x14ac:dyDescent="0.25">
      <c r="H42654" s="200"/>
    </row>
    <row r="42655" spans="8:8" x14ac:dyDescent="0.25">
      <c r="H42655" s="200"/>
    </row>
    <row r="42656" spans="8:8" x14ac:dyDescent="0.25">
      <c r="H42656" s="200"/>
    </row>
    <row r="42657" spans="8:8" x14ac:dyDescent="0.25">
      <c r="H42657" s="200"/>
    </row>
    <row r="42658" spans="8:8" x14ac:dyDescent="0.25">
      <c r="H42658" s="200"/>
    </row>
    <row r="42659" spans="8:8" x14ac:dyDescent="0.25">
      <c r="H42659" s="200"/>
    </row>
    <row r="42660" spans="8:8" x14ac:dyDescent="0.25">
      <c r="H42660" s="200"/>
    </row>
    <row r="42661" spans="8:8" x14ac:dyDescent="0.25">
      <c r="H42661" s="200"/>
    </row>
    <row r="42662" spans="8:8" x14ac:dyDescent="0.25">
      <c r="H42662" s="200"/>
    </row>
    <row r="42663" spans="8:8" x14ac:dyDescent="0.25">
      <c r="H42663" s="200"/>
    </row>
    <row r="42664" spans="8:8" x14ac:dyDescent="0.25">
      <c r="H42664" s="200"/>
    </row>
    <row r="42665" spans="8:8" x14ac:dyDescent="0.25">
      <c r="H42665" s="200"/>
    </row>
    <row r="42666" spans="8:8" x14ac:dyDescent="0.25">
      <c r="H42666" s="200"/>
    </row>
    <row r="42667" spans="8:8" x14ac:dyDescent="0.25">
      <c r="H42667" s="200"/>
    </row>
    <row r="42668" spans="8:8" x14ac:dyDescent="0.25">
      <c r="H42668" s="200"/>
    </row>
    <row r="42669" spans="8:8" x14ac:dyDescent="0.25">
      <c r="H42669" s="200"/>
    </row>
    <row r="42670" spans="8:8" x14ac:dyDescent="0.25">
      <c r="H42670" s="200"/>
    </row>
    <row r="42671" spans="8:8" x14ac:dyDescent="0.25">
      <c r="H42671" s="200"/>
    </row>
    <row r="42672" spans="8:8" x14ac:dyDescent="0.25">
      <c r="H42672" s="200"/>
    </row>
    <row r="42673" spans="8:8" x14ac:dyDescent="0.25">
      <c r="H42673" s="200"/>
    </row>
    <row r="42674" spans="8:8" x14ac:dyDescent="0.25">
      <c r="H42674" s="200"/>
    </row>
    <row r="42675" spans="8:8" x14ac:dyDescent="0.25">
      <c r="H42675" s="200"/>
    </row>
    <row r="42676" spans="8:8" x14ac:dyDescent="0.25">
      <c r="H42676" s="200"/>
    </row>
    <row r="42677" spans="8:8" x14ac:dyDescent="0.25">
      <c r="H42677" s="200"/>
    </row>
    <row r="42678" spans="8:8" x14ac:dyDescent="0.25">
      <c r="H42678" s="200"/>
    </row>
    <row r="42679" spans="8:8" x14ac:dyDescent="0.25">
      <c r="H42679" s="200"/>
    </row>
    <row r="42680" spans="8:8" x14ac:dyDescent="0.25">
      <c r="H42680" s="200"/>
    </row>
    <row r="42681" spans="8:8" x14ac:dyDescent="0.25">
      <c r="H42681" s="200"/>
    </row>
    <row r="42682" spans="8:8" x14ac:dyDescent="0.25">
      <c r="H42682" s="200"/>
    </row>
    <row r="42683" spans="8:8" x14ac:dyDescent="0.25">
      <c r="H42683" s="200"/>
    </row>
    <row r="42684" spans="8:8" x14ac:dyDescent="0.25">
      <c r="H42684" s="200"/>
    </row>
    <row r="42685" spans="8:8" x14ac:dyDescent="0.25">
      <c r="H42685" s="200"/>
    </row>
    <row r="42686" spans="8:8" x14ac:dyDescent="0.25">
      <c r="H42686" s="200"/>
    </row>
    <row r="42687" spans="8:8" x14ac:dyDescent="0.25">
      <c r="H42687" s="200"/>
    </row>
    <row r="42688" spans="8:8" x14ac:dyDescent="0.25">
      <c r="H42688" s="200"/>
    </row>
    <row r="42689" spans="8:8" x14ac:dyDescent="0.25">
      <c r="H42689" s="200"/>
    </row>
    <row r="42690" spans="8:8" x14ac:dyDescent="0.25">
      <c r="H42690" s="200"/>
    </row>
    <row r="42691" spans="8:8" x14ac:dyDescent="0.25">
      <c r="H42691" s="200"/>
    </row>
    <row r="42692" spans="8:8" x14ac:dyDescent="0.25">
      <c r="H42692" s="200"/>
    </row>
    <row r="42693" spans="8:8" x14ac:dyDescent="0.25">
      <c r="H42693" s="200"/>
    </row>
    <row r="42694" spans="8:8" x14ac:dyDescent="0.25">
      <c r="H42694" s="200"/>
    </row>
    <row r="42695" spans="8:8" x14ac:dyDescent="0.25">
      <c r="H42695" s="200"/>
    </row>
    <row r="42696" spans="8:8" x14ac:dyDescent="0.25">
      <c r="H42696" s="200"/>
    </row>
    <row r="42697" spans="8:8" x14ac:dyDescent="0.25">
      <c r="H42697" s="200"/>
    </row>
    <row r="42698" spans="8:8" x14ac:dyDescent="0.25">
      <c r="H42698" s="200"/>
    </row>
    <row r="42699" spans="8:8" x14ac:dyDescent="0.25">
      <c r="H42699" s="200"/>
    </row>
    <row r="42700" spans="8:8" x14ac:dyDescent="0.25">
      <c r="H42700" s="200"/>
    </row>
    <row r="42701" spans="8:8" x14ac:dyDescent="0.25">
      <c r="H42701" s="200"/>
    </row>
    <row r="42702" spans="8:8" x14ac:dyDescent="0.25">
      <c r="H42702" s="200"/>
    </row>
    <row r="42703" spans="8:8" x14ac:dyDescent="0.25">
      <c r="H42703" s="200"/>
    </row>
    <row r="42704" spans="8:8" x14ac:dyDescent="0.25">
      <c r="H42704" s="200"/>
    </row>
    <row r="42705" spans="8:8" x14ac:dyDescent="0.25">
      <c r="H42705" s="200"/>
    </row>
    <row r="42706" spans="8:8" x14ac:dyDescent="0.25">
      <c r="H42706" s="200"/>
    </row>
    <row r="42707" spans="8:8" x14ac:dyDescent="0.25">
      <c r="H42707" s="200"/>
    </row>
    <row r="42708" spans="8:8" x14ac:dyDescent="0.25">
      <c r="H42708" s="200"/>
    </row>
    <row r="42709" spans="8:8" x14ac:dyDescent="0.25">
      <c r="H42709" s="200"/>
    </row>
    <row r="42710" spans="8:8" x14ac:dyDescent="0.25">
      <c r="H42710" s="200"/>
    </row>
    <row r="42711" spans="8:8" x14ac:dyDescent="0.25">
      <c r="H42711" s="200"/>
    </row>
    <row r="42712" spans="8:8" x14ac:dyDescent="0.25">
      <c r="H42712" s="200"/>
    </row>
    <row r="42713" spans="8:8" x14ac:dyDescent="0.25">
      <c r="H42713" s="200"/>
    </row>
    <row r="42714" spans="8:8" x14ac:dyDescent="0.25">
      <c r="H42714" s="200"/>
    </row>
    <row r="42715" spans="8:8" x14ac:dyDescent="0.25">
      <c r="H42715" s="200"/>
    </row>
    <row r="42716" spans="8:8" x14ac:dyDescent="0.25">
      <c r="H42716" s="200"/>
    </row>
    <row r="42717" spans="8:8" x14ac:dyDescent="0.25">
      <c r="H42717" s="200"/>
    </row>
    <row r="42718" spans="8:8" x14ac:dyDescent="0.25">
      <c r="H42718" s="200"/>
    </row>
    <row r="42719" spans="8:8" x14ac:dyDescent="0.25">
      <c r="H42719" s="200"/>
    </row>
    <row r="42720" spans="8:8" x14ac:dyDescent="0.25">
      <c r="H42720" s="200"/>
    </row>
    <row r="42721" spans="8:8" x14ac:dyDescent="0.25">
      <c r="H42721" s="200"/>
    </row>
    <row r="42722" spans="8:8" x14ac:dyDescent="0.25">
      <c r="H42722" s="200"/>
    </row>
    <row r="42723" spans="8:8" x14ac:dyDescent="0.25">
      <c r="H42723" s="200"/>
    </row>
    <row r="42724" spans="8:8" x14ac:dyDescent="0.25">
      <c r="H42724" s="200"/>
    </row>
    <row r="42725" spans="8:8" x14ac:dyDescent="0.25">
      <c r="H42725" s="200"/>
    </row>
    <row r="42726" spans="8:8" x14ac:dyDescent="0.25">
      <c r="H42726" s="200"/>
    </row>
    <row r="42727" spans="8:8" x14ac:dyDescent="0.25">
      <c r="H42727" s="200"/>
    </row>
    <row r="42728" spans="8:8" x14ac:dyDescent="0.25">
      <c r="H42728" s="200"/>
    </row>
    <row r="42729" spans="8:8" x14ac:dyDescent="0.25">
      <c r="H42729" s="200"/>
    </row>
    <row r="42730" spans="8:8" x14ac:dyDescent="0.25">
      <c r="H42730" s="200"/>
    </row>
    <row r="42731" spans="8:8" x14ac:dyDescent="0.25">
      <c r="H42731" s="200"/>
    </row>
    <row r="42732" spans="8:8" x14ac:dyDescent="0.25">
      <c r="H42732" s="200"/>
    </row>
    <row r="42733" spans="8:8" x14ac:dyDescent="0.25">
      <c r="H42733" s="200"/>
    </row>
    <row r="42734" spans="8:8" x14ac:dyDescent="0.25">
      <c r="H42734" s="200"/>
    </row>
    <row r="42735" spans="8:8" x14ac:dyDescent="0.25">
      <c r="H42735" s="200"/>
    </row>
    <row r="42736" spans="8:8" x14ac:dyDescent="0.25">
      <c r="H42736" s="200"/>
    </row>
    <row r="42737" spans="8:8" x14ac:dyDescent="0.25">
      <c r="H42737" s="200"/>
    </row>
    <row r="42738" spans="8:8" x14ac:dyDescent="0.25">
      <c r="H42738" s="200"/>
    </row>
    <row r="42739" spans="8:8" x14ac:dyDescent="0.25">
      <c r="H42739" s="200"/>
    </row>
    <row r="42740" spans="8:8" x14ac:dyDescent="0.25">
      <c r="H42740" s="200"/>
    </row>
    <row r="42741" spans="8:8" x14ac:dyDescent="0.25">
      <c r="H42741" s="200"/>
    </row>
    <row r="42742" spans="8:8" x14ac:dyDescent="0.25">
      <c r="H42742" s="200"/>
    </row>
    <row r="42743" spans="8:8" x14ac:dyDescent="0.25">
      <c r="H42743" s="200"/>
    </row>
    <row r="42744" spans="8:8" x14ac:dyDescent="0.25">
      <c r="H42744" s="200"/>
    </row>
    <row r="42745" spans="8:8" x14ac:dyDescent="0.25">
      <c r="H42745" s="200"/>
    </row>
    <row r="42746" spans="8:8" x14ac:dyDescent="0.25">
      <c r="H42746" s="200"/>
    </row>
    <row r="42747" spans="8:8" x14ac:dyDescent="0.25">
      <c r="H42747" s="200"/>
    </row>
    <row r="42748" spans="8:8" x14ac:dyDescent="0.25">
      <c r="H42748" s="200"/>
    </row>
    <row r="42749" spans="8:8" x14ac:dyDescent="0.25">
      <c r="H42749" s="200"/>
    </row>
    <row r="42750" spans="8:8" x14ac:dyDescent="0.25">
      <c r="H42750" s="200"/>
    </row>
    <row r="42751" spans="8:8" x14ac:dyDescent="0.25">
      <c r="H42751" s="200"/>
    </row>
    <row r="42752" spans="8:8" x14ac:dyDescent="0.25">
      <c r="H42752" s="200"/>
    </row>
    <row r="42753" spans="8:8" x14ac:dyDescent="0.25">
      <c r="H42753" s="200"/>
    </row>
    <row r="42754" spans="8:8" x14ac:dyDescent="0.25">
      <c r="H42754" s="200"/>
    </row>
    <row r="42755" spans="8:8" x14ac:dyDescent="0.25">
      <c r="H42755" s="200"/>
    </row>
    <row r="42756" spans="8:8" x14ac:dyDescent="0.25">
      <c r="H42756" s="200"/>
    </row>
    <row r="42757" spans="8:8" x14ac:dyDescent="0.25">
      <c r="H42757" s="200"/>
    </row>
    <row r="42758" spans="8:8" x14ac:dyDescent="0.25">
      <c r="H42758" s="200"/>
    </row>
    <row r="42759" spans="8:8" x14ac:dyDescent="0.25">
      <c r="H42759" s="200"/>
    </row>
    <row r="42760" spans="8:8" x14ac:dyDescent="0.25">
      <c r="H42760" s="200"/>
    </row>
    <row r="42761" spans="8:8" x14ac:dyDescent="0.25">
      <c r="H42761" s="200"/>
    </row>
    <row r="42762" spans="8:8" x14ac:dyDescent="0.25">
      <c r="H42762" s="200"/>
    </row>
    <row r="42763" spans="8:8" x14ac:dyDescent="0.25">
      <c r="H42763" s="200"/>
    </row>
    <row r="42764" spans="8:8" x14ac:dyDescent="0.25">
      <c r="H42764" s="200"/>
    </row>
    <row r="42765" spans="8:8" x14ac:dyDescent="0.25">
      <c r="H42765" s="200"/>
    </row>
    <row r="42766" spans="8:8" x14ac:dyDescent="0.25">
      <c r="H42766" s="200"/>
    </row>
    <row r="42767" spans="8:8" x14ac:dyDescent="0.25">
      <c r="H42767" s="200"/>
    </row>
    <row r="42768" spans="8:8" x14ac:dyDescent="0.25">
      <c r="H42768" s="200"/>
    </row>
    <row r="42769" spans="8:8" x14ac:dyDescent="0.25">
      <c r="H42769" s="200"/>
    </row>
    <row r="42770" spans="8:8" x14ac:dyDescent="0.25">
      <c r="H42770" s="200"/>
    </row>
    <row r="42771" spans="8:8" x14ac:dyDescent="0.25">
      <c r="H42771" s="200"/>
    </row>
    <row r="42772" spans="8:8" x14ac:dyDescent="0.25">
      <c r="H42772" s="200"/>
    </row>
    <row r="42773" spans="8:8" x14ac:dyDescent="0.25">
      <c r="H42773" s="200"/>
    </row>
    <row r="42774" spans="8:8" x14ac:dyDescent="0.25">
      <c r="H42774" s="200"/>
    </row>
    <row r="42775" spans="8:8" x14ac:dyDescent="0.25">
      <c r="H42775" s="200"/>
    </row>
    <row r="42776" spans="8:8" x14ac:dyDescent="0.25">
      <c r="H42776" s="200"/>
    </row>
    <row r="42777" spans="8:8" x14ac:dyDescent="0.25">
      <c r="H42777" s="200"/>
    </row>
    <row r="42778" spans="8:8" x14ac:dyDescent="0.25">
      <c r="H42778" s="200"/>
    </row>
    <row r="42779" spans="8:8" x14ac:dyDescent="0.25">
      <c r="H42779" s="200"/>
    </row>
    <row r="42780" spans="8:8" x14ac:dyDescent="0.25">
      <c r="H42780" s="200"/>
    </row>
    <row r="42781" spans="8:8" x14ac:dyDescent="0.25">
      <c r="H42781" s="200"/>
    </row>
    <row r="42782" spans="8:8" x14ac:dyDescent="0.25">
      <c r="H42782" s="200"/>
    </row>
    <row r="42783" spans="8:8" x14ac:dyDescent="0.25">
      <c r="H42783" s="200"/>
    </row>
    <row r="42784" spans="8:8" x14ac:dyDescent="0.25">
      <c r="H42784" s="200"/>
    </row>
    <row r="42785" spans="8:8" x14ac:dyDescent="0.25">
      <c r="H42785" s="200"/>
    </row>
    <row r="42786" spans="8:8" x14ac:dyDescent="0.25">
      <c r="H42786" s="200"/>
    </row>
    <row r="42787" spans="8:8" x14ac:dyDescent="0.25">
      <c r="H42787" s="200"/>
    </row>
    <row r="42788" spans="8:8" x14ac:dyDescent="0.25">
      <c r="H42788" s="200"/>
    </row>
    <row r="42789" spans="8:8" x14ac:dyDescent="0.25">
      <c r="H42789" s="200"/>
    </row>
    <row r="42790" spans="8:8" x14ac:dyDescent="0.25">
      <c r="H42790" s="200"/>
    </row>
    <row r="42791" spans="8:8" x14ac:dyDescent="0.25">
      <c r="H42791" s="200"/>
    </row>
    <row r="42792" spans="8:8" x14ac:dyDescent="0.25">
      <c r="H42792" s="200"/>
    </row>
    <row r="42793" spans="8:8" x14ac:dyDescent="0.25">
      <c r="H42793" s="200"/>
    </row>
    <row r="42794" spans="8:8" x14ac:dyDescent="0.25">
      <c r="H42794" s="200"/>
    </row>
    <row r="42795" spans="8:8" x14ac:dyDescent="0.25">
      <c r="H42795" s="200"/>
    </row>
    <row r="42796" spans="8:8" x14ac:dyDescent="0.25">
      <c r="H42796" s="200"/>
    </row>
    <row r="42797" spans="8:8" x14ac:dyDescent="0.25">
      <c r="H42797" s="200"/>
    </row>
    <row r="42798" spans="8:8" x14ac:dyDescent="0.25">
      <c r="H42798" s="200"/>
    </row>
    <row r="42799" spans="8:8" x14ac:dyDescent="0.25">
      <c r="H42799" s="200"/>
    </row>
    <row r="42800" spans="8:8" x14ac:dyDescent="0.25">
      <c r="H42800" s="200"/>
    </row>
    <row r="42801" spans="8:8" x14ac:dyDescent="0.25">
      <c r="H42801" s="200"/>
    </row>
    <row r="42802" spans="8:8" x14ac:dyDescent="0.25">
      <c r="H42802" s="200"/>
    </row>
    <row r="42803" spans="8:8" x14ac:dyDescent="0.25">
      <c r="H42803" s="200"/>
    </row>
    <row r="42804" spans="8:8" x14ac:dyDescent="0.25">
      <c r="H42804" s="200"/>
    </row>
    <row r="42805" spans="8:8" x14ac:dyDescent="0.25">
      <c r="H42805" s="200"/>
    </row>
    <row r="42806" spans="8:8" x14ac:dyDescent="0.25">
      <c r="H42806" s="200"/>
    </row>
    <row r="42807" spans="8:8" x14ac:dyDescent="0.25">
      <c r="H42807" s="200"/>
    </row>
    <row r="42808" spans="8:8" x14ac:dyDescent="0.25">
      <c r="H42808" s="200"/>
    </row>
    <row r="42809" spans="8:8" x14ac:dyDescent="0.25">
      <c r="H42809" s="200"/>
    </row>
    <row r="42810" spans="8:8" x14ac:dyDescent="0.25">
      <c r="H42810" s="200"/>
    </row>
    <row r="42811" spans="8:8" x14ac:dyDescent="0.25">
      <c r="H42811" s="200"/>
    </row>
    <row r="42812" spans="8:8" x14ac:dyDescent="0.25">
      <c r="H42812" s="200"/>
    </row>
    <row r="42813" spans="8:8" x14ac:dyDescent="0.25">
      <c r="H42813" s="200"/>
    </row>
    <row r="42814" spans="8:8" x14ac:dyDescent="0.25">
      <c r="H42814" s="200"/>
    </row>
    <row r="42815" spans="8:8" x14ac:dyDescent="0.25">
      <c r="H42815" s="200"/>
    </row>
    <row r="42816" spans="8:8" x14ac:dyDescent="0.25">
      <c r="H42816" s="200"/>
    </row>
    <row r="42817" spans="8:8" x14ac:dyDescent="0.25">
      <c r="H42817" s="200"/>
    </row>
    <row r="42818" spans="8:8" x14ac:dyDescent="0.25">
      <c r="H42818" s="200"/>
    </row>
    <row r="42819" spans="8:8" x14ac:dyDescent="0.25">
      <c r="H42819" s="200"/>
    </row>
    <row r="42820" spans="8:8" x14ac:dyDescent="0.25">
      <c r="H42820" s="200"/>
    </row>
    <row r="42821" spans="8:8" x14ac:dyDescent="0.25">
      <c r="H42821" s="200"/>
    </row>
    <row r="42822" spans="8:8" x14ac:dyDescent="0.25">
      <c r="H42822" s="200"/>
    </row>
    <row r="42823" spans="8:8" x14ac:dyDescent="0.25">
      <c r="H42823" s="200"/>
    </row>
    <row r="42824" spans="8:8" x14ac:dyDescent="0.25">
      <c r="H42824" s="200"/>
    </row>
    <row r="42825" spans="8:8" x14ac:dyDescent="0.25">
      <c r="H42825" s="200"/>
    </row>
    <row r="42826" spans="8:8" x14ac:dyDescent="0.25">
      <c r="H42826" s="200"/>
    </row>
    <row r="42827" spans="8:8" x14ac:dyDescent="0.25">
      <c r="H42827" s="200"/>
    </row>
    <row r="42828" spans="8:8" x14ac:dyDescent="0.25">
      <c r="H42828" s="200"/>
    </row>
    <row r="42829" spans="8:8" x14ac:dyDescent="0.25">
      <c r="H42829" s="200"/>
    </row>
    <row r="42830" spans="8:8" x14ac:dyDescent="0.25">
      <c r="H42830" s="200"/>
    </row>
    <row r="42831" spans="8:8" x14ac:dyDescent="0.25">
      <c r="H42831" s="200"/>
    </row>
    <row r="42832" spans="8:8" x14ac:dyDescent="0.25">
      <c r="H42832" s="200"/>
    </row>
    <row r="42833" spans="8:8" x14ac:dyDescent="0.25">
      <c r="H42833" s="200"/>
    </row>
    <row r="42834" spans="8:8" x14ac:dyDescent="0.25">
      <c r="H42834" s="200"/>
    </row>
    <row r="42835" spans="8:8" x14ac:dyDescent="0.25">
      <c r="H42835" s="200"/>
    </row>
    <row r="42836" spans="8:8" x14ac:dyDescent="0.25">
      <c r="H42836" s="200"/>
    </row>
    <row r="42837" spans="8:8" x14ac:dyDescent="0.25">
      <c r="H42837" s="200"/>
    </row>
    <row r="42838" spans="8:8" x14ac:dyDescent="0.25">
      <c r="H42838" s="200"/>
    </row>
    <row r="42839" spans="8:8" x14ac:dyDescent="0.25">
      <c r="H42839" s="200"/>
    </row>
    <row r="42840" spans="8:8" x14ac:dyDescent="0.25">
      <c r="H42840" s="200"/>
    </row>
    <row r="42841" spans="8:8" x14ac:dyDescent="0.25">
      <c r="H42841" s="200"/>
    </row>
    <row r="42842" spans="8:8" x14ac:dyDescent="0.25">
      <c r="H42842" s="200"/>
    </row>
    <row r="42843" spans="8:8" x14ac:dyDescent="0.25">
      <c r="H42843" s="200"/>
    </row>
    <row r="42844" spans="8:8" x14ac:dyDescent="0.25">
      <c r="H42844" s="200"/>
    </row>
    <row r="42845" spans="8:8" x14ac:dyDescent="0.25">
      <c r="H42845" s="200"/>
    </row>
    <row r="42846" spans="8:8" x14ac:dyDescent="0.25">
      <c r="H42846" s="200"/>
    </row>
    <row r="42847" spans="8:8" x14ac:dyDescent="0.25">
      <c r="H42847" s="200"/>
    </row>
    <row r="42848" spans="8:8" x14ac:dyDescent="0.25">
      <c r="H42848" s="200"/>
    </row>
    <row r="42849" spans="8:8" x14ac:dyDescent="0.25">
      <c r="H42849" s="200"/>
    </row>
    <row r="42850" spans="8:8" x14ac:dyDescent="0.25">
      <c r="H42850" s="200"/>
    </row>
    <row r="42851" spans="8:8" x14ac:dyDescent="0.25">
      <c r="H42851" s="200"/>
    </row>
    <row r="42852" spans="8:8" x14ac:dyDescent="0.25">
      <c r="H42852" s="200"/>
    </row>
    <row r="42853" spans="8:8" x14ac:dyDescent="0.25">
      <c r="H42853" s="200"/>
    </row>
    <row r="42854" spans="8:8" x14ac:dyDescent="0.25">
      <c r="H42854" s="200"/>
    </row>
    <row r="42855" spans="8:8" x14ac:dyDescent="0.25">
      <c r="H42855" s="200"/>
    </row>
    <row r="42856" spans="8:8" x14ac:dyDescent="0.25">
      <c r="H42856" s="200"/>
    </row>
    <row r="42857" spans="8:8" x14ac:dyDescent="0.25">
      <c r="H42857" s="200"/>
    </row>
    <row r="42858" spans="8:8" x14ac:dyDescent="0.25">
      <c r="H42858" s="200"/>
    </row>
    <row r="42859" spans="8:8" x14ac:dyDescent="0.25">
      <c r="H42859" s="200"/>
    </row>
    <row r="42860" spans="8:8" x14ac:dyDescent="0.25">
      <c r="H42860" s="200"/>
    </row>
    <row r="42861" spans="8:8" x14ac:dyDescent="0.25">
      <c r="H42861" s="200"/>
    </row>
    <row r="42862" spans="8:8" x14ac:dyDescent="0.25">
      <c r="H42862" s="200"/>
    </row>
    <row r="42863" spans="8:8" x14ac:dyDescent="0.25">
      <c r="H42863" s="200"/>
    </row>
    <row r="42864" spans="8:8" x14ac:dyDescent="0.25">
      <c r="H42864" s="200"/>
    </row>
    <row r="42865" spans="8:8" x14ac:dyDescent="0.25">
      <c r="H42865" s="200"/>
    </row>
    <row r="42866" spans="8:8" x14ac:dyDescent="0.25">
      <c r="H42866" s="200"/>
    </row>
    <row r="42867" spans="8:8" x14ac:dyDescent="0.25">
      <c r="H42867" s="200"/>
    </row>
    <row r="42868" spans="8:8" x14ac:dyDescent="0.25">
      <c r="H42868" s="200"/>
    </row>
    <row r="42869" spans="8:8" x14ac:dyDescent="0.25">
      <c r="H42869" s="200"/>
    </row>
    <row r="42870" spans="8:8" x14ac:dyDescent="0.25">
      <c r="H42870" s="200"/>
    </row>
    <row r="42871" spans="8:8" x14ac:dyDescent="0.25">
      <c r="H42871" s="200"/>
    </row>
    <row r="42872" spans="8:8" x14ac:dyDescent="0.25">
      <c r="H42872" s="200"/>
    </row>
    <row r="42873" spans="8:8" x14ac:dyDescent="0.25">
      <c r="H42873" s="200"/>
    </row>
    <row r="42874" spans="8:8" x14ac:dyDescent="0.25">
      <c r="H42874" s="200"/>
    </row>
    <row r="42875" spans="8:8" x14ac:dyDescent="0.25">
      <c r="H42875" s="200"/>
    </row>
    <row r="42876" spans="8:8" x14ac:dyDescent="0.25">
      <c r="H42876" s="200"/>
    </row>
    <row r="42877" spans="8:8" x14ac:dyDescent="0.25">
      <c r="H42877" s="200"/>
    </row>
    <row r="42878" spans="8:8" x14ac:dyDescent="0.25">
      <c r="H42878" s="200"/>
    </row>
    <row r="42879" spans="8:8" x14ac:dyDescent="0.25">
      <c r="H42879" s="200"/>
    </row>
    <row r="42880" spans="8:8" x14ac:dyDescent="0.25">
      <c r="H42880" s="200"/>
    </row>
    <row r="42881" spans="8:8" x14ac:dyDescent="0.25">
      <c r="H42881" s="200"/>
    </row>
    <row r="42882" spans="8:8" x14ac:dyDescent="0.25">
      <c r="H42882" s="200"/>
    </row>
    <row r="42883" spans="8:8" x14ac:dyDescent="0.25">
      <c r="H42883" s="200"/>
    </row>
    <row r="42884" spans="8:8" x14ac:dyDescent="0.25">
      <c r="H42884" s="200"/>
    </row>
    <row r="42885" spans="8:8" x14ac:dyDescent="0.25">
      <c r="H42885" s="200"/>
    </row>
    <row r="42886" spans="8:8" x14ac:dyDescent="0.25">
      <c r="H42886" s="200"/>
    </row>
    <row r="42887" spans="8:8" x14ac:dyDescent="0.25">
      <c r="H42887" s="200"/>
    </row>
    <row r="42888" spans="8:8" x14ac:dyDescent="0.25">
      <c r="H42888" s="200"/>
    </row>
    <row r="42889" spans="8:8" x14ac:dyDescent="0.25">
      <c r="H42889" s="200"/>
    </row>
    <row r="42890" spans="8:8" x14ac:dyDescent="0.25">
      <c r="H42890" s="200"/>
    </row>
    <row r="42891" spans="8:8" x14ac:dyDescent="0.25">
      <c r="H42891" s="200"/>
    </row>
    <row r="42892" spans="8:8" x14ac:dyDescent="0.25">
      <c r="H42892" s="200"/>
    </row>
    <row r="42893" spans="8:8" x14ac:dyDescent="0.25">
      <c r="H42893" s="200"/>
    </row>
    <row r="42894" spans="8:8" x14ac:dyDescent="0.25">
      <c r="H42894" s="200"/>
    </row>
    <row r="42895" spans="8:8" x14ac:dyDescent="0.25">
      <c r="H42895" s="200"/>
    </row>
    <row r="42896" spans="8:8" x14ac:dyDescent="0.25">
      <c r="H42896" s="200"/>
    </row>
    <row r="42897" spans="8:8" x14ac:dyDescent="0.25">
      <c r="H42897" s="200"/>
    </row>
    <row r="42898" spans="8:8" x14ac:dyDescent="0.25">
      <c r="H42898" s="200"/>
    </row>
    <row r="42899" spans="8:8" x14ac:dyDescent="0.25">
      <c r="H42899" s="200"/>
    </row>
    <row r="42900" spans="8:8" x14ac:dyDescent="0.25">
      <c r="H42900" s="200"/>
    </row>
    <row r="42901" spans="8:8" x14ac:dyDescent="0.25">
      <c r="H42901" s="200"/>
    </row>
    <row r="42902" spans="8:8" x14ac:dyDescent="0.25">
      <c r="H42902" s="200"/>
    </row>
    <row r="42903" spans="8:8" x14ac:dyDescent="0.25">
      <c r="H42903" s="200"/>
    </row>
    <row r="42904" spans="8:8" x14ac:dyDescent="0.25">
      <c r="H42904" s="200"/>
    </row>
    <row r="42905" spans="8:8" x14ac:dyDescent="0.25">
      <c r="H42905" s="200"/>
    </row>
    <row r="42906" spans="8:8" x14ac:dyDescent="0.25">
      <c r="H42906" s="200"/>
    </row>
    <row r="42907" spans="8:8" x14ac:dyDescent="0.25">
      <c r="H42907" s="200"/>
    </row>
    <row r="42908" spans="8:8" x14ac:dyDescent="0.25">
      <c r="H42908" s="200"/>
    </row>
    <row r="42909" spans="8:8" x14ac:dyDescent="0.25">
      <c r="H42909" s="200"/>
    </row>
    <row r="42910" spans="8:8" x14ac:dyDescent="0.25">
      <c r="H42910" s="200"/>
    </row>
    <row r="42911" spans="8:8" x14ac:dyDescent="0.25">
      <c r="H42911" s="200"/>
    </row>
    <row r="42912" spans="8:8" x14ac:dyDescent="0.25">
      <c r="H42912" s="200"/>
    </row>
    <row r="42913" spans="8:8" x14ac:dyDescent="0.25">
      <c r="H42913" s="200"/>
    </row>
    <row r="42914" spans="8:8" x14ac:dyDescent="0.25">
      <c r="H42914" s="200"/>
    </row>
    <row r="42915" spans="8:8" x14ac:dyDescent="0.25">
      <c r="H42915" s="200"/>
    </row>
    <row r="42916" spans="8:8" x14ac:dyDescent="0.25">
      <c r="H42916" s="200"/>
    </row>
    <row r="42917" spans="8:8" x14ac:dyDescent="0.25">
      <c r="H42917" s="200"/>
    </row>
    <row r="42918" spans="8:8" x14ac:dyDescent="0.25">
      <c r="H42918" s="200"/>
    </row>
    <row r="42919" spans="8:8" x14ac:dyDescent="0.25">
      <c r="H42919" s="200"/>
    </row>
    <row r="42920" spans="8:8" x14ac:dyDescent="0.25">
      <c r="H42920" s="200"/>
    </row>
    <row r="42921" spans="8:8" x14ac:dyDescent="0.25">
      <c r="H42921" s="200"/>
    </row>
    <row r="42922" spans="8:8" x14ac:dyDescent="0.25">
      <c r="H42922" s="200"/>
    </row>
    <row r="42923" spans="8:8" x14ac:dyDescent="0.25">
      <c r="H42923" s="200"/>
    </row>
    <row r="42924" spans="8:8" x14ac:dyDescent="0.25">
      <c r="H42924" s="200"/>
    </row>
    <row r="42925" spans="8:8" x14ac:dyDescent="0.25">
      <c r="H42925" s="200"/>
    </row>
    <row r="42926" spans="8:8" x14ac:dyDescent="0.25">
      <c r="H42926" s="200"/>
    </row>
    <row r="42927" spans="8:8" x14ac:dyDescent="0.25">
      <c r="H42927" s="200"/>
    </row>
    <row r="42928" spans="8:8" x14ac:dyDescent="0.25">
      <c r="H42928" s="200"/>
    </row>
    <row r="42929" spans="8:8" x14ac:dyDescent="0.25">
      <c r="H42929" s="200"/>
    </row>
    <row r="42930" spans="8:8" x14ac:dyDescent="0.25">
      <c r="H42930" s="200"/>
    </row>
    <row r="42931" spans="8:8" x14ac:dyDescent="0.25">
      <c r="H42931" s="200"/>
    </row>
    <row r="42932" spans="8:8" x14ac:dyDescent="0.25">
      <c r="H42932" s="200"/>
    </row>
    <row r="42933" spans="8:8" x14ac:dyDescent="0.25">
      <c r="H42933" s="200"/>
    </row>
    <row r="42934" spans="8:8" x14ac:dyDescent="0.25">
      <c r="H42934" s="200"/>
    </row>
    <row r="42935" spans="8:8" x14ac:dyDescent="0.25">
      <c r="H42935" s="200"/>
    </row>
    <row r="42936" spans="8:8" x14ac:dyDescent="0.25">
      <c r="H42936" s="200"/>
    </row>
    <row r="42937" spans="8:8" x14ac:dyDescent="0.25">
      <c r="H42937" s="200"/>
    </row>
    <row r="42938" spans="8:8" x14ac:dyDescent="0.25">
      <c r="H42938" s="200"/>
    </row>
    <row r="42939" spans="8:8" x14ac:dyDescent="0.25">
      <c r="H42939" s="200"/>
    </row>
    <row r="42940" spans="8:8" x14ac:dyDescent="0.25">
      <c r="H42940" s="200"/>
    </row>
    <row r="42941" spans="8:8" x14ac:dyDescent="0.25">
      <c r="H42941" s="200"/>
    </row>
    <row r="42942" spans="8:8" x14ac:dyDescent="0.25">
      <c r="H42942" s="200"/>
    </row>
    <row r="42943" spans="8:8" x14ac:dyDescent="0.25">
      <c r="H42943" s="200"/>
    </row>
    <row r="42944" spans="8:8" x14ac:dyDescent="0.25">
      <c r="H42944" s="200"/>
    </row>
    <row r="42945" spans="8:8" x14ac:dyDescent="0.25">
      <c r="H42945" s="200"/>
    </row>
    <row r="42946" spans="8:8" x14ac:dyDescent="0.25">
      <c r="H42946" s="200"/>
    </row>
    <row r="42947" spans="8:8" x14ac:dyDescent="0.25">
      <c r="H42947" s="200"/>
    </row>
    <row r="42948" spans="8:8" x14ac:dyDescent="0.25">
      <c r="H42948" s="200"/>
    </row>
    <row r="42949" spans="8:8" x14ac:dyDescent="0.25">
      <c r="H42949" s="200"/>
    </row>
    <row r="42950" spans="8:8" x14ac:dyDescent="0.25">
      <c r="H42950" s="200"/>
    </row>
    <row r="42951" spans="8:8" x14ac:dyDescent="0.25">
      <c r="H42951" s="200"/>
    </row>
    <row r="42952" spans="8:8" x14ac:dyDescent="0.25">
      <c r="H42952" s="200"/>
    </row>
    <row r="42953" spans="8:8" x14ac:dyDescent="0.25">
      <c r="H42953" s="200"/>
    </row>
    <row r="42954" spans="8:8" x14ac:dyDescent="0.25">
      <c r="H42954" s="200"/>
    </row>
    <row r="42955" spans="8:8" x14ac:dyDescent="0.25">
      <c r="H42955" s="200"/>
    </row>
    <row r="42956" spans="8:8" x14ac:dyDescent="0.25">
      <c r="H42956" s="200"/>
    </row>
    <row r="42957" spans="8:8" x14ac:dyDescent="0.25">
      <c r="H42957" s="200"/>
    </row>
    <row r="42958" spans="8:8" x14ac:dyDescent="0.25">
      <c r="H42958" s="200"/>
    </row>
    <row r="42959" spans="8:8" x14ac:dyDescent="0.25">
      <c r="H42959" s="200"/>
    </row>
    <row r="42960" spans="8:8" x14ac:dyDescent="0.25">
      <c r="H42960" s="200"/>
    </row>
    <row r="42961" spans="8:8" x14ac:dyDescent="0.25">
      <c r="H42961" s="200"/>
    </row>
    <row r="42962" spans="8:8" x14ac:dyDescent="0.25">
      <c r="H42962" s="200"/>
    </row>
    <row r="42963" spans="8:8" x14ac:dyDescent="0.25">
      <c r="H42963" s="200"/>
    </row>
    <row r="42964" spans="8:8" x14ac:dyDescent="0.25">
      <c r="H42964" s="200"/>
    </row>
    <row r="42965" spans="8:8" x14ac:dyDescent="0.25">
      <c r="H42965" s="200"/>
    </row>
    <row r="42966" spans="8:8" x14ac:dyDescent="0.25">
      <c r="H42966" s="200"/>
    </row>
    <row r="42967" spans="8:8" x14ac:dyDescent="0.25">
      <c r="H42967" s="200"/>
    </row>
    <row r="42968" spans="8:8" x14ac:dyDescent="0.25">
      <c r="H42968" s="200"/>
    </row>
    <row r="42969" spans="8:8" x14ac:dyDescent="0.25">
      <c r="H42969" s="200"/>
    </row>
    <row r="42970" spans="8:8" x14ac:dyDescent="0.25">
      <c r="H42970" s="200"/>
    </row>
    <row r="42971" spans="8:8" x14ac:dyDescent="0.25">
      <c r="H42971" s="200"/>
    </row>
    <row r="42972" spans="8:8" x14ac:dyDescent="0.25">
      <c r="H42972" s="200"/>
    </row>
    <row r="42973" spans="8:8" x14ac:dyDescent="0.25">
      <c r="H42973" s="200"/>
    </row>
    <row r="42974" spans="8:8" x14ac:dyDescent="0.25">
      <c r="H42974" s="200"/>
    </row>
    <row r="42975" spans="8:8" x14ac:dyDescent="0.25">
      <c r="H42975" s="200"/>
    </row>
    <row r="42976" spans="8:8" x14ac:dyDescent="0.25">
      <c r="H42976" s="200"/>
    </row>
    <row r="42977" spans="8:8" x14ac:dyDescent="0.25">
      <c r="H42977" s="200"/>
    </row>
    <row r="42978" spans="8:8" x14ac:dyDescent="0.25">
      <c r="H42978" s="200"/>
    </row>
    <row r="42979" spans="8:8" x14ac:dyDescent="0.25">
      <c r="H42979" s="200"/>
    </row>
    <row r="42980" spans="8:8" x14ac:dyDescent="0.25">
      <c r="H42980" s="200"/>
    </row>
    <row r="42981" spans="8:8" x14ac:dyDescent="0.25">
      <c r="H42981" s="200"/>
    </row>
    <row r="42982" spans="8:8" x14ac:dyDescent="0.25">
      <c r="H42982" s="200"/>
    </row>
    <row r="42983" spans="8:8" x14ac:dyDescent="0.25">
      <c r="H42983" s="200"/>
    </row>
    <row r="42984" spans="8:8" x14ac:dyDescent="0.25">
      <c r="H42984" s="200"/>
    </row>
    <row r="42985" spans="8:8" x14ac:dyDescent="0.25">
      <c r="H42985" s="200"/>
    </row>
    <row r="42986" spans="8:8" x14ac:dyDescent="0.25">
      <c r="H42986" s="200"/>
    </row>
    <row r="42987" spans="8:8" x14ac:dyDescent="0.25">
      <c r="H42987" s="200"/>
    </row>
    <row r="42988" spans="8:8" x14ac:dyDescent="0.25">
      <c r="H42988" s="200"/>
    </row>
    <row r="42989" spans="8:8" x14ac:dyDescent="0.25">
      <c r="H42989" s="200"/>
    </row>
    <row r="42990" spans="8:8" x14ac:dyDescent="0.25">
      <c r="H42990" s="200"/>
    </row>
    <row r="42991" spans="8:8" x14ac:dyDescent="0.25">
      <c r="H42991" s="200"/>
    </row>
    <row r="42992" spans="8:8" x14ac:dyDescent="0.25">
      <c r="H42992" s="200"/>
    </row>
    <row r="42993" spans="8:8" x14ac:dyDescent="0.25">
      <c r="H42993" s="200"/>
    </row>
    <row r="42994" spans="8:8" x14ac:dyDescent="0.25">
      <c r="H42994" s="200"/>
    </row>
    <row r="42995" spans="8:8" x14ac:dyDescent="0.25">
      <c r="H42995" s="200"/>
    </row>
    <row r="42996" spans="8:8" x14ac:dyDescent="0.25">
      <c r="H42996" s="200"/>
    </row>
    <row r="42997" spans="8:8" x14ac:dyDescent="0.25">
      <c r="H42997" s="200"/>
    </row>
    <row r="42998" spans="8:8" x14ac:dyDescent="0.25">
      <c r="H42998" s="200"/>
    </row>
    <row r="42999" spans="8:8" x14ac:dyDescent="0.25">
      <c r="H42999" s="200"/>
    </row>
    <row r="43000" spans="8:8" x14ac:dyDescent="0.25">
      <c r="H43000" s="200"/>
    </row>
    <row r="43001" spans="8:8" x14ac:dyDescent="0.25">
      <c r="H43001" s="200"/>
    </row>
    <row r="43002" spans="8:8" x14ac:dyDescent="0.25">
      <c r="H43002" s="200"/>
    </row>
    <row r="43003" spans="8:8" x14ac:dyDescent="0.25">
      <c r="H43003" s="200"/>
    </row>
    <row r="43004" spans="8:8" x14ac:dyDescent="0.25">
      <c r="H43004" s="200"/>
    </row>
    <row r="43005" spans="8:8" x14ac:dyDescent="0.25">
      <c r="H43005" s="200"/>
    </row>
    <row r="43006" spans="8:8" x14ac:dyDescent="0.25">
      <c r="H43006" s="200"/>
    </row>
    <row r="43007" spans="8:8" x14ac:dyDescent="0.25">
      <c r="H43007" s="200"/>
    </row>
    <row r="43008" spans="8:8" x14ac:dyDescent="0.25">
      <c r="H43008" s="200"/>
    </row>
    <row r="43009" spans="8:8" x14ac:dyDescent="0.25">
      <c r="H43009" s="200"/>
    </row>
    <row r="43010" spans="8:8" x14ac:dyDescent="0.25">
      <c r="H43010" s="200"/>
    </row>
    <row r="43011" spans="8:8" x14ac:dyDescent="0.25">
      <c r="H43011" s="200"/>
    </row>
    <row r="43012" spans="8:8" x14ac:dyDescent="0.25">
      <c r="H43012" s="200"/>
    </row>
    <row r="43013" spans="8:8" x14ac:dyDescent="0.25">
      <c r="H43013" s="200"/>
    </row>
    <row r="43014" spans="8:8" x14ac:dyDescent="0.25">
      <c r="H43014" s="200"/>
    </row>
    <row r="43015" spans="8:8" x14ac:dyDescent="0.25">
      <c r="H43015" s="200"/>
    </row>
    <row r="43016" spans="8:8" x14ac:dyDescent="0.25">
      <c r="H43016" s="200"/>
    </row>
    <row r="43017" spans="8:8" x14ac:dyDescent="0.25">
      <c r="H43017" s="200"/>
    </row>
    <row r="43018" spans="8:8" x14ac:dyDescent="0.25">
      <c r="H43018" s="200"/>
    </row>
    <row r="43019" spans="8:8" x14ac:dyDescent="0.25">
      <c r="H43019" s="200"/>
    </row>
    <row r="43020" spans="8:8" x14ac:dyDescent="0.25">
      <c r="H43020" s="200"/>
    </row>
    <row r="43021" spans="8:8" x14ac:dyDescent="0.25">
      <c r="H43021" s="200"/>
    </row>
    <row r="43022" spans="8:8" x14ac:dyDescent="0.25">
      <c r="H43022" s="200"/>
    </row>
    <row r="43023" spans="8:8" x14ac:dyDescent="0.25">
      <c r="H43023" s="200"/>
    </row>
    <row r="43024" spans="8:8" x14ac:dyDescent="0.25">
      <c r="H43024" s="200"/>
    </row>
    <row r="43025" spans="8:8" x14ac:dyDescent="0.25">
      <c r="H43025" s="200"/>
    </row>
    <row r="43026" spans="8:8" x14ac:dyDescent="0.25">
      <c r="H43026" s="200"/>
    </row>
    <row r="43027" spans="8:8" x14ac:dyDescent="0.25">
      <c r="H43027" s="200"/>
    </row>
    <row r="43028" spans="8:8" x14ac:dyDescent="0.25">
      <c r="H43028" s="200"/>
    </row>
    <row r="43029" spans="8:8" x14ac:dyDescent="0.25">
      <c r="H43029" s="200"/>
    </row>
    <row r="43030" spans="8:8" x14ac:dyDescent="0.25">
      <c r="H43030" s="200"/>
    </row>
    <row r="43031" spans="8:8" x14ac:dyDescent="0.25">
      <c r="H43031" s="200"/>
    </row>
    <row r="43032" spans="8:8" x14ac:dyDescent="0.25">
      <c r="H43032" s="200"/>
    </row>
    <row r="43033" spans="8:8" x14ac:dyDescent="0.25">
      <c r="H43033" s="200"/>
    </row>
    <row r="43034" spans="8:8" x14ac:dyDescent="0.25">
      <c r="H43034" s="200"/>
    </row>
    <row r="43035" spans="8:8" x14ac:dyDescent="0.25">
      <c r="H43035" s="200"/>
    </row>
    <row r="43036" spans="8:8" x14ac:dyDescent="0.25">
      <c r="H43036" s="200"/>
    </row>
    <row r="43037" spans="8:8" x14ac:dyDescent="0.25">
      <c r="H43037" s="200"/>
    </row>
    <row r="43038" spans="8:8" x14ac:dyDescent="0.25">
      <c r="H43038" s="200"/>
    </row>
    <row r="43039" spans="8:8" x14ac:dyDescent="0.25">
      <c r="H43039" s="200"/>
    </row>
    <row r="43040" spans="8:8" x14ac:dyDescent="0.25">
      <c r="H43040" s="200"/>
    </row>
    <row r="43041" spans="8:8" x14ac:dyDescent="0.25">
      <c r="H43041" s="200"/>
    </row>
    <row r="43042" spans="8:8" x14ac:dyDescent="0.25">
      <c r="H43042" s="200"/>
    </row>
    <row r="43043" spans="8:8" x14ac:dyDescent="0.25">
      <c r="H43043" s="200"/>
    </row>
    <row r="43044" spans="8:8" x14ac:dyDescent="0.25">
      <c r="H43044" s="200"/>
    </row>
    <row r="43045" spans="8:8" x14ac:dyDescent="0.25">
      <c r="H43045" s="200"/>
    </row>
    <row r="43046" spans="8:8" x14ac:dyDescent="0.25">
      <c r="H43046" s="200"/>
    </row>
    <row r="43047" spans="8:8" x14ac:dyDescent="0.25">
      <c r="H43047" s="200"/>
    </row>
    <row r="43048" spans="8:8" x14ac:dyDescent="0.25">
      <c r="H43048" s="200"/>
    </row>
    <row r="43049" spans="8:8" x14ac:dyDescent="0.25">
      <c r="H43049" s="200"/>
    </row>
    <row r="43050" spans="8:8" x14ac:dyDescent="0.25">
      <c r="H43050" s="200"/>
    </row>
    <row r="43051" spans="8:8" x14ac:dyDescent="0.25">
      <c r="H43051" s="200"/>
    </row>
    <row r="43052" spans="8:8" x14ac:dyDescent="0.25">
      <c r="H43052" s="200"/>
    </row>
    <row r="43053" spans="8:8" x14ac:dyDescent="0.25">
      <c r="H43053" s="200"/>
    </row>
    <row r="43054" spans="8:8" x14ac:dyDescent="0.25">
      <c r="H43054" s="200"/>
    </row>
    <row r="43055" spans="8:8" x14ac:dyDescent="0.25">
      <c r="H43055" s="200"/>
    </row>
    <row r="43056" spans="8:8" x14ac:dyDescent="0.25">
      <c r="H43056" s="200"/>
    </row>
    <row r="43057" spans="8:8" x14ac:dyDescent="0.25">
      <c r="H43057" s="200"/>
    </row>
    <row r="43058" spans="8:8" x14ac:dyDescent="0.25">
      <c r="H43058" s="200"/>
    </row>
    <row r="43059" spans="8:8" x14ac:dyDescent="0.25">
      <c r="H43059" s="200"/>
    </row>
    <row r="43060" spans="8:8" x14ac:dyDescent="0.25">
      <c r="H43060" s="200"/>
    </row>
    <row r="43061" spans="8:8" x14ac:dyDescent="0.25">
      <c r="H43061" s="200"/>
    </row>
    <row r="43062" spans="8:8" x14ac:dyDescent="0.25">
      <c r="H43062" s="200"/>
    </row>
    <row r="43063" spans="8:8" x14ac:dyDescent="0.25">
      <c r="H43063" s="200"/>
    </row>
    <row r="43064" spans="8:8" x14ac:dyDescent="0.25">
      <c r="H43064" s="200"/>
    </row>
    <row r="43065" spans="8:8" x14ac:dyDescent="0.25">
      <c r="H43065" s="200"/>
    </row>
    <row r="43066" spans="8:8" x14ac:dyDescent="0.25">
      <c r="H43066" s="200"/>
    </row>
    <row r="43067" spans="8:8" x14ac:dyDescent="0.25">
      <c r="H43067" s="200"/>
    </row>
    <row r="43068" spans="8:8" x14ac:dyDescent="0.25">
      <c r="H43068" s="200"/>
    </row>
    <row r="43069" spans="8:8" x14ac:dyDescent="0.25">
      <c r="H43069" s="200"/>
    </row>
    <row r="43070" spans="8:8" x14ac:dyDescent="0.25">
      <c r="H43070" s="200"/>
    </row>
    <row r="43071" spans="8:8" x14ac:dyDescent="0.25">
      <c r="H43071" s="200"/>
    </row>
    <row r="43072" spans="8:8" x14ac:dyDescent="0.25">
      <c r="H43072" s="200"/>
    </row>
    <row r="43073" spans="8:8" x14ac:dyDescent="0.25">
      <c r="H43073" s="200"/>
    </row>
    <row r="43074" spans="8:8" x14ac:dyDescent="0.25">
      <c r="H43074" s="200"/>
    </row>
    <row r="43075" spans="8:8" x14ac:dyDescent="0.25">
      <c r="H43075" s="200"/>
    </row>
    <row r="43076" spans="8:8" x14ac:dyDescent="0.25">
      <c r="H43076" s="200"/>
    </row>
    <row r="43077" spans="8:8" x14ac:dyDescent="0.25">
      <c r="H43077" s="200"/>
    </row>
    <row r="43078" spans="8:8" x14ac:dyDescent="0.25">
      <c r="H43078" s="200"/>
    </row>
    <row r="43079" spans="8:8" x14ac:dyDescent="0.25">
      <c r="H43079" s="200"/>
    </row>
    <row r="43080" spans="8:8" x14ac:dyDescent="0.25">
      <c r="H43080" s="200"/>
    </row>
    <row r="43081" spans="8:8" x14ac:dyDescent="0.25">
      <c r="H43081" s="200"/>
    </row>
    <row r="43082" spans="8:8" x14ac:dyDescent="0.25">
      <c r="H43082" s="200"/>
    </row>
    <row r="43083" spans="8:8" x14ac:dyDescent="0.25">
      <c r="H43083" s="200"/>
    </row>
    <row r="43084" spans="8:8" x14ac:dyDescent="0.25">
      <c r="H43084" s="200"/>
    </row>
    <row r="43085" spans="8:8" x14ac:dyDescent="0.25">
      <c r="H43085" s="200"/>
    </row>
    <row r="43086" spans="8:8" x14ac:dyDescent="0.25">
      <c r="H43086" s="200"/>
    </row>
    <row r="43087" spans="8:8" x14ac:dyDescent="0.25">
      <c r="H43087" s="200"/>
    </row>
    <row r="43088" spans="8:8" x14ac:dyDescent="0.25">
      <c r="H43088" s="200"/>
    </row>
    <row r="43089" spans="8:8" x14ac:dyDescent="0.25">
      <c r="H43089" s="200"/>
    </row>
    <row r="43090" spans="8:8" x14ac:dyDescent="0.25">
      <c r="H43090" s="200"/>
    </row>
    <row r="43091" spans="8:8" x14ac:dyDescent="0.25">
      <c r="H43091" s="200"/>
    </row>
    <row r="43092" spans="8:8" x14ac:dyDescent="0.25">
      <c r="H43092" s="200"/>
    </row>
    <row r="43093" spans="8:8" x14ac:dyDescent="0.25">
      <c r="H43093" s="200"/>
    </row>
    <row r="43094" spans="8:8" x14ac:dyDescent="0.25">
      <c r="H43094" s="200"/>
    </row>
    <row r="43095" spans="8:8" x14ac:dyDescent="0.25">
      <c r="H43095" s="200"/>
    </row>
    <row r="43096" spans="8:8" x14ac:dyDescent="0.25">
      <c r="H43096" s="200"/>
    </row>
    <row r="43097" spans="8:8" x14ac:dyDescent="0.25">
      <c r="H43097" s="200"/>
    </row>
    <row r="43098" spans="8:8" x14ac:dyDescent="0.25">
      <c r="H43098" s="200"/>
    </row>
    <row r="43099" spans="8:8" x14ac:dyDescent="0.25">
      <c r="H43099" s="200"/>
    </row>
    <row r="43100" spans="8:8" x14ac:dyDescent="0.25">
      <c r="H43100" s="200"/>
    </row>
    <row r="43101" spans="8:8" x14ac:dyDescent="0.25">
      <c r="H43101" s="200"/>
    </row>
    <row r="43102" spans="8:8" x14ac:dyDescent="0.25">
      <c r="H43102" s="200"/>
    </row>
    <row r="43103" spans="8:8" x14ac:dyDescent="0.25">
      <c r="H43103" s="200"/>
    </row>
    <row r="43104" spans="8:8" x14ac:dyDescent="0.25">
      <c r="H43104" s="200"/>
    </row>
    <row r="43105" spans="8:8" x14ac:dyDescent="0.25">
      <c r="H43105" s="200"/>
    </row>
    <row r="43106" spans="8:8" x14ac:dyDescent="0.25">
      <c r="H43106" s="200"/>
    </row>
    <row r="43107" spans="8:8" x14ac:dyDescent="0.25">
      <c r="H43107" s="200"/>
    </row>
    <row r="43108" spans="8:8" x14ac:dyDescent="0.25">
      <c r="H43108" s="200"/>
    </row>
    <row r="43109" spans="8:8" x14ac:dyDescent="0.25">
      <c r="H43109" s="200"/>
    </row>
    <row r="43110" spans="8:8" x14ac:dyDescent="0.25">
      <c r="H43110" s="200"/>
    </row>
    <row r="43111" spans="8:8" x14ac:dyDescent="0.25">
      <c r="H43111" s="200"/>
    </row>
    <row r="43112" spans="8:8" x14ac:dyDescent="0.25">
      <c r="H43112" s="200"/>
    </row>
    <row r="43113" spans="8:8" x14ac:dyDescent="0.25">
      <c r="H43113" s="200"/>
    </row>
    <row r="43114" spans="8:8" x14ac:dyDescent="0.25">
      <c r="H43114" s="200"/>
    </row>
    <row r="43115" spans="8:8" x14ac:dyDescent="0.25">
      <c r="H43115" s="200"/>
    </row>
    <row r="43116" spans="8:8" x14ac:dyDescent="0.25">
      <c r="H43116" s="200"/>
    </row>
    <row r="43117" spans="8:8" x14ac:dyDescent="0.25">
      <c r="H43117" s="200"/>
    </row>
    <row r="43118" spans="8:8" x14ac:dyDescent="0.25">
      <c r="H43118" s="200"/>
    </row>
    <row r="43119" spans="8:8" x14ac:dyDescent="0.25">
      <c r="H43119" s="200"/>
    </row>
    <row r="43120" spans="8:8" x14ac:dyDescent="0.25">
      <c r="H43120" s="200"/>
    </row>
    <row r="43121" spans="8:8" x14ac:dyDescent="0.25">
      <c r="H43121" s="200"/>
    </row>
    <row r="43122" spans="8:8" x14ac:dyDescent="0.25">
      <c r="H43122" s="200"/>
    </row>
    <row r="43123" spans="8:8" x14ac:dyDescent="0.25">
      <c r="H43123" s="200"/>
    </row>
    <row r="43124" spans="8:8" x14ac:dyDescent="0.25">
      <c r="H43124" s="200"/>
    </row>
    <row r="43125" spans="8:8" x14ac:dyDescent="0.25">
      <c r="H43125" s="200"/>
    </row>
    <row r="43126" spans="8:8" x14ac:dyDescent="0.25">
      <c r="H43126" s="200"/>
    </row>
    <row r="43127" spans="8:8" x14ac:dyDescent="0.25">
      <c r="H43127" s="200"/>
    </row>
    <row r="43128" spans="8:8" x14ac:dyDescent="0.25">
      <c r="H43128" s="200"/>
    </row>
    <row r="43129" spans="8:8" x14ac:dyDescent="0.25">
      <c r="H43129" s="200"/>
    </row>
    <row r="43130" spans="8:8" x14ac:dyDescent="0.25">
      <c r="H43130" s="200"/>
    </row>
    <row r="43131" spans="8:8" x14ac:dyDescent="0.25">
      <c r="H43131" s="200"/>
    </row>
    <row r="43132" spans="8:8" x14ac:dyDescent="0.25">
      <c r="H43132" s="200"/>
    </row>
    <row r="43133" spans="8:8" x14ac:dyDescent="0.25">
      <c r="H43133" s="200"/>
    </row>
    <row r="43134" spans="8:8" x14ac:dyDescent="0.25">
      <c r="H43134" s="200"/>
    </row>
    <row r="43135" spans="8:8" x14ac:dyDescent="0.25">
      <c r="H43135" s="200"/>
    </row>
    <row r="43136" spans="8:8" x14ac:dyDescent="0.25">
      <c r="H43136" s="200"/>
    </row>
    <row r="43137" spans="8:8" x14ac:dyDescent="0.25">
      <c r="H43137" s="200"/>
    </row>
    <row r="43138" spans="8:8" x14ac:dyDescent="0.25">
      <c r="H43138" s="200"/>
    </row>
    <row r="43139" spans="8:8" x14ac:dyDescent="0.25">
      <c r="H43139" s="200"/>
    </row>
    <row r="43140" spans="8:8" x14ac:dyDescent="0.25">
      <c r="H43140" s="200"/>
    </row>
    <row r="43141" spans="8:8" x14ac:dyDescent="0.25">
      <c r="H43141" s="200"/>
    </row>
    <row r="43142" spans="8:8" x14ac:dyDescent="0.25">
      <c r="H43142" s="200"/>
    </row>
    <row r="43143" spans="8:8" x14ac:dyDescent="0.25">
      <c r="H43143" s="200"/>
    </row>
    <row r="43144" spans="8:8" x14ac:dyDescent="0.25">
      <c r="H43144" s="200"/>
    </row>
    <row r="43145" spans="8:8" x14ac:dyDescent="0.25">
      <c r="H43145" s="200"/>
    </row>
    <row r="43146" spans="8:8" x14ac:dyDescent="0.25">
      <c r="H43146" s="200"/>
    </row>
    <row r="43147" spans="8:8" x14ac:dyDescent="0.25">
      <c r="H43147" s="200"/>
    </row>
    <row r="43148" spans="8:8" x14ac:dyDescent="0.25">
      <c r="H43148" s="200"/>
    </row>
    <row r="43149" spans="8:8" x14ac:dyDescent="0.25">
      <c r="H43149" s="200"/>
    </row>
    <row r="43150" spans="8:8" x14ac:dyDescent="0.25">
      <c r="H43150" s="200"/>
    </row>
    <row r="43151" spans="8:8" x14ac:dyDescent="0.25">
      <c r="H43151" s="200"/>
    </row>
    <row r="43152" spans="8:8" x14ac:dyDescent="0.25">
      <c r="H43152" s="200"/>
    </row>
    <row r="43153" spans="8:8" x14ac:dyDescent="0.25">
      <c r="H43153" s="200"/>
    </row>
    <row r="43154" spans="8:8" x14ac:dyDescent="0.25">
      <c r="H43154" s="200"/>
    </row>
    <row r="43155" spans="8:8" x14ac:dyDescent="0.25">
      <c r="H43155" s="200"/>
    </row>
    <row r="43156" spans="8:8" x14ac:dyDescent="0.25">
      <c r="H43156" s="200"/>
    </row>
    <row r="43157" spans="8:8" x14ac:dyDescent="0.25">
      <c r="H43157" s="200"/>
    </row>
    <row r="43158" spans="8:8" x14ac:dyDescent="0.25">
      <c r="H43158" s="200"/>
    </row>
    <row r="43159" spans="8:8" x14ac:dyDescent="0.25">
      <c r="H43159" s="200"/>
    </row>
    <row r="43160" spans="8:8" x14ac:dyDescent="0.25">
      <c r="H43160" s="200"/>
    </row>
    <row r="43161" spans="8:8" x14ac:dyDescent="0.25">
      <c r="H43161" s="200"/>
    </row>
    <row r="43162" spans="8:8" x14ac:dyDescent="0.25">
      <c r="H43162" s="200"/>
    </row>
    <row r="43163" spans="8:8" x14ac:dyDescent="0.25">
      <c r="H43163" s="200"/>
    </row>
    <row r="43164" spans="8:8" x14ac:dyDescent="0.25">
      <c r="H43164" s="200"/>
    </row>
    <row r="43165" spans="8:8" x14ac:dyDescent="0.25">
      <c r="H43165" s="200"/>
    </row>
    <row r="43166" spans="8:8" x14ac:dyDescent="0.25">
      <c r="H43166" s="200"/>
    </row>
    <row r="43167" spans="8:8" x14ac:dyDescent="0.25">
      <c r="H43167" s="200"/>
    </row>
    <row r="43168" spans="8:8" x14ac:dyDescent="0.25">
      <c r="H43168" s="200"/>
    </row>
    <row r="43169" spans="8:8" x14ac:dyDescent="0.25">
      <c r="H43169" s="200"/>
    </row>
    <row r="43170" spans="8:8" x14ac:dyDescent="0.25">
      <c r="H43170" s="200"/>
    </row>
    <row r="43171" spans="8:8" x14ac:dyDescent="0.25">
      <c r="H43171" s="200"/>
    </row>
    <row r="43172" spans="8:8" x14ac:dyDescent="0.25">
      <c r="H43172" s="200"/>
    </row>
    <row r="43173" spans="8:8" x14ac:dyDescent="0.25">
      <c r="H43173" s="200"/>
    </row>
    <row r="43174" spans="8:8" x14ac:dyDescent="0.25">
      <c r="H43174" s="200"/>
    </row>
    <row r="43175" spans="8:8" x14ac:dyDescent="0.25">
      <c r="H43175" s="200"/>
    </row>
    <row r="43176" spans="8:8" x14ac:dyDescent="0.25">
      <c r="H43176" s="200"/>
    </row>
    <row r="43177" spans="8:8" x14ac:dyDescent="0.25">
      <c r="H43177" s="200"/>
    </row>
    <row r="43178" spans="8:8" x14ac:dyDescent="0.25">
      <c r="H43178" s="200"/>
    </row>
    <row r="43179" spans="8:8" x14ac:dyDescent="0.25">
      <c r="H43179" s="200"/>
    </row>
    <row r="43180" spans="8:8" x14ac:dyDescent="0.25">
      <c r="H43180" s="200"/>
    </row>
    <row r="43181" spans="8:8" x14ac:dyDescent="0.25">
      <c r="H43181" s="200"/>
    </row>
    <row r="43182" spans="8:8" x14ac:dyDescent="0.25">
      <c r="H43182" s="200"/>
    </row>
    <row r="43183" spans="8:8" x14ac:dyDescent="0.25">
      <c r="H43183" s="200"/>
    </row>
    <row r="43184" spans="8:8" x14ac:dyDescent="0.25">
      <c r="H43184" s="200"/>
    </row>
    <row r="43185" spans="8:8" x14ac:dyDescent="0.25">
      <c r="H43185" s="200"/>
    </row>
    <row r="43186" spans="8:8" x14ac:dyDescent="0.25">
      <c r="H43186" s="200"/>
    </row>
    <row r="43187" spans="8:8" x14ac:dyDescent="0.25">
      <c r="H43187" s="200"/>
    </row>
    <row r="43188" spans="8:8" x14ac:dyDescent="0.25">
      <c r="H43188" s="200"/>
    </row>
    <row r="43189" spans="8:8" x14ac:dyDescent="0.25">
      <c r="H43189" s="200"/>
    </row>
    <row r="43190" spans="8:8" x14ac:dyDescent="0.25">
      <c r="H43190" s="200"/>
    </row>
    <row r="43191" spans="8:8" x14ac:dyDescent="0.25">
      <c r="H43191" s="200"/>
    </row>
    <row r="43192" spans="8:8" x14ac:dyDescent="0.25">
      <c r="H43192" s="200"/>
    </row>
    <row r="43193" spans="8:8" x14ac:dyDescent="0.25">
      <c r="H43193" s="200"/>
    </row>
    <row r="43194" spans="8:8" x14ac:dyDescent="0.25">
      <c r="H43194" s="200"/>
    </row>
    <row r="43195" spans="8:8" x14ac:dyDescent="0.25">
      <c r="H43195" s="200"/>
    </row>
    <row r="43196" spans="8:8" x14ac:dyDescent="0.25">
      <c r="H43196" s="200"/>
    </row>
    <row r="43197" spans="8:8" x14ac:dyDescent="0.25">
      <c r="H43197" s="200"/>
    </row>
    <row r="43198" spans="8:8" x14ac:dyDescent="0.25">
      <c r="H43198" s="200"/>
    </row>
    <row r="43199" spans="8:8" x14ac:dyDescent="0.25">
      <c r="H43199" s="200"/>
    </row>
    <row r="43200" spans="8:8" x14ac:dyDescent="0.25">
      <c r="H43200" s="200"/>
    </row>
    <row r="43201" spans="8:8" x14ac:dyDescent="0.25">
      <c r="H43201" s="200"/>
    </row>
    <row r="43202" spans="8:8" x14ac:dyDescent="0.25">
      <c r="H43202" s="200"/>
    </row>
    <row r="43203" spans="8:8" x14ac:dyDescent="0.25">
      <c r="H43203" s="200"/>
    </row>
    <row r="43204" spans="8:8" x14ac:dyDescent="0.25">
      <c r="H43204" s="200"/>
    </row>
    <row r="43205" spans="8:8" x14ac:dyDescent="0.25">
      <c r="H43205" s="200"/>
    </row>
    <row r="43206" spans="8:8" x14ac:dyDescent="0.25">
      <c r="H43206" s="200"/>
    </row>
    <row r="43207" spans="8:8" x14ac:dyDescent="0.25">
      <c r="H43207" s="200"/>
    </row>
    <row r="43208" spans="8:8" x14ac:dyDescent="0.25">
      <c r="H43208" s="200"/>
    </row>
    <row r="43209" spans="8:8" x14ac:dyDescent="0.25">
      <c r="H43209" s="200"/>
    </row>
    <row r="43210" spans="8:8" x14ac:dyDescent="0.25">
      <c r="H43210" s="200"/>
    </row>
    <row r="43211" spans="8:8" x14ac:dyDescent="0.25">
      <c r="H43211" s="200"/>
    </row>
    <row r="43212" spans="8:8" x14ac:dyDescent="0.25">
      <c r="H43212" s="200"/>
    </row>
    <row r="43213" spans="8:8" x14ac:dyDescent="0.25">
      <c r="H43213" s="200"/>
    </row>
    <row r="43214" spans="8:8" x14ac:dyDescent="0.25">
      <c r="H43214" s="200"/>
    </row>
    <row r="43215" spans="8:8" x14ac:dyDescent="0.25">
      <c r="H43215" s="200"/>
    </row>
    <row r="43216" spans="8:8" x14ac:dyDescent="0.25">
      <c r="H43216" s="200"/>
    </row>
    <row r="43217" spans="8:8" x14ac:dyDescent="0.25">
      <c r="H43217" s="200"/>
    </row>
    <row r="43218" spans="8:8" x14ac:dyDescent="0.25">
      <c r="H43218" s="200"/>
    </row>
    <row r="43219" spans="8:8" x14ac:dyDescent="0.25">
      <c r="H43219" s="200"/>
    </row>
    <row r="43220" spans="8:8" x14ac:dyDescent="0.25">
      <c r="H43220" s="200"/>
    </row>
    <row r="43221" spans="8:8" x14ac:dyDescent="0.25">
      <c r="H43221" s="200"/>
    </row>
    <row r="43222" spans="8:8" x14ac:dyDescent="0.25">
      <c r="H43222" s="200"/>
    </row>
    <row r="43223" spans="8:8" x14ac:dyDescent="0.25">
      <c r="H43223" s="200"/>
    </row>
    <row r="43224" spans="8:8" x14ac:dyDescent="0.25">
      <c r="H43224" s="200"/>
    </row>
    <row r="43225" spans="8:8" x14ac:dyDescent="0.25">
      <c r="H43225" s="200"/>
    </row>
    <row r="43226" spans="8:8" x14ac:dyDescent="0.25">
      <c r="H43226" s="200"/>
    </row>
    <row r="43227" spans="8:8" x14ac:dyDescent="0.25">
      <c r="H43227" s="200"/>
    </row>
    <row r="43228" spans="8:8" x14ac:dyDescent="0.25">
      <c r="H43228" s="200"/>
    </row>
    <row r="43229" spans="8:8" x14ac:dyDescent="0.25">
      <c r="H43229" s="200"/>
    </row>
    <row r="43230" spans="8:8" x14ac:dyDescent="0.25">
      <c r="H43230" s="200"/>
    </row>
    <row r="43231" spans="8:8" x14ac:dyDescent="0.25">
      <c r="H43231" s="200"/>
    </row>
    <row r="43232" spans="8:8" x14ac:dyDescent="0.25">
      <c r="H43232" s="200"/>
    </row>
    <row r="43233" spans="8:8" x14ac:dyDescent="0.25">
      <c r="H43233" s="200"/>
    </row>
    <row r="43234" spans="8:8" x14ac:dyDescent="0.25">
      <c r="H43234" s="200"/>
    </row>
    <row r="43235" spans="8:8" x14ac:dyDescent="0.25">
      <c r="H43235" s="200"/>
    </row>
    <row r="43236" spans="8:8" x14ac:dyDescent="0.25">
      <c r="H43236" s="200"/>
    </row>
    <row r="43237" spans="8:8" x14ac:dyDescent="0.25">
      <c r="H43237" s="200"/>
    </row>
    <row r="43238" spans="8:8" x14ac:dyDescent="0.25">
      <c r="H43238" s="200"/>
    </row>
    <row r="43239" spans="8:8" x14ac:dyDescent="0.25">
      <c r="H43239" s="200"/>
    </row>
    <row r="43240" spans="8:8" x14ac:dyDescent="0.25">
      <c r="H43240" s="200"/>
    </row>
    <row r="43241" spans="8:8" x14ac:dyDescent="0.25">
      <c r="H43241" s="200"/>
    </row>
    <row r="43242" spans="8:8" x14ac:dyDescent="0.25">
      <c r="H43242" s="200"/>
    </row>
    <row r="43243" spans="8:8" x14ac:dyDescent="0.25">
      <c r="H43243" s="200"/>
    </row>
    <row r="43244" spans="8:8" x14ac:dyDescent="0.25">
      <c r="H43244" s="200"/>
    </row>
    <row r="43245" spans="8:8" x14ac:dyDescent="0.25">
      <c r="H43245" s="200"/>
    </row>
    <row r="43246" spans="8:8" x14ac:dyDescent="0.25">
      <c r="H43246" s="200"/>
    </row>
    <row r="43247" spans="8:8" x14ac:dyDescent="0.25">
      <c r="H43247" s="200"/>
    </row>
    <row r="43248" spans="8:8" x14ac:dyDescent="0.25">
      <c r="H43248" s="200"/>
    </row>
    <row r="43249" spans="8:8" x14ac:dyDescent="0.25">
      <c r="H43249" s="200"/>
    </row>
    <row r="43250" spans="8:8" x14ac:dyDescent="0.25">
      <c r="H43250" s="200"/>
    </row>
    <row r="43251" spans="8:8" x14ac:dyDescent="0.25">
      <c r="H43251" s="200"/>
    </row>
    <row r="43252" spans="8:8" x14ac:dyDescent="0.25">
      <c r="H43252" s="200"/>
    </row>
    <row r="43253" spans="8:8" x14ac:dyDescent="0.25">
      <c r="H43253" s="200"/>
    </row>
    <row r="43254" spans="8:8" x14ac:dyDescent="0.25">
      <c r="H43254" s="200"/>
    </row>
    <row r="43255" spans="8:8" x14ac:dyDescent="0.25">
      <c r="H43255" s="200"/>
    </row>
    <row r="43256" spans="8:8" x14ac:dyDescent="0.25">
      <c r="H43256" s="200"/>
    </row>
    <row r="43257" spans="8:8" x14ac:dyDescent="0.25">
      <c r="H43257" s="200"/>
    </row>
    <row r="43258" spans="8:8" x14ac:dyDescent="0.25">
      <c r="H43258" s="200"/>
    </row>
    <row r="43259" spans="8:8" x14ac:dyDescent="0.25">
      <c r="H43259" s="200"/>
    </row>
    <row r="43260" spans="8:8" x14ac:dyDescent="0.25">
      <c r="H43260" s="200"/>
    </row>
    <row r="43261" spans="8:8" x14ac:dyDescent="0.25">
      <c r="H43261" s="200"/>
    </row>
    <row r="43262" spans="8:8" x14ac:dyDescent="0.25">
      <c r="H43262" s="200"/>
    </row>
    <row r="43263" spans="8:8" x14ac:dyDescent="0.25">
      <c r="H43263" s="200"/>
    </row>
    <row r="43264" spans="8:8" x14ac:dyDescent="0.25">
      <c r="H43264" s="200"/>
    </row>
    <row r="43265" spans="8:8" x14ac:dyDescent="0.25">
      <c r="H43265" s="200"/>
    </row>
    <row r="43266" spans="8:8" x14ac:dyDescent="0.25">
      <c r="H43266" s="200"/>
    </row>
    <row r="43267" spans="8:8" x14ac:dyDescent="0.25">
      <c r="H43267" s="200"/>
    </row>
    <row r="43268" spans="8:8" x14ac:dyDescent="0.25">
      <c r="H43268" s="200"/>
    </row>
    <row r="43269" spans="8:8" x14ac:dyDescent="0.25">
      <c r="H43269" s="200"/>
    </row>
    <row r="43270" spans="8:8" x14ac:dyDescent="0.25">
      <c r="H43270" s="200"/>
    </row>
    <row r="43271" spans="8:8" x14ac:dyDescent="0.25">
      <c r="H43271" s="200"/>
    </row>
    <row r="43272" spans="8:8" x14ac:dyDescent="0.25">
      <c r="H43272" s="200"/>
    </row>
    <row r="43273" spans="8:8" x14ac:dyDescent="0.25">
      <c r="H43273" s="200"/>
    </row>
    <row r="43274" spans="8:8" x14ac:dyDescent="0.25">
      <c r="H43274" s="200"/>
    </row>
    <row r="43275" spans="8:8" x14ac:dyDescent="0.25">
      <c r="H43275" s="200"/>
    </row>
    <row r="43276" spans="8:8" x14ac:dyDescent="0.25">
      <c r="H43276" s="200"/>
    </row>
    <row r="43277" spans="8:8" x14ac:dyDescent="0.25">
      <c r="H43277" s="200"/>
    </row>
    <row r="43278" spans="8:8" x14ac:dyDescent="0.25">
      <c r="H43278" s="200"/>
    </row>
    <row r="43279" spans="8:8" x14ac:dyDescent="0.25">
      <c r="H43279" s="200"/>
    </row>
    <row r="43280" spans="8:8" x14ac:dyDescent="0.25">
      <c r="H43280" s="200"/>
    </row>
    <row r="43281" spans="8:8" x14ac:dyDescent="0.25">
      <c r="H43281" s="200"/>
    </row>
    <row r="43282" spans="8:8" x14ac:dyDescent="0.25">
      <c r="H43282" s="200"/>
    </row>
    <row r="43283" spans="8:8" x14ac:dyDescent="0.25">
      <c r="H43283" s="200"/>
    </row>
    <row r="43284" spans="8:8" x14ac:dyDescent="0.25">
      <c r="H43284" s="200"/>
    </row>
    <row r="43285" spans="8:8" x14ac:dyDescent="0.25">
      <c r="H43285" s="200"/>
    </row>
    <row r="43286" spans="8:8" x14ac:dyDescent="0.25">
      <c r="H43286" s="200"/>
    </row>
    <row r="43287" spans="8:8" x14ac:dyDescent="0.25">
      <c r="H43287" s="200"/>
    </row>
    <row r="43288" spans="8:8" x14ac:dyDescent="0.25">
      <c r="H43288" s="200"/>
    </row>
    <row r="43289" spans="8:8" x14ac:dyDescent="0.25">
      <c r="H43289" s="200"/>
    </row>
    <row r="43290" spans="8:8" x14ac:dyDescent="0.25">
      <c r="H43290" s="200"/>
    </row>
    <row r="43291" spans="8:8" x14ac:dyDescent="0.25">
      <c r="H43291" s="200"/>
    </row>
    <row r="43292" spans="8:8" x14ac:dyDescent="0.25">
      <c r="H43292" s="200"/>
    </row>
    <row r="43293" spans="8:8" x14ac:dyDescent="0.25">
      <c r="H43293" s="200"/>
    </row>
    <row r="43294" spans="8:8" x14ac:dyDescent="0.25">
      <c r="H43294" s="200"/>
    </row>
    <row r="43295" spans="8:8" x14ac:dyDescent="0.25">
      <c r="H43295" s="200"/>
    </row>
    <row r="43296" spans="8:8" x14ac:dyDescent="0.25">
      <c r="H43296" s="200"/>
    </row>
    <row r="43297" spans="8:8" x14ac:dyDescent="0.25">
      <c r="H43297" s="200"/>
    </row>
    <row r="43298" spans="8:8" x14ac:dyDescent="0.25">
      <c r="H43298" s="200"/>
    </row>
    <row r="43299" spans="8:8" x14ac:dyDescent="0.25">
      <c r="H43299" s="200"/>
    </row>
    <row r="43300" spans="8:8" x14ac:dyDescent="0.25">
      <c r="H43300" s="200"/>
    </row>
    <row r="43301" spans="8:8" x14ac:dyDescent="0.25">
      <c r="H43301" s="200"/>
    </row>
    <row r="43302" spans="8:8" x14ac:dyDescent="0.25">
      <c r="H43302" s="200"/>
    </row>
    <row r="43303" spans="8:8" x14ac:dyDescent="0.25">
      <c r="H43303" s="200"/>
    </row>
    <row r="43304" spans="8:8" x14ac:dyDescent="0.25">
      <c r="H43304" s="200"/>
    </row>
    <row r="43305" spans="8:8" x14ac:dyDescent="0.25">
      <c r="H43305" s="200"/>
    </row>
    <row r="43306" spans="8:8" x14ac:dyDescent="0.25">
      <c r="H43306" s="200"/>
    </row>
    <row r="43307" spans="8:8" x14ac:dyDescent="0.25">
      <c r="H43307" s="200"/>
    </row>
    <row r="43308" spans="8:8" x14ac:dyDescent="0.25">
      <c r="H43308" s="200"/>
    </row>
    <row r="43309" spans="8:8" x14ac:dyDescent="0.25">
      <c r="H43309" s="200"/>
    </row>
    <row r="43310" spans="8:8" x14ac:dyDescent="0.25">
      <c r="H43310" s="200"/>
    </row>
    <row r="43311" spans="8:8" x14ac:dyDescent="0.25">
      <c r="H43311" s="200"/>
    </row>
    <row r="43312" spans="8:8" x14ac:dyDescent="0.25">
      <c r="H43312" s="200"/>
    </row>
    <row r="43313" spans="8:8" x14ac:dyDescent="0.25">
      <c r="H43313" s="200"/>
    </row>
    <row r="43314" spans="8:8" x14ac:dyDescent="0.25">
      <c r="H43314" s="200"/>
    </row>
    <row r="43315" spans="8:8" x14ac:dyDescent="0.25">
      <c r="H43315" s="200"/>
    </row>
    <row r="43316" spans="8:8" x14ac:dyDescent="0.25">
      <c r="H43316" s="200"/>
    </row>
    <row r="43317" spans="8:8" x14ac:dyDescent="0.25">
      <c r="H43317" s="200"/>
    </row>
    <row r="43318" spans="8:8" x14ac:dyDescent="0.25">
      <c r="H43318" s="200"/>
    </row>
    <row r="43319" spans="8:8" x14ac:dyDescent="0.25">
      <c r="H43319" s="200"/>
    </row>
    <row r="43320" spans="8:8" x14ac:dyDescent="0.25">
      <c r="H43320" s="200"/>
    </row>
    <row r="43321" spans="8:8" x14ac:dyDescent="0.25">
      <c r="H43321" s="200"/>
    </row>
    <row r="43322" spans="8:8" x14ac:dyDescent="0.25">
      <c r="H43322" s="200"/>
    </row>
    <row r="43323" spans="8:8" x14ac:dyDescent="0.25">
      <c r="H43323" s="200"/>
    </row>
    <row r="43324" spans="8:8" x14ac:dyDescent="0.25">
      <c r="H43324" s="200"/>
    </row>
    <row r="43325" spans="8:8" x14ac:dyDescent="0.25">
      <c r="H43325" s="200"/>
    </row>
    <row r="43326" spans="8:8" x14ac:dyDescent="0.25">
      <c r="H43326" s="200"/>
    </row>
    <row r="43327" spans="8:8" x14ac:dyDescent="0.25">
      <c r="H43327" s="200"/>
    </row>
    <row r="43328" spans="8:8" x14ac:dyDescent="0.25">
      <c r="H43328" s="200"/>
    </row>
    <row r="43329" spans="8:8" x14ac:dyDescent="0.25">
      <c r="H43329" s="200"/>
    </row>
    <row r="43330" spans="8:8" x14ac:dyDescent="0.25">
      <c r="H43330" s="200"/>
    </row>
    <row r="43331" spans="8:8" x14ac:dyDescent="0.25">
      <c r="H43331" s="200"/>
    </row>
    <row r="43332" spans="8:8" x14ac:dyDescent="0.25">
      <c r="H43332" s="200"/>
    </row>
    <row r="43333" spans="8:8" x14ac:dyDescent="0.25">
      <c r="H43333" s="200"/>
    </row>
    <row r="43334" spans="8:8" x14ac:dyDescent="0.25">
      <c r="H43334" s="200"/>
    </row>
    <row r="43335" spans="8:8" x14ac:dyDescent="0.25">
      <c r="H43335" s="200"/>
    </row>
    <row r="43336" spans="8:8" x14ac:dyDescent="0.25">
      <c r="H43336" s="200"/>
    </row>
    <row r="43337" spans="8:8" x14ac:dyDescent="0.25">
      <c r="H43337" s="200"/>
    </row>
    <row r="43338" spans="8:8" x14ac:dyDescent="0.25">
      <c r="H43338" s="200"/>
    </row>
    <row r="43339" spans="8:8" x14ac:dyDescent="0.25">
      <c r="H43339" s="200"/>
    </row>
    <row r="43340" spans="8:8" x14ac:dyDescent="0.25">
      <c r="H43340" s="200"/>
    </row>
    <row r="43341" spans="8:8" x14ac:dyDescent="0.25">
      <c r="H43341" s="200"/>
    </row>
    <row r="43342" spans="8:8" x14ac:dyDescent="0.25">
      <c r="H43342" s="200"/>
    </row>
    <row r="43343" spans="8:8" x14ac:dyDescent="0.25">
      <c r="H43343" s="200"/>
    </row>
    <row r="43344" spans="8:8" x14ac:dyDescent="0.25">
      <c r="H43344" s="200"/>
    </row>
    <row r="43345" spans="8:8" x14ac:dyDescent="0.25">
      <c r="H43345" s="200"/>
    </row>
    <row r="43346" spans="8:8" x14ac:dyDescent="0.25">
      <c r="H43346" s="200"/>
    </row>
    <row r="43347" spans="8:8" x14ac:dyDescent="0.25">
      <c r="H43347" s="200"/>
    </row>
    <row r="43348" spans="8:8" x14ac:dyDescent="0.25">
      <c r="H43348" s="200"/>
    </row>
    <row r="43349" spans="8:8" x14ac:dyDescent="0.25">
      <c r="H43349" s="200"/>
    </row>
    <row r="43350" spans="8:8" x14ac:dyDescent="0.25">
      <c r="H43350" s="200"/>
    </row>
    <row r="43351" spans="8:8" x14ac:dyDescent="0.25">
      <c r="H43351" s="200"/>
    </row>
    <row r="43352" spans="8:8" x14ac:dyDescent="0.25">
      <c r="H43352" s="200"/>
    </row>
    <row r="43353" spans="8:8" x14ac:dyDescent="0.25">
      <c r="H43353" s="200"/>
    </row>
    <row r="43354" spans="8:8" x14ac:dyDescent="0.25">
      <c r="H43354" s="200"/>
    </row>
    <row r="43355" spans="8:8" x14ac:dyDescent="0.25">
      <c r="H43355" s="200"/>
    </row>
    <row r="43356" spans="8:8" x14ac:dyDescent="0.25">
      <c r="H43356" s="200"/>
    </row>
    <row r="43357" spans="8:8" x14ac:dyDescent="0.25">
      <c r="H43357" s="200"/>
    </row>
    <row r="43358" spans="8:8" x14ac:dyDescent="0.25">
      <c r="H43358" s="200"/>
    </row>
    <row r="43359" spans="8:8" x14ac:dyDescent="0.25">
      <c r="H43359" s="200"/>
    </row>
    <row r="43360" spans="8:8" x14ac:dyDescent="0.25">
      <c r="H43360" s="200"/>
    </row>
    <row r="43361" spans="8:8" x14ac:dyDescent="0.25">
      <c r="H43361" s="200"/>
    </row>
    <row r="43362" spans="8:8" x14ac:dyDescent="0.25">
      <c r="H43362" s="200"/>
    </row>
    <row r="43363" spans="8:8" x14ac:dyDescent="0.25">
      <c r="H43363" s="200"/>
    </row>
    <row r="43364" spans="8:8" x14ac:dyDescent="0.25">
      <c r="H43364" s="200"/>
    </row>
    <row r="43365" spans="8:8" x14ac:dyDescent="0.25">
      <c r="H43365" s="200"/>
    </row>
    <row r="43366" spans="8:8" x14ac:dyDescent="0.25">
      <c r="H43366" s="200"/>
    </row>
    <row r="43367" spans="8:8" x14ac:dyDescent="0.25">
      <c r="H43367" s="200"/>
    </row>
    <row r="43368" spans="8:8" x14ac:dyDescent="0.25">
      <c r="H43368" s="200"/>
    </row>
    <row r="43369" spans="8:8" x14ac:dyDescent="0.25">
      <c r="H43369" s="200"/>
    </row>
    <row r="43370" spans="8:8" x14ac:dyDescent="0.25">
      <c r="H43370" s="200"/>
    </row>
    <row r="43371" spans="8:8" x14ac:dyDescent="0.25">
      <c r="H43371" s="200"/>
    </row>
    <row r="43372" spans="8:8" x14ac:dyDescent="0.25">
      <c r="H43372" s="200"/>
    </row>
    <row r="43373" spans="8:8" x14ac:dyDescent="0.25">
      <c r="H43373" s="200"/>
    </row>
    <row r="43374" spans="8:8" x14ac:dyDescent="0.25">
      <c r="H43374" s="200"/>
    </row>
    <row r="43375" spans="8:8" x14ac:dyDescent="0.25">
      <c r="H43375" s="200"/>
    </row>
    <row r="43376" spans="8:8" x14ac:dyDescent="0.25">
      <c r="H43376" s="200"/>
    </row>
    <row r="43377" spans="8:8" x14ac:dyDescent="0.25">
      <c r="H43377" s="200"/>
    </row>
    <row r="43378" spans="8:8" x14ac:dyDescent="0.25">
      <c r="H43378" s="200"/>
    </row>
    <row r="43379" spans="8:8" x14ac:dyDescent="0.25">
      <c r="H43379" s="200"/>
    </row>
    <row r="43380" spans="8:8" x14ac:dyDescent="0.25">
      <c r="H43380" s="200"/>
    </row>
    <row r="43381" spans="8:8" x14ac:dyDescent="0.25">
      <c r="H43381" s="200"/>
    </row>
    <row r="43382" spans="8:8" x14ac:dyDescent="0.25">
      <c r="H43382" s="200"/>
    </row>
    <row r="43383" spans="8:8" x14ac:dyDescent="0.25">
      <c r="H43383" s="200"/>
    </row>
    <row r="43384" spans="8:8" x14ac:dyDescent="0.25">
      <c r="H43384" s="200"/>
    </row>
    <row r="43385" spans="8:8" x14ac:dyDescent="0.25">
      <c r="H43385" s="200"/>
    </row>
    <row r="43386" spans="8:8" x14ac:dyDescent="0.25">
      <c r="H43386" s="200"/>
    </row>
    <row r="43387" spans="8:8" x14ac:dyDescent="0.25">
      <c r="H43387" s="200"/>
    </row>
    <row r="43388" spans="8:8" x14ac:dyDescent="0.25">
      <c r="H43388" s="200"/>
    </row>
    <row r="43389" spans="8:8" x14ac:dyDescent="0.25">
      <c r="H43389" s="200"/>
    </row>
    <row r="43390" spans="8:8" x14ac:dyDescent="0.25">
      <c r="H43390" s="200"/>
    </row>
    <row r="43391" spans="8:8" x14ac:dyDescent="0.25">
      <c r="H43391" s="200"/>
    </row>
    <row r="43392" spans="8:8" x14ac:dyDescent="0.25">
      <c r="H43392" s="200"/>
    </row>
    <row r="43393" spans="8:8" x14ac:dyDescent="0.25">
      <c r="H43393" s="200"/>
    </row>
    <row r="43394" spans="8:8" x14ac:dyDescent="0.25">
      <c r="H43394" s="200"/>
    </row>
    <row r="43395" spans="8:8" x14ac:dyDescent="0.25">
      <c r="H43395" s="200"/>
    </row>
    <row r="43396" spans="8:8" x14ac:dyDescent="0.25">
      <c r="H43396" s="200"/>
    </row>
    <row r="43397" spans="8:8" x14ac:dyDescent="0.25">
      <c r="H43397" s="200"/>
    </row>
    <row r="43398" spans="8:8" x14ac:dyDescent="0.25">
      <c r="H43398" s="200"/>
    </row>
    <row r="43399" spans="8:8" x14ac:dyDescent="0.25">
      <c r="H43399" s="200"/>
    </row>
    <row r="43400" spans="8:8" x14ac:dyDescent="0.25">
      <c r="H43400" s="200"/>
    </row>
    <row r="43401" spans="8:8" x14ac:dyDescent="0.25">
      <c r="H43401" s="200"/>
    </row>
    <row r="43402" spans="8:8" x14ac:dyDescent="0.25">
      <c r="H43402" s="200"/>
    </row>
    <row r="43403" spans="8:8" x14ac:dyDescent="0.25">
      <c r="H43403" s="200"/>
    </row>
    <row r="43404" spans="8:8" x14ac:dyDescent="0.25">
      <c r="H43404" s="200"/>
    </row>
    <row r="43405" spans="8:8" x14ac:dyDescent="0.25">
      <c r="H43405" s="200"/>
    </row>
    <row r="43406" spans="8:8" x14ac:dyDescent="0.25">
      <c r="H43406" s="200"/>
    </row>
    <row r="43407" spans="8:8" x14ac:dyDescent="0.25">
      <c r="H43407" s="200"/>
    </row>
    <row r="43408" spans="8:8" x14ac:dyDescent="0.25">
      <c r="H43408" s="200"/>
    </row>
    <row r="43409" spans="8:8" x14ac:dyDescent="0.25">
      <c r="H43409" s="200"/>
    </row>
    <row r="43410" spans="8:8" x14ac:dyDescent="0.25">
      <c r="H43410" s="200"/>
    </row>
    <row r="43411" spans="8:8" x14ac:dyDescent="0.25">
      <c r="H43411" s="200"/>
    </row>
    <row r="43412" spans="8:8" x14ac:dyDescent="0.25">
      <c r="H43412" s="200"/>
    </row>
    <row r="43413" spans="8:8" x14ac:dyDescent="0.25">
      <c r="H43413" s="200"/>
    </row>
    <row r="43414" spans="8:8" x14ac:dyDescent="0.25">
      <c r="H43414" s="200"/>
    </row>
    <row r="43415" spans="8:8" x14ac:dyDescent="0.25">
      <c r="H43415" s="200"/>
    </row>
    <row r="43416" spans="8:8" x14ac:dyDescent="0.25">
      <c r="H43416" s="200"/>
    </row>
    <row r="43417" spans="8:8" x14ac:dyDescent="0.25">
      <c r="H43417" s="200"/>
    </row>
    <row r="43418" spans="8:8" x14ac:dyDescent="0.25">
      <c r="H43418" s="200"/>
    </row>
    <row r="43419" spans="8:8" x14ac:dyDescent="0.25">
      <c r="H43419" s="200"/>
    </row>
    <row r="43420" spans="8:8" x14ac:dyDescent="0.25">
      <c r="H43420" s="200"/>
    </row>
    <row r="43421" spans="8:8" x14ac:dyDescent="0.25">
      <c r="H43421" s="200"/>
    </row>
    <row r="43422" spans="8:8" x14ac:dyDescent="0.25">
      <c r="H43422" s="200"/>
    </row>
    <row r="43423" spans="8:8" x14ac:dyDescent="0.25">
      <c r="H43423" s="200"/>
    </row>
    <row r="43424" spans="8:8" x14ac:dyDescent="0.25">
      <c r="H43424" s="200"/>
    </row>
    <row r="43425" spans="8:8" x14ac:dyDescent="0.25">
      <c r="H43425" s="200"/>
    </row>
    <row r="43426" spans="8:8" x14ac:dyDescent="0.25">
      <c r="H43426" s="200"/>
    </row>
    <row r="43427" spans="8:8" x14ac:dyDescent="0.25">
      <c r="H43427" s="200"/>
    </row>
    <row r="43428" spans="8:8" x14ac:dyDescent="0.25">
      <c r="H43428" s="200"/>
    </row>
    <row r="43429" spans="8:8" x14ac:dyDescent="0.25">
      <c r="H43429" s="200"/>
    </row>
    <row r="43430" spans="8:8" x14ac:dyDescent="0.25">
      <c r="H43430" s="200"/>
    </row>
    <row r="43431" spans="8:8" x14ac:dyDescent="0.25">
      <c r="H43431" s="200"/>
    </row>
    <row r="43432" spans="8:8" x14ac:dyDescent="0.25">
      <c r="H43432" s="200"/>
    </row>
    <row r="43433" spans="8:8" x14ac:dyDescent="0.25">
      <c r="H43433" s="200"/>
    </row>
    <row r="43434" spans="8:8" x14ac:dyDescent="0.25">
      <c r="H43434" s="200"/>
    </row>
    <row r="43435" spans="8:8" x14ac:dyDescent="0.25">
      <c r="H43435" s="200"/>
    </row>
    <row r="43436" spans="8:8" x14ac:dyDescent="0.25">
      <c r="H43436" s="200"/>
    </row>
    <row r="43437" spans="8:8" x14ac:dyDescent="0.25">
      <c r="H43437" s="200"/>
    </row>
    <row r="43438" spans="8:8" x14ac:dyDescent="0.25">
      <c r="H43438" s="200"/>
    </row>
    <row r="43439" spans="8:8" x14ac:dyDescent="0.25">
      <c r="H43439" s="200"/>
    </row>
    <row r="43440" spans="8:8" x14ac:dyDescent="0.25">
      <c r="H43440" s="200"/>
    </row>
    <row r="43441" spans="8:8" x14ac:dyDescent="0.25">
      <c r="H43441" s="200"/>
    </row>
    <row r="43442" spans="8:8" x14ac:dyDescent="0.25">
      <c r="H43442" s="200"/>
    </row>
    <row r="43443" spans="8:8" x14ac:dyDescent="0.25">
      <c r="H43443" s="200"/>
    </row>
    <row r="43444" spans="8:8" x14ac:dyDescent="0.25">
      <c r="H43444" s="200"/>
    </row>
    <row r="43445" spans="8:8" x14ac:dyDescent="0.25">
      <c r="H43445" s="200"/>
    </row>
    <row r="43446" spans="8:8" x14ac:dyDescent="0.25">
      <c r="H43446" s="200"/>
    </row>
    <row r="43447" spans="8:8" x14ac:dyDescent="0.25">
      <c r="H43447" s="200"/>
    </row>
    <row r="43448" spans="8:8" x14ac:dyDescent="0.25">
      <c r="H43448" s="200"/>
    </row>
    <row r="43449" spans="8:8" x14ac:dyDescent="0.25">
      <c r="H43449" s="200"/>
    </row>
    <row r="43450" spans="8:8" x14ac:dyDescent="0.25">
      <c r="H43450" s="200"/>
    </row>
    <row r="43451" spans="8:8" x14ac:dyDescent="0.25">
      <c r="H43451" s="200"/>
    </row>
    <row r="43452" spans="8:8" x14ac:dyDescent="0.25">
      <c r="H43452" s="200"/>
    </row>
    <row r="43453" spans="8:8" x14ac:dyDescent="0.25">
      <c r="H43453" s="200"/>
    </row>
    <row r="43454" spans="8:8" x14ac:dyDescent="0.25">
      <c r="H43454" s="200"/>
    </row>
    <row r="43455" spans="8:8" x14ac:dyDescent="0.25">
      <c r="H43455" s="200"/>
    </row>
    <row r="43456" spans="8:8" x14ac:dyDescent="0.25">
      <c r="H43456" s="200"/>
    </row>
    <row r="43457" spans="8:8" x14ac:dyDescent="0.25">
      <c r="H43457" s="200"/>
    </row>
    <row r="43458" spans="8:8" x14ac:dyDescent="0.25">
      <c r="H43458" s="200"/>
    </row>
    <row r="43459" spans="8:8" x14ac:dyDescent="0.25">
      <c r="H43459" s="200"/>
    </row>
    <row r="43460" spans="8:8" x14ac:dyDescent="0.25">
      <c r="H43460" s="200"/>
    </row>
    <row r="43461" spans="8:8" x14ac:dyDescent="0.25">
      <c r="H43461" s="200"/>
    </row>
    <row r="43462" spans="8:8" x14ac:dyDescent="0.25">
      <c r="H43462" s="200"/>
    </row>
    <row r="43463" spans="8:8" x14ac:dyDescent="0.25">
      <c r="H43463" s="200"/>
    </row>
    <row r="43464" spans="8:8" x14ac:dyDescent="0.25">
      <c r="H43464" s="200"/>
    </row>
    <row r="43465" spans="8:8" x14ac:dyDescent="0.25">
      <c r="H43465" s="200"/>
    </row>
    <row r="43466" spans="8:8" x14ac:dyDescent="0.25">
      <c r="H43466" s="200"/>
    </row>
    <row r="43467" spans="8:8" x14ac:dyDescent="0.25">
      <c r="H43467" s="200"/>
    </row>
    <row r="43468" spans="8:8" x14ac:dyDescent="0.25">
      <c r="H43468" s="200"/>
    </row>
    <row r="43469" spans="8:8" x14ac:dyDescent="0.25">
      <c r="H43469" s="200"/>
    </row>
    <row r="43470" spans="8:8" x14ac:dyDescent="0.25">
      <c r="H43470" s="200"/>
    </row>
    <row r="43471" spans="8:8" x14ac:dyDescent="0.25">
      <c r="H43471" s="200"/>
    </row>
    <row r="43472" spans="8:8" x14ac:dyDescent="0.25">
      <c r="H43472" s="200"/>
    </row>
    <row r="43473" spans="8:8" x14ac:dyDescent="0.25">
      <c r="H43473" s="200"/>
    </row>
    <row r="43474" spans="8:8" x14ac:dyDescent="0.25">
      <c r="H43474" s="200"/>
    </row>
    <row r="43475" spans="8:8" x14ac:dyDescent="0.25">
      <c r="H43475" s="200"/>
    </row>
    <row r="43476" spans="8:8" x14ac:dyDescent="0.25">
      <c r="H43476" s="200"/>
    </row>
    <row r="43477" spans="8:8" x14ac:dyDescent="0.25">
      <c r="H43477" s="200"/>
    </row>
    <row r="43478" spans="8:8" x14ac:dyDescent="0.25">
      <c r="H43478" s="200"/>
    </row>
    <row r="43479" spans="8:8" x14ac:dyDescent="0.25">
      <c r="H43479" s="200"/>
    </row>
    <row r="43480" spans="8:8" x14ac:dyDescent="0.25">
      <c r="H43480" s="200"/>
    </row>
    <row r="43481" spans="8:8" x14ac:dyDescent="0.25">
      <c r="H43481" s="200"/>
    </row>
    <row r="43482" spans="8:8" x14ac:dyDescent="0.25">
      <c r="H43482" s="200"/>
    </row>
    <row r="43483" spans="8:8" x14ac:dyDescent="0.25">
      <c r="H43483" s="200"/>
    </row>
    <row r="43484" spans="8:8" x14ac:dyDescent="0.25">
      <c r="H43484" s="200"/>
    </row>
    <row r="43485" spans="8:8" x14ac:dyDescent="0.25">
      <c r="H43485" s="200"/>
    </row>
    <row r="43486" spans="8:8" x14ac:dyDescent="0.25">
      <c r="H43486" s="200"/>
    </row>
    <row r="43487" spans="8:8" x14ac:dyDescent="0.25">
      <c r="H43487" s="200"/>
    </row>
    <row r="43488" spans="8:8" x14ac:dyDescent="0.25">
      <c r="H43488" s="200"/>
    </row>
    <row r="43489" spans="8:8" x14ac:dyDescent="0.25">
      <c r="H43489" s="200"/>
    </row>
    <row r="43490" spans="8:8" x14ac:dyDescent="0.25">
      <c r="H43490" s="200"/>
    </row>
    <row r="43491" spans="8:8" x14ac:dyDescent="0.25">
      <c r="H43491" s="200"/>
    </row>
    <row r="43492" spans="8:8" x14ac:dyDescent="0.25">
      <c r="H43492" s="200"/>
    </row>
    <row r="43493" spans="8:8" x14ac:dyDescent="0.25">
      <c r="H43493" s="200"/>
    </row>
    <row r="43494" spans="8:8" x14ac:dyDescent="0.25">
      <c r="H43494" s="200"/>
    </row>
    <row r="43495" spans="8:8" x14ac:dyDescent="0.25">
      <c r="H43495" s="200"/>
    </row>
    <row r="43496" spans="8:8" x14ac:dyDescent="0.25">
      <c r="H43496" s="200"/>
    </row>
    <row r="43497" spans="8:8" x14ac:dyDescent="0.25">
      <c r="H43497" s="200"/>
    </row>
    <row r="43498" spans="8:8" x14ac:dyDescent="0.25">
      <c r="H43498" s="200"/>
    </row>
    <row r="43499" spans="8:8" x14ac:dyDescent="0.25">
      <c r="H43499" s="200"/>
    </row>
    <row r="43500" spans="8:8" x14ac:dyDescent="0.25">
      <c r="H43500" s="200"/>
    </row>
    <row r="43501" spans="8:8" x14ac:dyDescent="0.25">
      <c r="H43501" s="200"/>
    </row>
    <row r="43502" spans="8:8" x14ac:dyDescent="0.25">
      <c r="H43502" s="200"/>
    </row>
    <row r="43503" spans="8:8" x14ac:dyDescent="0.25">
      <c r="H43503" s="200"/>
    </row>
    <row r="43504" spans="8:8" x14ac:dyDescent="0.25">
      <c r="H43504" s="200"/>
    </row>
    <row r="43505" spans="8:8" x14ac:dyDescent="0.25">
      <c r="H43505" s="200"/>
    </row>
    <row r="43506" spans="8:8" x14ac:dyDescent="0.25">
      <c r="H43506" s="200"/>
    </row>
    <row r="43507" spans="8:8" x14ac:dyDescent="0.25">
      <c r="H43507" s="200"/>
    </row>
    <row r="43508" spans="8:8" x14ac:dyDescent="0.25">
      <c r="H43508" s="200"/>
    </row>
    <row r="43509" spans="8:8" x14ac:dyDescent="0.25">
      <c r="H43509" s="200"/>
    </row>
    <row r="43510" spans="8:8" x14ac:dyDescent="0.25">
      <c r="H43510" s="200"/>
    </row>
    <row r="43511" spans="8:8" x14ac:dyDescent="0.25">
      <c r="H43511" s="200"/>
    </row>
    <row r="43512" spans="8:8" x14ac:dyDescent="0.25">
      <c r="H43512" s="200"/>
    </row>
    <row r="43513" spans="8:8" x14ac:dyDescent="0.25">
      <c r="H43513" s="200"/>
    </row>
    <row r="43514" spans="8:8" x14ac:dyDescent="0.25">
      <c r="H43514" s="200"/>
    </row>
    <row r="43515" spans="8:8" x14ac:dyDescent="0.25">
      <c r="H43515" s="200"/>
    </row>
    <row r="43516" spans="8:8" x14ac:dyDescent="0.25">
      <c r="H43516" s="200"/>
    </row>
    <row r="43517" spans="8:8" x14ac:dyDescent="0.25">
      <c r="H43517" s="200"/>
    </row>
    <row r="43518" spans="8:8" x14ac:dyDescent="0.25">
      <c r="H43518" s="200"/>
    </row>
    <row r="43519" spans="8:8" x14ac:dyDescent="0.25">
      <c r="H43519" s="200"/>
    </row>
    <row r="43520" spans="8:8" x14ac:dyDescent="0.25">
      <c r="H43520" s="200"/>
    </row>
    <row r="43521" spans="8:8" x14ac:dyDescent="0.25">
      <c r="H43521" s="200"/>
    </row>
    <row r="43522" spans="8:8" x14ac:dyDescent="0.25">
      <c r="H43522" s="200"/>
    </row>
    <row r="43523" spans="8:8" x14ac:dyDescent="0.25">
      <c r="H43523" s="200"/>
    </row>
    <row r="43524" spans="8:8" x14ac:dyDescent="0.25">
      <c r="H43524" s="200"/>
    </row>
    <row r="43525" spans="8:8" x14ac:dyDescent="0.25">
      <c r="H43525" s="200"/>
    </row>
    <row r="43526" spans="8:8" x14ac:dyDescent="0.25">
      <c r="H43526" s="200"/>
    </row>
    <row r="43527" spans="8:8" x14ac:dyDescent="0.25">
      <c r="H43527" s="200"/>
    </row>
    <row r="43528" spans="8:8" x14ac:dyDescent="0.25">
      <c r="H43528" s="200"/>
    </row>
    <row r="43529" spans="8:8" x14ac:dyDescent="0.25">
      <c r="H43529" s="200"/>
    </row>
    <row r="43530" spans="8:8" x14ac:dyDescent="0.25">
      <c r="H43530" s="200"/>
    </row>
    <row r="43531" spans="8:8" x14ac:dyDescent="0.25">
      <c r="H43531" s="200"/>
    </row>
    <row r="43532" spans="8:8" x14ac:dyDescent="0.25">
      <c r="H43532" s="200"/>
    </row>
    <row r="43533" spans="8:8" x14ac:dyDescent="0.25">
      <c r="H43533" s="200"/>
    </row>
    <row r="43534" spans="8:8" x14ac:dyDescent="0.25">
      <c r="H43534" s="200"/>
    </row>
    <row r="43535" spans="8:8" x14ac:dyDescent="0.25">
      <c r="H43535" s="200"/>
    </row>
    <row r="43536" spans="8:8" x14ac:dyDescent="0.25">
      <c r="H43536" s="200"/>
    </row>
    <row r="43537" spans="8:8" x14ac:dyDescent="0.25">
      <c r="H43537" s="200"/>
    </row>
    <row r="43538" spans="8:8" x14ac:dyDescent="0.25">
      <c r="H43538" s="200"/>
    </row>
    <row r="43539" spans="8:8" x14ac:dyDescent="0.25">
      <c r="H43539" s="200"/>
    </row>
    <row r="43540" spans="8:8" x14ac:dyDescent="0.25">
      <c r="H43540" s="200"/>
    </row>
    <row r="43541" spans="8:8" x14ac:dyDescent="0.25">
      <c r="H43541" s="200"/>
    </row>
    <row r="43542" spans="8:8" x14ac:dyDescent="0.25">
      <c r="H43542" s="200"/>
    </row>
    <row r="43543" spans="8:8" x14ac:dyDescent="0.25">
      <c r="H43543" s="200"/>
    </row>
    <row r="43544" spans="8:8" x14ac:dyDescent="0.25">
      <c r="H43544" s="200"/>
    </row>
    <row r="43545" spans="8:8" x14ac:dyDescent="0.25">
      <c r="H43545" s="200"/>
    </row>
    <row r="43546" spans="8:8" x14ac:dyDescent="0.25">
      <c r="H43546" s="200"/>
    </row>
    <row r="43547" spans="8:8" x14ac:dyDescent="0.25">
      <c r="H43547" s="200"/>
    </row>
    <row r="43548" spans="8:8" x14ac:dyDescent="0.25">
      <c r="H43548" s="200"/>
    </row>
    <row r="43549" spans="8:8" x14ac:dyDescent="0.25">
      <c r="H43549" s="200"/>
    </row>
    <row r="43550" spans="8:8" x14ac:dyDescent="0.25">
      <c r="H43550" s="200"/>
    </row>
    <row r="43551" spans="8:8" x14ac:dyDescent="0.25">
      <c r="H43551" s="200"/>
    </row>
    <row r="43552" spans="8:8" x14ac:dyDescent="0.25">
      <c r="H43552" s="200"/>
    </row>
    <row r="43553" spans="8:8" x14ac:dyDescent="0.25">
      <c r="H43553" s="200"/>
    </row>
    <row r="43554" spans="8:8" x14ac:dyDescent="0.25">
      <c r="H43554" s="200"/>
    </row>
    <row r="43555" spans="8:8" x14ac:dyDescent="0.25">
      <c r="H43555" s="200"/>
    </row>
    <row r="43556" spans="8:8" x14ac:dyDescent="0.25">
      <c r="H43556" s="200"/>
    </row>
    <row r="43557" spans="8:8" x14ac:dyDescent="0.25">
      <c r="H43557" s="200"/>
    </row>
    <row r="43558" spans="8:8" x14ac:dyDescent="0.25">
      <c r="H43558" s="200"/>
    </row>
    <row r="43559" spans="8:8" x14ac:dyDescent="0.25">
      <c r="H43559" s="200"/>
    </row>
    <row r="43560" spans="8:8" x14ac:dyDescent="0.25">
      <c r="H43560" s="200"/>
    </row>
    <row r="43561" spans="8:8" x14ac:dyDescent="0.25">
      <c r="H43561" s="200"/>
    </row>
    <row r="43562" spans="8:8" x14ac:dyDescent="0.25">
      <c r="H43562" s="200"/>
    </row>
    <row r="43563" spans="8:8" x14ac:dyDescent="0.25">
      <c r="H43563" s="200"/>
    </row>
    <row r="43564" spans="8:8" x14ac:dyDescent="0.25">
      <c r="H43564" s="200"/>
    </row>
    <row r="43565" spans="8:8" x14ac:dyDescent="0.25">
      <c r="H43565" s="200"/>
    </row>
    <row r="43566" spans="8:8" x14ac:dyDescent="0.25">
      <c r="H43566" s="200"/>
    </row>
    <row r="43567" spans="8:8" x14ac:dyDescent="0.25">
      <c r="H43567" s="200"/>
    </row>
    <row r="43568" spans="8:8" x14ac:dyDescent="0.25">
      <c r="H43568" s="200"/>
    </row>
    <row r="43569" spans="8:8" x14ac:dyDescent="0.25">
      <c r="H43569" s="200"/>
    </row>
    <row r="43570" spans="8:8" x14ac:dyDescent="0.25">
      <c r="H43570" s="200"/>
    </row>
    <row r="43571" spans="8:8" x14ac:dyDescent="0.25">
      <c r="H43571" s="200"/>
    </row>
    <row r="43572" spans="8:8" x14ac:dyDescent="0.25">
      <c r="H43572" s="200"/>
    </row>
    <row r="43573" spans="8:8" x14ac:dyDescent="0.25">
      <c r="H43573" s="200"/>
    </row>
    <row r="43574" spans="8:8" x14ac:dyDescent="0.25">
      <c r="H43574" s="200"/>
    </row>
    <row r="43575" spans="8:8" x14ac:dyDescent="0.25">
      <c r="H43575" s="200"/>
    </row>
    <row r="43576" spans="8:8" x14ac:dyDescent="0.25">
      <c r="H43576" s="200"/>
    </row>
    <row r="43577" spans="8:8" x14ac:dyDescent="0.25">
      <c r="H43577" s="200"/>
    </row>
    <row r="43578" spans="8:8" x14ac:dyDescent="0.25">
      <c r="H43578" s="200"/>
    </row>
    <row r="43579" spans="8:8" x14ac:dyDescent="0.25">
      <c r="H43579" s="200"/>
    </row>
    <row r="43580" spans="8:8" x14ac:dyDescent="0.25">
      <c r="H43580" s="200"/>
    </row>
    <row r="43581" spans="8:8" x14ac:dyDescent="0.25">
      <c r="H43581" s="200"/>
    </row>
    <row r="43582" spans="8:8" x14ac:dyDescent="0.25">
      <c r="H43582" s="200"/>
    </row>
    <row r="43583" spans="8:8" x14ac:dyDescent="0.25">
      <c r="H43583" s="200"/>
    </row>
    <row r="43584" spans="8:8" x14ac:dyDescent="0.25">
      <c r="H43584" s="200"/>
    </row>
    <row r="43585" spans="8:8" x14ac:dyDescent="0.25">
      <c r="H43585" s="200"/>
    </row>
    <row r="43586" spans="8:8" x14ac:dyDescent="0.25">
      <c r="H43586" s="200"/>
    </row>
    <row r="43587" spans="8:8" x14ac:dyDescent="0.25">
      <c r="H43587" s="200"/>
    </row>
    <row r="43588" spans="8:8" x14ac:dyDescent="0.25">
      <c r="H43588" s="200"/>
    </row>
    <row r="43589" spans="8:8" x14ac:dyDescent="0.25">
      <c r="H43589" s="200"/>
    </row>
    <row r="43590" spans="8:8" x14ac:dyDescent="0.25">
      <c r="H43590" s="200"/>
    </row>
    <row r="43591" spans="8:8" x14ac:dyDescent="0.25">
      <c r="H43591" s="200"/>
    </row>
    <row r="43592" spans="8:8" x14ac:dyDescent="0.25">
      <c r="H43592" s="200"/>
    </row>
    <row r="43593" spans="8:8" x14ac:dyDescent="0.25">
      <c r="H43593" s="200"/>
    </row>
    <row r="43594" spans="8:8" x14ac:dyDescent="0.25">
      <c r="H43594" s="200"/>
    </row>
    <row r="43595" spans="8:8" x14ac:dyDescent="0.25">
      <c r="H43595" s="200"/>
    </row>
    <row r="43596" spans="8:8" x14ac:dyDescent="0.25">
      <c r="H43596" s="200"/>
    </row>
    <row r="43597" spans="8:8" x14ac:dyDescent="0.25">
      <c r="H43597" s="200"/>
    </row>
    <row r="43598" spans="8:8" x14ac:dyDescent="0.25">
      <c r="H43598" s="200"/>
    </row>
    <row r="43599" spans="8:8" x14ac:dyDescent="0.25">
      <c r="H43599" s="200"/>
    </row>
    <row r="43600" spans="8:8" x14ac:dyDescent="0.25">
      <c r="H43600" s="200"/>
    </row>
    <row r="43601" spans="8:8" x14ac:dyDescent="0.25">
      <c r="H43601" s="200"/>
    </row>
    <row r="43602" spans="8:8" x14ac:dyDescent="0.25">
      <c r="H43602" s="200"/>
    </row>
    <row r="43603" spans="8:8" x14ac:dyDescent="0.25">
      <c r="H43603" s="200"/>
    </row>
    <row r="43604" spans="8:8" x14ac:dyDescent="0.25">
      <c r="H43604" s="200"/>
    </row>
    <row r="43605" spans="8:8" x14ac:dyDescent="0.25">
      <c r="H43605" s="200"/>
    </row>
    <row r="43606" spans="8:8" x14ac:dyDescent="0.25">
      <c r="H43606" s="200"/>
    </row>
    <row r="43607" spans="8:8" x14ac:dyDescent="0.25">
      <c r="H43607" s="200"/>
    </row>
    <row r="43608" spans="8:8" x14ac:dyDescent="0.25">
      <c r="H43608" s="200"/>
    </row>
    <row r="43609" spans="8:8" x14ac:dyDescent="0.25">
      <c r="H43609" s="200"/>
    </row>
    <row r="43610" spans="8:8" x14ac:dyDescent="0.25">
      <c r="H43610" s="200"/>
    </row>
    <row r="43611" spans="8:8" x14ac:dyDescent="0.25">
      <c r="H43611" s="200"/>
    </row>
    <row r="43612" spans="8:8" x14ac:dyDescent="0.25">
      <c r="H43612" s="200"/>
    </row>
    <row r="43613" spans="8:8" x14ac:dyDescent="0.25">
      <c r="H43613" s="200"/>
    </row>
    <row r="43614" spans="8:8" x14ac:dyDescent="0.25">
      <c r="H43614" s="200"/>
    </row>
    <row r="43615" spans="8:8" x14ac:dyDescent="0.25">
      <c r="H43615" s="200"/>
    </row>
    <row r="43616" spans="8:8" x14ac:dyDescent="0.25">
      <c r="H43616" s="200"/>
    </row>
    <row r="43617" spans="8:8" x14ac:dyDescent="0.25">
      <c r="H43617" s="200"/>
    </row>
    <row r="43618" spans="8:8" x14ac:dyDescent="0.25">
      <c r="H43618" s="200"/>
    </row>
    <row r="43619" spans="8:8" x14ac:dyDescent="0.25">
      <c r="H43619" s="200"/>
    </row>
    <row r="43620" spans="8:8" x14ac:dyDescent="0.25">
      <c r="H43620" s="200"/>
    </row>
    <row r="43621" spans="8:8" x14ac:dyDescent="0.25">
      <c r="H43621" s="200"/>
    </row>
    <row r="43622" spans="8:8" x14ac:dyDescent="0.25">
      <c r="H43622" s="200"/>
    </row>
    <row r="43623" spans="8:8" x14ac:dyDescent="0.25">
      <c r="H43623" s="200"/>
    </row>
    <row r="43624" spans="8:8" x14ac:dyDescent="0.25">
      <c r="H43624" s="200"/>
    </row>
    <row r="43625" spans="8:8" x14ac:dyDescent="0.25">
      <c r="H43625" s="200"/>
    </row>
    <row r="43626" spans="8:8" x14ac:dyDescent="0.25">
      <c r="H43626" s="200"/>
    </row>
    <row r="43627" spans="8:8" x14ac:dyDescent="0.25">
      <c r="H43627" s="200"/>
    </row>
    <row r="43628" spans="8:8" x14ac:dyDescent="0.25">
      <c r="H43628" s="200"/>
    </row>
    <row r="43629" spans="8:8" x14ac:dyDescent="0.25">
      <c r="H43629" s="200"/>
    </row>
    <row r="43630" spans="8:8" x14ac:dyDescent="0.25">
      <c r="H43630" s="200"/>
    </row>
    <row r="43631" spans="8:8" x14ac:dyDescent="0.25">
      <c r="H43631" s="200"/>
    </row>
    <row r="43632" spans="8:8" x14ac:dyDescent="0.25">
      <c r="H43632" s="200"/>
    </row>
    <row r="43633" spans="8:8" x14ac:dyDescent="0.25">
      <c r="H43633" s="200"/>
    </row>
    <row r="43634" spans="8:8" x14ac:dyDescent="0.25">
      <c r="H43634" s="200"/>
    </row>
    <row r="43635" spans="8:8" x14ac:dyDescent="0.25">
      <c r="H43635" s="200"/>
    </row>
    <row r="43636" spans="8:8" x14ac:dyDescent="0.25">
      <c r="H43636" s="200"/>
    </row>
    <row r="43637" spans="8:8" x14ac:dyDescent="0.25">
      <c r="H43637" s="200"/>
    </row>
    <row r="43638" spans="8:8" x14ac:dyDescent="0.25">
      <c r="H43638" s="200"/>
    </row>
    <row r="43639" spans="8:8" x14ac:dyDescent="0.25">
      <c r="H43639" s="200"/>
    </row>
    <row r="43640" spans="8:8" x14ac:dyDescent="0.25">
      <c r="H43640" s="200"/>
    </row>
    <row r="43641" spans="8:8" x14ac:dyDescent="0.25">
      <c r="H43641" s="200"/>
    </row>
    <row r="43642" spans="8:8" x14ac:dyDescent="0.25">
      <c r="H43642" s="200"/>
    </row>
    <row r="43643" spans="8:8" x14ac:dyDescent="0.25">
      <c r="H43643" s="200"/>
    </row>
    <row r="43644" spans="8:8" x14ac:dyDescent="0.25">
      <c r="H43644" s="200"/>
    </row>
    <row r="43645" spans="8:8" x14ac:dyDescent="0.25">
      <c r="H43645" s="200"/>
    </row>
    <row r="43646" spans="8:8" x14ac:dyDescent="0.25">
      <c r="H43646" s="200"/>
    </row>
    <row r="43647" spans="8:8" x14ac:dyDescent="0.25">
      <c r="H43647" s="200"/>
    </row>
    <row r="43648" spans="8:8" x14ac:dyDescent="0.25">
      <c r="H43648" s="200"/>
    </row>
    <row r="43649" spans="8:8" x14ac:dyDescent="0.25">
      <c r="H43649" s="200"/>
    </row>
    <row r="43650" spans="8:8" x14ac:dyDescent="0.25">
      <c r="H43650" s="200"/>
    </row>
    <row r="43651" spans="8:8" x14ac:dyDescent="0.25">
      <c r="H43651" s="200"/>
    </row>
    <row r="43652" spans="8:8" x14ac:dyDescent="0.25">
      <c r="H43652" s="200"/>
    </row>
    <row r="43653" spans="8:8" x14ac:dyDescent="0.25">
      <c r="H43653" s="200"/>
    </row>
    <row r="43654" spans="8:8" x14ac:dyDescent="0.25">
      <c r="H43654" s="200"/>
    </row>
    <row r="43655" spans="8:8" x14ac:dyDescent="0.25">
      <c r="H43655" s="200"/>
    </row>
    <row r="43656" spans="8:8" x14ac:dyDescent="0.25">
      <c r="H43656" s="200"/>
    </row>
    <row r="43657" spans="8:8" x14ac:dyDescent="0.25">
      <c r="H43657" s="200"/>
    </row>
    <row r="43658" spans="8:8" x14ac:dyDescent="0.25">
      <c r="H43658" s="200"/>
    </row>
    <row r="43659" spans="8:8" x14ac:dyDescent="0.25">
      <c r="H43659" s="200"/>
    </row>
    <row r="43660" spans="8:8" x14ac:dyDescent="0.25">
      <c r="H43660" s="200"/>
    </row>
    <row r="43661" spans="8:8" x14ac:dyDescent="0.25">
      <c r="H43661" s="200"/>
    </row>
    <row r="43662" spans="8:8" x14ac:dyDescent="0.25">
      <c r="H43662" s="200"/>
    </row>
    <row r="43663" spans="8:8" x14ac:dyDescent="0.25">
      <c r="H43663" s="200"/>
    </row>
    <row r="43664" spans="8:8" x14ac:dyDescent="0.25">
      <c r="H43664" s="200"/>
    </row>
    <row r="43665" spans="8:8" x14ac:dyDescent="0.25">
      <c r="H43665" s="200"/>
    </row>
    <row r="43666" spans="8:8" x14ac:dyDescent="0.25">
      <c r="H43666" s="200"/>
    </row>
    <row r="43667" spans="8:8" x14ac:dyDescent="0.25">
      <c r="H43667" s="200"/>
    </row>
    <row r="43668" spans="8:8" x14ac:dyDescent="0.25">
      <c r="H43668" s="200"/>
    </row>
    <row r="43669" spans="8:8" x14ac:dyDescent="0.25">
      <c r="H43669" s="200"/>
    </row>
    <row r="43670" spans="8:8" x14ac:dyDescent="0.25">
      <c r="H43670" s="200"/>
    </row>
    <row r="43671" spans="8:8" x14ac:dyDescent="0.25">
      <c r="H43671" s="200"/>
    </row>
    <row r="43672" spans="8:8" x14ac:dyDescent="0.25">
      <c r="H43672" s="200"/>
    </row>
    <row r="43673" spans="8:8" x14ac:dyDescent="0.25">
      <c r="H43673" s="200"/>
    </row>
    <row r="43674" spans="8:8" x14ac:dyDescent="0.25">
      <c r="H43674" s="200"/>
    </row>
    <row r="43675" spans="8:8" x14ac:dyDescent="0.25">
      <c r="H43675" s="200"/>
    </row>
    <row r="43676" spans="8:8" x14ac:dyDescent="0.25">
      <c r="H43676" s="200"/>
    </row>
    <row r="43677" spans="8:8" x14ac:dyDescent="0.25">
      <c r="H43677" s="200"/>
    </row>
    <row r="43678" spans="8:8" x14ac:dyDescent="0.25">
      <c r="H43678" s="200"/>
    </row>
    <row r="43679" spans="8:8" x14ac:dyDescent="0.25">
      <c r="H43679" s="200"/>
    </row>
    <row r="43680" spans="8:8" x14ac:dyDescent="0.25">
      <c r="H43680" s="200"/>
    </row>
    <row r="43681" spans="8:8" x14ac:dyDescent="0.25">
      <c r="H43681" s="200"/>
    </row>
    <row r="43682" spans="8:8" x14ac:dyDescent="0.25">
      <c r="H43682" s="200"/>
    </row>
    <row r="43683" spans="8:8" x14ac:dyDescent="0.25">
      <c r="H43683" s="200"/>
    </row>
    <row r="43684" spans="8:8" x14ac:dyDescent="0.25">
      <c r="H43684" s="200"/>
    </row>
    <row r="43685" spans="8:8" x14ac:dyDescent="0.25">
      <c r="H43685" s="200"/>
    </row>
    <row r="43686" spans="8:8" x14ac:dyDescent="0.25">
      <c r="H43686" s="200"/>
    </row>
    <row r="43687" spans="8:8" x14ac:dyDescent="0.25">
      <c r="H43687" s="200"/>
    </row>
    <row r="43688" spans="8:8" x14ac:dyDescent="0.25">
      <c r="H43688" s="200"/>
    </row>
    <row r="43689" spans="8:8" x14ac:dyDescent="0.25">
      <c r="H43689" s="200"/>
    </row>
    <row r="43690" spans="8:8" x14ac:dyDescent="0.25">
      <c r="H43690" s="200"/>
    </row>
    <row r="43691" spans="8:8" x14ac:dyDescent="0.25">
      <c r="H43691" s="200"/>
    </row>
    <row r="43692" spans="8:8" x14ac:dyDescent="0.25">
      <c r="H43692" s="200"/>
    </row>
    <row r="43693" spans="8:8" x14ac:dyDescent="0.25">
      <c r="H43693" s="200"/>
    </row>
    <row r="43694" spans="8:8" x14ac:dyDescent="0.25">
      <c r="H43694" s="200"/>
    </row>
    <row r="43695" spans="8:8" x14ac:dyDescent="0.25">
      <c r="H43695" s="200"/>
    </row>
    <row r="43696" spans="8:8" x14ac:dyDescent="0.25">
      <c r="H43696" s="200"/>
    </row>
    <row r="43697" spans="8:8" x14ac:dyDescent="0.25">
      <c r="H43697" s="200"/>
    </row>
    <row r="43698" spans="8:8" x14ac:dyDescent="0.25">
      <c r="H43698" s="200"/>
    </row>
    <row r="43699" spans="8:8" x14ac:dyDescent="0.25">
      <c r="H43699" s="200"/>
    </row>
    <row r="43700" spans="8:8" x14ac:dyDescent="0.25">
      <c r="H43700" s="200"/>
    </row>
    <row r="43701" spans="8:8" x14ac:dyDescent="0.25">
      <c r="H43701" s="200"/>
    </row>
    <row r="43702" spans="8:8" x14ac:dyDescent="0.25">
      <c r="H43702" s="200"/>
    </row>
    <row r="43703" spans="8:8" x14ac:dyDescent="0.25">
      <c r="H43703" s="200"/>
    </row>
    <row r="43704" spans="8:8" x14ac:dyDescent="0.25">
      <c r="H43704" s="200"/>
    </row>
    <row r="43705" spans="8:8" x14ac:dyDescent="0.25">
      <c r="H43705" s="200"/>
    </row>
    <row r="43706" spans="8:8" x14ac:dyDescent="0.25">
      <c r="H43706" s="200"/>
    </row>
    <row r="43707" spans="8:8" x14ac:dyDescent="0.25">
      <c r="H43707" s="200"/>
    </row>
    <row r="43708" spans="8:8" x14ac:dyDescent="0.25">
      <c r="H43708" s="200"/>
    </row>
    <row r="43709" spans="8:8" x14ac:dyDescent="0.25">
      <c r="H43709" s="200"/>
    </row>
    <row r="43710" spans="8:8" x14ac:dyDescent="0.25">
      <c r="H43710" s="200"/>
    </row>
    <row r="43711" spans="8:8" x14ac:dyDescent="0.25">
      <c r="H43711" s="200"/>
    </row>
    <row r="43712" spans="8:8" x14ac:dyDescent="0.25">
      <c r="H43712" s="200"/>
    </row>
    <row r="43713" spans="8:8" x14ac:dyDescent="0.25">
      <c r="H43713" s="200"/>
    </row>
    <row r="43714" spans="8:8" x14ac:dyDescent="0.25">
      <c r="H43714" s="200"/>
    </row>
    <row r="43715" spans="8:8" x14ac:dyDescent="0.25">
      <c r="H43715" s="200"/>
    </row>
    <row r="43716" spans="8:8" x14ac:dyDescent="0.25">
      <c r="H43716" s="200"/>
    </row>
    <row r="43717" spans="8:8" x14ac:dyDescent="0.25">
      <c r="H43717" s="200"/>
    </row>
    <row r="43718" spans="8:8" x14ac:dyDescent="0.25">
      <c r="H43718" s="200"/>
    </row>
    <row r="43719" spans="8:8" x14ac:dyDescent="0.25">
      <c r="H43719" s="200"/>
    </row>
    <row r="43720" spans="8:8" x14ac:dyDescent="0.25">
      <c r="H43720" s="200"/>
    </row>
    <row r="43721" spans="8:8" x14ac:dyDescent="0.25">
      <c r="H43721" s="200"/>
    </row>
    <row r="43722" spans="8:8" x14ac:dyDescent="0.25">
      <c r="H43722" s="200"/>
    </row>
    <row r="43723" spans="8:8" x14ac:dyDescent="0.25">
      <c r="H43723" s="200"/>
    </row>
    <row r="43724" spans="8:8" x14ac:dyDescent="0.25">
      <c r="H43724" s="200"/>
    </row>
    <row r="43725" spans="8:8" x14ac:dyDescent="0.25">
      <c r="H43725" s="200"/>
    </row>
    <row r="43726" spans="8:8" x14ac:dyDescent="0.25">
      <c r="H43726" s="200"/>
    </row>
    <row r="43727" spans="8:8" x14ac:dyDescent="0.25">
      <c r="H43727" s="200"/>
    </row>
    <row r="43728" spans="8:8" x14ac:dyDescent="0.25">
      <c r="H43728" s="200"/>
    </row>
    <row r="43729" spans="8:8" x14ac:dyDescent="0.25">
      <c r="H43729" s="200"/>
    </row>
    <row r="43730" spans="8:8" x14ac:dyDescent="0.25">
      <c r="H43730" s="200"/>
    </row>
    <row r="43731" spans="8:8" x14ac:dyDescent="0.25">
      <c r="H43731" s="200"/>
    </row>
    <row r="43732" spans="8:8" x14ac:dyDescent="0.25">
      <c r="H43732" s="200"/>
    </row>
    <row r="43733" spans="8:8" x14ac:dyDescent="0.25">
      <c r="H43733" s="200"/>
    </row>
    <row r="43734" spans="8:8" x14ac:dyDescent="0.25">
      <c r="H43734" s="200"/>
    </row>
    <row r="43735" spans="8:8" x14ac:dyDescent="0.25">
      <c r="H43735" s="200"/>
    </row>
    <row r="43736" spans="8:8" x14ac:dyDescent="0.25">
      <c r="H43736" s="200"/>
    </row>
    <row r="43737" spans="8:8" x14ac:dyDescent="0.25">
      <c r="H43737" s="200"/>
    </row>
    <row r="43738" spans="8:8" x14ac:dyDescent="0.25">
      <c r="H43738" s="200"/>
    </row>
    <row r="43739" spans="8:8" x14ac:dyDescent="0.25">
      <c r="H43739" s="200"/>
    </row>
    <row r="43740" spans="8:8" x14ac:dyDescent="0.25">
      <c r="H43740" s="200"/>
    </row>
    <row r="43741" spans="8:8" x14ac:dyDescent="0.25">
      <c r="H43741" s="200"/>
    </row>
    <row r="43742" spans="8:8" x14ac:dyDescent="0.25">
      <c r="H43742" s="200"/>
    </row>
    <row r="43743" spans="8:8" x14ac:dyDescent="0.25">
      <c r="H43743" s="200"/>
    </row>
    <row r="43744" spans="8:8" x14ac:dyDescent="0.25">
      <c r="H43744" s="200"/>
    </row>
    <row r="43745" spans="8:8" x14ac:dyDescent="0.25">
      <c r="H43745" s="200"/>
    </row>
    <row r="43746" spans="8:8" x14ac:dyDescent="0.25">
      <c r="H43746" s="200"/>
    </row>
    <row r="43747" spans="8:8" x14ac:dyDescent="0.25">
      <c r="H43747" s="200"/>
    </row>
    <row r="43748" spans="8:8" x14ac:dyDescent="0.25">
      <c r="H43748" s="200"/>
    </row>
    <row r="43749" spans="8:8" x14ac:dyDescent="0.25">
      <c r="H43749" s="200"/>
    </row>
    <row r="43750" spans="8:8" x14ac:dyDescent="0.25">
      <c r="H43750" s="200"/>
    </row>
    <row r="43751" spans="8:8" x14ac:dyDescent="0.25">
      <c r="H43751" s="200"/>
    </row>
    <row r="43752" spans="8:8" x14ac:dyDescent="0.25">
      <c r="H43752" s="200"/>
    </row>
    <row r="43753" spans="8:8" x14ac:dyDescent="0.25">
      <c r="H43753" s="200"/>
    </row>
    <row r="43754" spans="8:8" x14ac:dyDescent="0.25">
      <c r="H43754" s="200"/>
    </row>
    <row r="43755" spans="8:8" x14ac:dyDescent="0.25">
      <c r="H43755" s="200"/>
    </row>
    <row r="43756" spans="8:8" x14ac:dyDescent="0.25">
      <c r="H43756" s="200"/>
    </row>
    <row r="43757" spans="8:8" x14ac:dyDescent="0.25">
      <c r="H43757" s="200"/>
    </row>
    <row r="43758" spans="8:8" x14ac:dyDescent="0.25">
      <c r="H43758" s="200"/>
    </row>
    <row r="43759" spans="8:8" x14ac:dyDescent="0.25">
      <c r="H43759" s="200"/>
    </row>
    <row r="43760" spans="8:8" x14ac:dyDescent="0.25">
      <c r="H43760" s="200"/>
    </row>
    <row r="43761" spans="8:8" x14ac:dyDescent="0.25">
      <c r="H43761" s="200"/>
    </row>
    <row r="43762" spans="8:8" x14ac:dyDescent="0.25">
      <c r="H43762" s="200"/>
    </row>
    <row r="43763" spans="8:8" x14ac:dyDescent="0.25">
      <c r="H43763" s="200"/>
    </row>
    <row r="43764" spans="8:8" x14ac:dyDescent="0.25">
      <c r="H43764" s="200"/>
    </row>
    <row r="43765" spans="8:8" x14ac:dyDescent="0.25">
      <c r="H43765" s="200"/>
    </row>
    <row r="43766" spans="8:8" x14ac:dyDescent="0.25">
      <c r="H43766" s="200"/>
    </row>
    <row r="43767" spans="8:8" x14ac:dyDescent="0.25">
      <c r="H43767" s="200"/>
    </row>
    <row r="43768" spans="8:8" x14ac:dyDescent="0.25">
      <c r="H43768" s="200"/>
    </row>
    <row r="43769" spans="8:8" x14ac:dyDescent="0.25">
      <c r="H43769" s="200"/>
    </row>
    <row r="43770" spans="8:8" x14ac:dyDescent="0.25">
      <c r="H43770" s="200"/>
    </row>
    <row r="43771" spans="8:8" x14ac:dyDescent="0.25">
      <c r="H43771" s="200"/>
    </row>
    <row r="43772" spans="8:8" x14ac:dyDescent="0.25">
      <c r="H43772" s="200"/>
    </row>
    <row r="43773" spans="8:8" x14ac:dyDescent="0.25">
      <c r="H43773" s="200"/>
    </row>
    <row r="43774" spans="8:8" x14ac:dyDescent="0.25">
      <c r="H43774" s="200"/>
    </row>
    <row r="43775" spans="8:8" x14ac:dyDescent="0.25">
      <c r="H43775" s="200"/>
    </row>
    <row r="43776" spans="8:8" x14ac:dyDescent="0.25">
      <c r="H43776" s="200"/>
    </row>
    <row r="43777" spans="8:8" x14ac:dyDescent="0.25">
      <c r="H43777" s="200"/>
    </row>
    <row r="43778" spans="8:8" x14ac:dyDescent="0.25">
      <c r="H43778" s="200"/>
    </row>
    <row r="43779" spans="8:8" x14ac:dyDescent="0.25">
      <c r="H43779" s="200"/>
    </row>
    <row r="43780" spans="8:8" x14ac:dyDescent="0.25">
      <c r="H43780" s="200"/>
    </row>
    <row r="43781" spans="8:8" x14ac:dyDescent="0.25">
      <c r="H43781" s="200"/>
    </row>
    <row r="43782" spans="8:8" x14ac:dyDescent="0.25">
      <c r="H43782" s="200"/>
    </row>
    <row r="43783" spans="8:8" x14ac:dyDescent="0.25">
      <c r="H43783" s="200"/>
    </row>
    <row r="43784" spans="8:8" x14ac:dyDescent="0.25">
      <c r="H43784" s="200"/>
    </row>
    <row r="43785" spans="8:8" x14ac:dyDescent="0.25">
      <c r="H43785" s="200"/>
    </row>
    <row r="43786" spans="8:8" x14ac:dyDescent="0.25">
      <c r="H43786" s="200"/>
    </row>
    <row r="43787" spans="8:8" x14ac:dyDescent="0.25">
      <c r="H43787" s="200"/>
    </row>
    <row r="43788" spans="8:8" x14ac:dyDescent="0.25">
      <c r="H43788" s="200"/>
    </row>
    <row r="43789" spans="8:8" x14ac:dyDescent="0.25">
      <c r="H43789" s="200"/>
    </row>
    <row r="43790" spans="8:8" x14ac:dyDescent="0.25">
      <c r="H43790" s="200"/>
    </row>
    <row r="43791" spans="8:8" x14ac:dyDescent="0.25">
      <c r="H43791" s="200"/>
    </row>
    <row r="43792" spans="8:8" x14ac:dyDescent="0.25">
      <c r="H43792" s="200"/>
    </row>
    <row r="43793" spans="8:8" x14ac:dyDescent="0.25">
      <c r="H43793" s="200"/>
    </row>
    <row r="43794" spans="8:8" x14ac:dyDescent="0.25">
      <c r="H43794" s="200"/>
    </row>
    <row r="43795" spans="8:8" x14ac:dyDescent="0.25">
      <c r="H43795" s="200"/>
    </row>
    <row r="43796" spans="8:8" x14ac:dyDescent="0.25">
      <c r="H43796" s="200"/>
    </row>
    <row r="43797" spans="8:8" x14ac:dyDescent="0.25">
      <c r="H43797" s="200"/>
    </row>
    <row r="43798" spans="8:8" x14ac:dyDescent="0.25">
      <c r="H43798" s="200"/>
    </row>
    <row r="43799" spans="8:8" x14ac:dyDescent="0.25">
      <c r="H43799" s="200"/>
    </row>
    <row r="43800" spans="8:8" x14ac:dyDescent="0.25">
      <c r="H43800" s="200"/>
    </row>
    <row r="43801" spans="8:8" x14ac:dyDescent="0.25">
      <c r="H43801" s="200"/>
    </row>
    <row r="43802" spans="8:8" x14ac:dyDescent="0.25">
      <c r="H43802" s="200"/>
    </row>
    <row r="43803" spans="8:8" x14ac:dyDescent="0.25">
      <c r="H43803" s="200"/>
    </row>
    <row r="43804" spans="8:8" x14ac:dyDescent="0.25">
      <c r="H43804" s="200"/>
    </row>
    <row r="43805" spans="8:8" x14ac:dyDescent="0.25">
      <c r="H43805" s="200"/>
    </row>
    <row r="43806" spans="8:8" x14ac:dyDescent="0.25">
      <c r="H43806" s="200"/>
    </row>
    <row r="43807" spans="8:8" x14ac:dyDescent="0.25">
      <c r="H43807" s="200"/>
    </row>
    <row r="43808" spans="8:8" x14ac:dyDescent="0.25">
      <c r="H43808" s="200"/>
    </row>
    <row r="43809" spans="8:8" x14ac:dyDescent="0.25">
      <c r="H43809" s="200"/>
    </row>
    <row r="43810" spans="8:8" x14ac:dyDescent="0.25">
      <c r="H43810" s="200"/>
    </row>
    <row r="43811" spans="8:8" x14ac:dyDescent="0.25">
      <c r="H43811" s="200"/>
    </row>
    <row r="43812" spans="8:8" x14ac:dyDescent="0.25">
      <c r="H43812" s="200"/>
    </row>
    <row r="43813" spans="8:8" x14ac:dyDescent="0.25">
      <c r="H43813" s="200"/>
    </row>
    <row r="43814" spans="8:8" x14ac:dyDescent="0.25">
      <c r="H43814" s="200"/>
    </row>
    <row r="43815" spans="8:8" x14ac:dyDescent="0.25">
      <c r="H43815" s="200"/>
    </row>
    <row r="43816" spans="8:8" x14ac:dyDescent="0.25">
      <c r="H43816" s="200"/>
    </row>
    <row r="43817" spans="8:8" x14ac:dyDescent="0.25">
      <c r="H43817" s="200"/>
    </row>
    <row r="43818" spans="8:8" x14ac:dyDescent="0.25">
      <c r="H43818" s="200"/>
    </row>
    <row r="43819" spans="8:8" x14ac:dyDescent="0.25">
      <c r="H43819" s="200"/>
    </row>
    <row r="43820" spans="8:8" x14ac:dyDescent="0.25">
      <c r="H43820" s="200"/>
    </row>
    <row r="43821" spans="8:8" x14ac:dyDescent="0.25">
      <c r="H43821" s="200"/>
    </row>
    <row r="43822" spans="8:8" x14ac:dyDescent="0.25">
      <c r="H43822" s="200"/>
    </row>
    <row r="43823" spans="8:8" x14ac:dyDescent="0.25">
      <c r="H43823" s="200"/>
    </row>
    <row r="43824" spans="8:8" x14ac:dyDescent="0.25">
      <c r="H43824" s="200"/>
    </row>
    <row r="43825" spans="8:8" x14ac:dyDescent="0.25">
      <c r="H43825" s="200"/>
    </row>
    <row r="43826" spans="8:8" x14ac:dyDescent="0.25">
      <c r="H43826" s="200"/>
    </row>
    <row r="43827" spans="8:8" x14ac:dyDescent="0.25">
      <c r="H43827" s="200"/>
    </row>
    <row r="43828" spans="8:8" x14ac:dyDescent="0.25">
      <c r="H43828" s="200"/>
    </row>
    <row r="43829" spans="8:8" x14ac:dyDescent="0.25">
      <c r="H43829" s="200"/>
    </row>
    <row r="43830" spans="8:8" x14ac:dyDescent="0.25">
      <c r="H43830" s="200"/>
    </row>
    <row r="43831" spans="8:8" x14ac:dyDescent="0.25">
      <c r="H43831" s="200"/>
    </row>
    <row r="43832" spans="8:8" x14ac:dyDescent="0.25">
      <c r="H43832" s="200"/>
    </row>
    <row r="43833" spans="8:8" x14ac:dyDescent="0.25">
      <c r="H43833" s="200"/>
    </row>
    <row r="43834" spans="8:8" x14ac:dyDescent="0.25">
      <c r="H43834" s="200"/>
    </row>
    <row r="43835" spans="8:8" x14ac:dyDescent="0.25">
      <c r="H43835" s="200"/>
    </row>
    <row r="43836" spans="8:8" x14ac:dyDescent="0.25">
      <c r="H43836" s="200"/>
    </row>
    <row r="43837" spans="8:8" x14ac:dyDescent="0.25">
      <c r="H43837" s="200"/>
    </row>
    <row r="43838" spans="8:8" x14ac:dyDescent="0.25">
      <c r="H43838" s="200"/>
    </row>
    <row r="43839" spans="8:8" x14ac:dyDescent="0.25">
      <c r="H43839" s="200"/>
    </row>
    <row r="43840" spans="8:8" x14ac:dyDescent="0.25">
      <c r="H43840" s="200"/>
    </row>
    <row r="43841" spans="8:8" x14ac:dyDescent="0.25">
      <c r="H43841" s="200"/>
    </row>
    <row r="43842" spans="8:8" x14ac:dyDescent="0.25">
      <c r="H43842" s="200"/>
    </row>
    <row r="43843" spans="8:8" x14ac:dyDescent="0.25">
      <c r="H43843" s="200"/>
    </row>
    <row r="43844" spans="8:8" x14ac:dyDescent="0.25">
      <c r="H43844" s="200"/>
    </row>
    <row r="43845" spans="8:8" x14ac:dyDescent="0.25">
      <c r="H43845" s="200"/>
    </row>
    <row r="43846" spans="8:8" x14ac:dyDescent="0.25">
      <c r="H43846" s="200"/>
    </row>
    <row r="43847" spans="8:8" x14ac:dyDescent="0.25">
      <c r="H43847" s="200"/>
    </row>
    <row r="43848" spans="8:8" x14ac:dyDescent="0.25">
      <c r="H43848" s="200"/>
    </row>
    <row r="43849" spans="8:8" x14ac:dyDescent="0.25">
      <c r="H43849" s="200"/>
    </row>
    <row r="43850" spans="8:8" x14ac:dyDescent="0.25">
      <c r="H43850" s="200"/>
    </row>
    <row r="43851" spans="8:8" x14ac:dyDescent="0.25">
      <c r="H43851" s="200"/>
    </row>
    <row r="43852" spans="8:8" x14ac:dyDescent="0.25">
      <c r="H43852" s="200"/>
    </row>
    <row r="43853" spans="8:8" x14ac:dyDescent="0.25">
      <c r="H43853" s="200"/>
    </row>
    <row r="43854" spans="8:8" x14ac:dyDescent="0.25">
      <c r="H43854" s="200"/>
    </row>
    <row r="43855" spans="8:8" x14ac:dyDescent="0.25">
      <c r="H43855" s="200"/>
    </row>
    <row r="43856" spans="8:8" x14ac:dyDescent="0.25">
      <c r="H43856" s="200"/>
    </row>
    <row r="43857" spans="8:8" x14ac:dyDescent="0.25">
      <c r="H43857" s="200"/>
    </row>
    <row r="43858" spans="8:8" x14ac:dyDescent="0.25">
      <c r="H43858" s="200"/>
    </row>
    <row r="43859" spans="8:8" x14ac:dyDescent="0.25">
      <c r="H43859" s="200"/>
    </row>
    <row r="43860" spans="8:8" x14ac:dyDescent="0.25">
      <c r="H43860" s="200"/>
    </row>
    <row r="43861" spans="8:8" x14ac:dyDescent="0.25">
      <c r="H43861" s="200"/>
    </row>
    <row r="43862" spans="8:8" x14ac:dyDescent="0.25">
      <c r="H43862" s="200"/>
    </row>
    <row r="43863" spans="8:8" x14ac:dyDescent="0.25">
      <c r="H43863" s="200"/>
    </row>
    <row r="43864" spans="8:8" x14ac:dyDescent="0.25">
      <c r="H43864" s="200"/>
    </row>
    <row r="43865" spans="8:8" x14ac:dyDescent="0.25">
      <c r="H43865" s="200"/>
    </row>
    <row r="43866" spans="8:8" x14ac:dyDescent="0.25">
      <c r="H43866" s="200"/>
    </row>
    <row r="43867" spans="8:8" x14ac:dyDescent="0.25">
      <c r="H43867" s="200"/>
    </row>
    <row r="43868" spans="8:8" x14ac:dyDescent="0.25">
      <c r="H43868" s="200"/>
    </row>
    <row r="43869" spans="8:8" x14ac:dyDescent="0.25">
      <c r="H43869" s="200"/>
    </row>
    <row r="43870" spans="8:8" x14ac:dyDescent="0.25">
      <c r="H43870" s="200"/>
    </row>
    <row r="43871" spans="8:8" x14ac:dyDescent="0.25">
      <c r="H43871" s="200"/>
    </row>
    <row r="43872" spans="8:8" x14ac:dyDescent="0.25">
      <c r="H43872" s="200"/>
    </row>
    <row r="43873" spans="8:8" x14ac:dyDescent="0.25">
      <c r="H43873" s="200"/>
    </row>
    <row r="43874" spans="8:8" x14ac:dyDescent="0.25">
      <c r="H43874" s="200"/>
    </row>
    <row r="43875" spans="8:8" x14ac:dyDescent="0.25">
      <c r="H43875" s="200"/>
    </row>
    <row r="43876" spans="8:8" x14ac:dyDescent="0.25">
      <c r="H43876" s="200"/>
    </row>
    <row r="43877" spans="8:8" x14ac:dyDescent="0.25">
      <c r="H43877" s="200"/>
    </row>
    <row r="43878" spans="8:8" x14ac:dyDescent="0.25">
      <c r="H43878" s="200"/>
    </row>
    <row r="43879" spans="8:8" x14ac:dyDescent="0.25">
      <c r="H43879" s="200"/>
    </row>
    <row r="43880" spans="8:8" x14ac:dyDescent="0.25">
      <c r="H43880" s="200"/>
    </row>
    <row r="43881" spans="8:8" x14ac:dyDescent="0.25">
      <c r="H43881" s="200"/>
    </row>
    <row r="43882" spans="8:8" x14ac:dyDescent="0.25">
      <c r="H43882" s="200"/>
    </row>
    <row r="43883" spans="8:8" x14ac:dyDescent="0.25">
      <c r="H43883" s="200"/>
    </row>
    <row r="43884" spans="8:8" x14ac:dyDescent="0.25">
      <c r="H43884" s="200"/>
    </row>
    <row r="43885" spans="8:8" x14ac:dyDescent="0.25">
      <c r="H43885" s="200"/>
    </row>
    <row r="43886" spans="8:8" x14ac:dyDescent="0.25">
      <c r="H43886" s="200"/>
    </row>
    <row r="43887" spans="8:8" x14ac:dyDescent="0.25">
      <c r="H43887" s="200"/>
    </row>
    <row r="43888" spans="8:8" x14ac:dyDescent="0.25">
      <c r="H43888" s="200"/>
    </row>
    <row r="43889" spans="8:8" x14ac:dyDescent="0.25">
      <c r="H43889" s="200"/>
    </row>
    <row r="43890" spans="8:8" x14ac:dyDescent="0.25">
      <c r="H43890" s="200"/>
    </row>
    <row r="43891" spans="8:8" x14ac:dyDescent="0.25">
      <c r="H43891" s="200"/>
    </row>
    <row r="43892" spans="8:8" x14ac:dyDescent="0.25">
      <c r="H43892" s="200"/>
    </row>
    <row r="43893" spans="8:8" x14ac:dyDescent="0.25">
      <c r="H43893" s="200"/>
    </row>
    <row r="43894" spans="8:8" x14ac:dyDescent="0.25">
      <c r="H43894" s="200"/>
    </row>
    <row r="43895" spans="8:8" x14ac:dyDescent="0.25">
      <c r="H43895" s="200"/>
    </row>
    <row r="43896" spans="8:8" x14ac:dyDescent="0.25">
      <c r="H43896" s="200"/>
    </row>
    <row r="43897" spans="8:8" x14ac:dyDescent="0.25">
      <c r="H43897" s="200"/>
    </row>
    <row r="43898" spans="8:8" x14ac:dyDescent="0.25">
      <c r="H43898" s="200"/>
    </row>
    <row r="43899" spans="8:8" x14ac:dyDescent="0.25">
      <c r="H43899" s="200"/>
    </row>
    <row r="43900" spans="8:8" x14ac:dyDescent="0.25">
      <c r="H43900" s="200"/>
    </row>
    <row r="43901" spans="8:8" x14ac:dyDescent="0.25">
      <c r="H43901" s="200"/>
    </row>
    <row r="43902" spans="8:8" x14ac:dyDescent="0.25">
      <c r="H43902" s="200"/>
    </row>
    <row r="43903" spans="8:8" x14ac:dyDescent="0.25">
      <c r="H43903" s="200"/>
    </row>
    <row r="43904" spans="8:8" x14ac:dyDescent="0.25">
      <c r="H43904" s="200"/>
    </row>
    <row r="43905" spans="8:8" x14ac:dyDescent="0.25">
      <c r="H43905" s="200"/>
    </row>
    <row r="43906" spans="8:8" x14ac:dyDescent="0.25">
      <c r="H43906" s="200"/>
    </row>
    <row r="43907" spans="8:8" x14ac:dyDescent="0.25">
      <c r="H43907" s="200"/>
    </row>
    <row r="43908" spans="8:8" x14ac:dyDescent="0.25">
      <c r="H43908" s="200"/>
    </row>
    <row r="43909" spans="8:8" x14ac:dyDescent="0.25">
      <c r="H43909" s="200"/>
    </row>
    <row r="43910" spans="8:8" x14ac:dyDescent="0.25">
      <c r="H43910" s="200"/>
    </row>
    <row r="43911" spans="8:8" x14ac:dyDescent="0.25">
      <c r="H43911" s="200"/>
    </row>
    <row r="43912" spans="8:8" x14ac:dyDescent="0.25">
      <c r="H43912" s="200"/>
    </row>
    <row r="43913" spans="8:8" x14ac:dyDescent="0.25">
      <c r="H43913" s="200"/>
    </row>
    <row r="43914" spans="8:8" x14ac:dyDescent="0.25">
      <c r="H43914" s="200"/>
    </row>
    <row r="43915" spans="8:8" x14ac:dyDescent="0.25">
      <c r="H43915" s="200"/>
    </row>
    <row r="43916" spans="8:8" x14ac:dyDescent="0.25">
      <c r="H43916" s="200"/>
    </row>
    <row r="43917" spans="8:8" x14ac:dyDescent="0.25">
      <c r="H43917" s="200"/>
    </row>
    <row r="43918" spans="8:8" x14ac:dyDescent="0.25">
      <c r="H43918" s="200"/>
    </row>
    <row r="43919" spans="8:8" x14ac:dyDescent="0.25">
      <c r="H43919" s="200"/>
    </row>
    <row r="43920" spans="8:8" x14ac:dyDescent="0.25">
      <c r="H43920" s="200"/>
    </row>
    <row r="43921" spans="8:8" x14ac:dyDescent="0.25">
      <c r="H43921" s="200"/>
    </row>
    <row r="43922" spans="8:8" x14ac:dyDescent="0.25">
      <c r="H43922" s="200"/>
    </row>
    <row r="43923" spans="8:8" x14ac:dyDescent="0.25">
      <c r="H43923" s="200"/>
    </row>
    <row r="43924" spans="8:8" x14ac:dyDescent="0.25">
      <c r="H43924" s="200"/>
    </row>
    <row r="43925" spans="8:8" x14ac:dyDescent="0.25">
      <c r="H43925" s="200"/>
    </row>
    <row r="43926" spans="8:8" x14ac:dyDescent="0.25">
      <c r="H43926" s="200"/>
    </row>
    <row r="43927" spans="8:8" x14ac:dyDescent="0.25">
      <c r="H43927" s="200"/>
    </row>
    <row r="43928" spans="8:8" x14ac:dyDescent="0.25">
      <c r="H43928" s="200"/>
    </row>
    <row r="43929" spans="8:8" x14ac:dyDescent="0.25">
      <c r="H43929" s="200"/>
    </row>
    <row r="43930" spans="8:8" x14ac:dyDescent="0.25">
      <c r="H43930" s="200"/>
    </row>
    <row r="43931" spans="8:8" x14ac:dyDescent="0.25">
      <c r="H43931" s="200"/>
    </row>
    <row r="43932" spans="8:8" x14ac:dyDescent="0.25">
      <c r="H43932" s="200"/>
    </row>
    <row r="43933" spans="8:8" x14ac:dyDescent="0.25">
      <c r="H43933" s="200"/>
    </row>
    <row r="43934" spans="8:8" x14ac:dyDescent="0.25">
      <c r="H43934" s="200"/>
    </row>
    <row r="43935" spans="8:8" x14ac:dyDescent="0.25">
      <c r="H43935" s="200"/>
    </row>
    <row r="43936" spans="8:8" x14ac:dyDescent="0.25">
      <c r="H43936" s="200"/>
    </row>
    <row r="43937" spans="8:8" x14ac:dyDescent="0.25">
      <c r="H43937" s="200"/>
    </row>
    <row r="43938" spans="8:8" x14ac:dyDescent="0.25">
      <c r="H43938" s="200"/>
    </row>
    <row r="43939" spans="8:8" x14ac:dyDescent="0.25">
      <c r="H43939" s="200"/>
    </row>
    <row r="43940" spans="8:8" x14ac:dyDescent="0.25">
      <c r="H43940" s="200"/>
    </row>
    <row r="43941" spans="8:8" x14ac:dyDescent="0.25">
      <c r="H43941" s="200"/>
    </row>
    <row r="43942" spans="8:8" x14ac:dyDescent="0.25">
      <c r="H43942" s="200"/>
    </row>
    <row r="43943" spans="8:8" x14ac:dyDescent="0.25">
      <c r="H43943" s="200"/>
    </row>
    <row r="43944" spans="8:8" x14ac:dyDescent="0.25">
      <c r="H43944" s="200"/>
    </row>
    <row r="43945" spans="8:8" x14ac:dyDescent="0.25">
      <c r="H43945" s="200"/>
    </row>
    <row r="43946" spans="8:8" x14ac:dyDescent="0.25">
      <c r="H43946" s="200"/>
    </row>
    <row r="43947" spans="8:8" x14ac:dyDescent="0.25">
      <c r="H43947" s="200"/>
    </row>
    <row r="43948" spans="8:8" x14ac:dyDescent="0.25">
      <c r="H43948" s="200"/>
    </row>
    <row r="43949" spans="8:8" x14ac:dyDescent="0.25">
      <c r="H43949" s="200"/>
    </row>
    <row r="43950" spans="8:8" x14ac:dyDescent="0.25">
      <c r="H43950" s="200"/>
    </row>
    <row r="43951" spans="8:8" x14ac:dyDescent="0.25">
      <c r="H43951" s="200"/>
    </row>
    <row r="43952" spans="8:8" x14ac:dyDescent="0.25">
      <c r="H43952" s="200"/>
    </row>
    <row r="43953" spans="8:8" x14ac:dyDescent="0.25">
      <c r="H43953" s="200"/>
    </row>
    <row r="43954" spans="8:8" x14ac:dyDescent="0.25">
      <c r="H43954" s="200"/>
    </row>
    <row r="43955" spans="8:8" x14ac:dyDescent="0.25">
      <c r="H43955" s="200"/>
    </row>
    <row r="43956" spans="8:8" x14ac:dyDescent="0.25">
      <c r="H43956" s="200"/>
    </row>
    <row r="43957" spans="8:8" x14ac:dyDescent="0.25">
      <c r="H43957" s="200"/>
    </row>
    <row r="43958" spans="8:8" x14ac:dyDescent="0.25">
      <c r="H43958" s="200"/>
    </row>
    <row r="43959" spans="8:8" x14ac:dyDescent="0.25">
      <c r="H43959" s="200"/>
    </row>
    <row r="43960" spans="8:8" x14ac:dyDescent="0.25">
      <c r="H43960" s="200"/>
    </row>
    <row r="43961" spans="8:8" x14ac:dyDescent="0.25">
      <c r="H43961" s="200"/>
    </row>
    <row r="43962" spans="8:8" x14ac:dyDescent="0.25">
      <c r="H43962" s="200"/>
    </row>
    <row r="43963" spans="8:8" x14ac:dyDescent="0.25">
      <c r="H43963" s="200"/>
    </row>
    <row r="43964" spans="8:8" x14ac:dyDescent="0.25">
      <c r="H43964" s="200"/>
    </row>
    <row r="43965" spans="8:8" x14ac:dyDescent="0.25">
      <c r="H43965" s="200"/>
    </row>
    <row r="43966" spans="8:8" x14ac:dyDescent="0.25">
      <c r="H43966" s="200"/>
    </row>
    <row r="43967" spans="8:8" x14ac:dyDescent="0.25">
      <c r="H43967" s="200"/>
    </row>
    <row r="43968" spans="8:8" x14ac:dyDescent="0.25">
      <c r="H43968" s="200"/>
    </row>
    <row r="43969" spans="8:8" x14ac:dyDescent="0.25">
      <c r="H43969" s="200"/>
    </row>
    <row r="43970" spans="8:8" x14ac:dyDescent="0.25">
      <c r="H43970" s="200"/>
    </row>
    <row r="43971" spans="8:8" x14ac:dyDescent="0.25">
      <c r="H43971" s="200"/>
    </row>
    <row r="43972" spans="8:8" x14ac:dyDescent="0.25">
      <c r="H43972" s="200"/>
    </row>
    <row r="43973" spans="8:8" x14ac:dyDescent="0.25">
      <c r="H43973" s="200"/>
    </row>
    <row r="43974" spans="8:8" x14ac:dyDescent="0.25">
      <c r="H43974" s="200"/>
    </row>
    <row r="43975" spans="8:8" x14ac:dyDescent="0.25">
      <c r="H43975" s="200"/>
    </row>
    <row r="43976" spans="8:8" x14ac:dyDescent="0.25">
      <c r="H43976" s="200"/>
    </row>
    <row r="43977" spans="8:8" x14ac:dyDescent="0.25">
      <c r="H43977" s="200"/>
    </row>
    <row r="43978" spans="8:8" x14ac:dyDescent="0.25">
      <c r="H43978" s="200"/>
    </row>
    <row r="43979" spans="8:8" x14ac:dyDescent="0.25">
      <c r="H43979" s="200"/>
    </row>
    <row r="43980" spans="8:8" x14ac:dyDescent="0.25">
      <c r="H43980" s="200"/>
    </row>
    <row r="43981" spans="8:8" x14ac:dyDescent="0.25">
      <c r="H43981" s="200"/>
    </row>
    <row r="43982" spans="8:8" x14ac:dyDescent="0.25">
      <c r="H43982" s="200"/>
    </row>
    <row r="43983" spans="8:8" x14ac:dyDescent="0.25">
      <c r="H43983" s="200"/>
    </row>
    <row r="43984" spans="8:8" x14ac:dyDescent="0.25">
      <c r="H43984" s="200"/>
    </row>
    <row r="43985" spans="8:8" x14ac:dyDescent="0.25">
      <c r="H43985" s="200"/>
    </row>
    <row r="43986" spans="8:8" x14ac:dyDescent="0.25">
      <c r="H43986" s="200"/>
    </row>
    <row r="43987" spans="8:8" x14ac:dyDescent="0.25">
      <c r="H43987" s="200"/>
    </row>
    <row r="43988" spans="8:8" x14ac:dyDescent="0.25">
      <c r="H43988" s="200"/>
    </row>
    <row r="43989" spans="8:8" x14ac:dyDescent="0.25">
      <c r="H43989" s="200"/>
    </row>
    <row r="43990" spans="8:8" x14ac:dyDescent="0.25">
      <c r="H43990" s="200"/>
    </row>
    <row r="43991" spans="8:8" x14ac:dyDescent="0.25">
      <c r="H43991" s="200"/>
    </row>
    <row r="43992" spans="8:8" x14ac:dyDescent="0.25">
      <c r="H43992" s="200"/>
    </row>
    <row r="43993" spans="8:8" x14ac:dyDescent="0.25">
      <c r="H43993" s="200"/>
    </row>
    <row r="43994" spans="8:8" x14ac:dyDescent="0.25">
      <c r="H43994" s="200"/>
    </row>
    <row r="43995" spans="8:8" x14ac:dyDescent="0.25">
      <c r="H43995" s="200"/>
    </row>
    <row r="43996" spans="8:8" x14ac:dyDescent="0.25">
      <c r="H43996" s="200"/>
    </row>
    <row r="43997" spans="8:8" x14ac:dyDescent="0.25">
      <c r="H43997" s="200"/>
    </row>
    <row r="43998" spans="8:8" x14ac:dyDescent="0.25">
      <c r="H43998" s="200"/>
    </row>
    <row r="43999" spans="8:8" x14ac:dyDescent="0.25">
      <c r="H43999" s="200"/>
    </row>
    <row r="44000" spans="8:8" x14ac:dyDescent="0.25">
      <c r="H44000" s="200"/>
    </row>
    <row r="44001" spans="8:8" x14ac:dyDescent="0.25">
      <c r="H44001" s="200"/>
    </row>
    <row r="44002" spans="8:8" x14ac:dyDescent="0.25">
      <c r="H44002" s="200"/>
    </row>
    <row r="44003" spans="8:8" x14ac:dyDescent="0.25">
      <c r="H44003" s="200"/>
    </row>
    <row r="44004" spans="8:8" x14ac:dyDescent="0.25">
      <c r="H44004" s="200"/>
    </row>
    <row r="44005" spans="8:8" x14ac:dyDescent="0.25">
      <c r="H44005" s="200"/>
    </row>
    <row r="44006" spans="8:8" x14ac:dyDescent="0.25">
      <c r="H44006" s="200"/>
    </row>
    <row r="44007" spans="8:8" x14ac:dyDescent="0.25">
      <c r="H44007" s="200"/>
    </row>
    <row r="44008" spans="8:8" x14ac:dyDescent="0.25">
      <c r="H44008" s="200"/>
    </row>
    <row r="44009" spans="8:8" x14ac:dyDescent="0.25">
      <c r="H44009" s="200"/>
    </row>
    <row r="44010" spans="8:8" x14ac:dyDescent="0.25">
      <c r="H44010" s="200"/>
    </row>
    <row r="44011" spans="8:8" x14ac:dyDescent="0.25">
      <c r="H44011" s="200"/>
    </row>
    <row r="44012" spans="8:8" x14ac:dyDescent="0.25">
      <c r="H44012" s="200"/>
    </row>
    <row r="44013" spans="8:8" x14ac:dyDescent="0.25">
      <c r="H44013" s="200"/>
    </row>
    <row r="44014" spans="8:8" x14ac:dyDescent="0.25">
      <c r="H44014" s="200"/>
    </row>
    <row r="44015" spans="8:8" x14ac:dyDescent="0.25">
      <c r="H44015" s="200"/>
    </row>
    <row r="44016" spans="8:8" x14ac:dyDescent="0.25">
      <c r="H44016" s="200"/>
    </row>
    <row r="44017" spans="8:8" x14ac:dyDescent="0.25">
      <c r="H44017" s="200"/>
    </row>
    <row r="44018" spans="8:8" x14ac:dyDescent="0.25">
      <c r="H44018" s="200"/>
    </row>
    <row r="44019" spans="8:8" x14ac:dyDescent="0.25">
      <c r="H44019" s="200"/>
    </row>
    <row r="44020" spans="8:8" x14ac:dyDescent="0.25">
      <c r="H44020" s="200"/>
    </row>
    <row r="44021" spans="8:8" x14ac:dyDescent="0.25">
      <c r="H44021" s="200"/>
    </row>
    <row r="44022" spans="8:8" x14ac:dyDescent="0.25">
      <c r="H44022" s="200"/>
    </row>
    <row r="44023" spans="8:8" x14ac:dyDescent="0.25">
      <c r="H44023" s="200"/>
    </row>
    <row r="44024" spans="8:8" x14ac:dyDescent="0.25">
      <c r="H44024" s="200"/>
    </row>
    <row r="44025" spans="8:8" x14ac:dyDescent="0.25">
      <c r="H44025" s="200"/>
    </row>
    <row r="44026" spans="8:8" x14ac:dyDescent="0.25">
      <c r="H44026" s="200"/>
    </row>
    <row r="44027" spans="8:8" x14ac:dyDescent="0.25">
      <c r="H44027" s="200"/>
    </row>
    <row r="44028" spans="8:8" x14ac:dyDescent="0.25">
      <c r="H44028" s="200"/>
    </row>
    <row r="44029" spans="8:8" x14ac:dyDescent="0.25">
      <c r="H44029" s="200"/>
    </row>
    <row r="44030" spans="8:8" x14ac:dyDescent="0.25">
      <c r="H44030" s="200"/>
    </row>
    <row r="44031" spans="8:8" x14ac:dyDescent="0.25">
      <c r="H44031" s="200"/>
    </row>
    <row r="44032" spans="8:8" x14ac:dyDescent="0.25">
      <c r="H44032" s="200"/>
    </row>
    <row r="44033" spans="8:8" x14ac:dyDescent="0.25">
      <c r="H44033" s="200"/>
    </row>
    <row r="44034" spans="8:8" x14ac:dyDescent="0.25">
      <c r="H44034" s="200"/>
    </row>
    <row r="44035" spans="8:8" x14ac:dyDescent="0.25">
      <c r="H44035" s="200"/>
    </row>
    <row r="44036" spans="8:8" x14ac:dyDescent="0.25">
      <c r="H44036" s="200"/>
    </row>
    <row r="44037" spans="8:8" x14ac:dyDescent="0.25">
      <c r="H44037" s="200"/>
    </row>
    <row r="44038" spans="8:8" x14ac:dyDescent="0.25">
      <c r="H44038" s="200"/>
    </row>
    <row r="44039" spans="8:8" x14ac:dyDescent="0.25">
      <c r="H44039" s="200"/>
    </row>
    <row r="44040" spans="8:8" x14ac:dyDescent="0.25">
      <c r="H44040" s="200"/>
    </row>
    <row r="44041" spans="8:8" x14ac:dyDescent="0.25">
      <c r="H44041" s="200"/>
    </row>
    <row r="44042" spans="8:8" x14ac:dyDescent="0.25">
      <c r="H44042" s="200"/>
    </row>
    <row r="44043" spans="8:8" x14ac:dyDescent="0.25">
      <c r="H44043" s="200"/>
    </row>
    <row r="44044" spans="8:8" x14ac:dyDescent="0.25">
      <c r="H44044" s="200"/>
    </row>
    <row r="44045" spans="8:8" x14ac:dyDescent="0.25">
      <c r="H44045" s="200"/>
    </row>
    <row r="44046" spans="8:8" x14ac:dyDescent="0.25">
      <c r="H44046" s="200"/>
    </row>
    <row r="44047" spans="8:8" x14ac:dyDescent="0.25">
      <c r="H44047" s="200"/>
    </row>
    <row r="44048" spans="8:8" x14ac:dyDescent="0.25">
      <c r="H44048" s="200"/>
    </row>
    <row r="44049" spans="8:8" x14ac:dyDescent="0.25">
      <c r="H44049" s="200"/>
    </row>
    <row r="44050" spans="8:8" x14ac:dyDescent="0.25">
      <c r="H44050" s="200"/>
    </row>
    <row r="44051" spans="8:8" x14ac:dyDescent="0.25">
      <c r="H44051" s="200"/>
    </row>
    <row r="44052" spans="8:8" x14ac:dyDescent="0.25">
      <c r="H44052" s="200"/>
    </row>
    <row r="44053" spans="8:8" x14ac:dyDescent="0.25">
      <c r="H44053" s="200"/>
    </row>
    <row r="44054" spans="8:8" x14ac:dyDescent="0.25">
      <c r="H44054" s="200"/>
    </row>
    <row r="44055" spans="8:8" x14ac:dyDescent="0.25">
      <c r="H44055" s="200"/>
    </row>
    <row r="44056" spans="8:8" x14ac:dyDescent="0.25">
      <c r="H44056" s="200"/>
    </row>
    <row r="44057" spans="8:8" x14ac:dyDescent="0.25">
      <c r="H44057" s="200"/>
    </row>
    <row r="44058" spans="8:8" x14ac:dyDescent="0.25">
      <c r="H44058" s="200"/>
    </row>
    <row r="44059" spans="8:8" x14ac:dyDescent="0.25">
      <c r="H44059" s="200"/>
    </row>
    <row r="44060" spans="8:8" x14ac:dyDescent="0.25">
      <c r="H44060" s="200"/>
    </row>
    <row r="44061" spans="8:8" x14ac:dyDescent="0.25">
      <c r="H44061" s="200"/>
    </row>
    <row r="44062" spans="8:8" x14ac:dyDescent="0.25">
      <c r="H44062" s="200"/>
    </row>
    <row r="44063" spans="8:8" x14ac:dyDescent="0.25">
      <c r="H44063" s="200"/>
    </row>
    <row r="44064" spans="8:8" x14ac:dyDescent="0.25">
      <c r="H44064" s="200"/>
    </row>
    <row r="44065" spans="8:8" x14ac:dyDescent="0.25">
      <c r="H44065" s="200"/>
    </row>
    <row r="44066" spans="8:8" x14ac:dyDescent="0.25">
      <c r="H44066" s="200"/>
    </row>
    <row r="44067" spans="8:8" x14ac:dyDescent="0.25">
      <c r="H44067" s="200"/>
    </row>
    <row r="44068" spans="8:8" x14ac:dyDescent="0.25">
      <c r="H44068" s="200"/>
    </row>
    <row r="44069" spans="8:8" x14ac:dyDescent="0.25">
      <c r="H44069" s="200"/>
    </row>
    <row r="44070" spans="8:8" x14ac:dyDescent="0.25">
      <c r="H44070" s="200"/>
    </row>
    <row r="44071" spans="8:8" x14ac:dyDescent="0.25">
      <c r="H44071" s="200"/>
    </row>
    <row r="44072" spans="8:8" x14ac:dyDescent="0.25">
      <c r="H44072" s="200"/>
    </row>
    <row r="44073" spans="8:8" x14ac:dyDescent="0.25">
      <c r="H44073" s="200"/>
    </row>
    <row r="44074" spans="8:8" x14ac:dyDescent="0.25">
      <c r="H44074" s="200"/>
    </row>
    <row r="44075" spans="8:8" x14ac:dyDescent="0.25">
      <c r="H44075" s="200"/>
    </row>
    <row r="44076" spans="8:8" x14ac:dyDescent="0.25">
      <c r="H44076" s="200"/>
    </row>
    <row r="44077" spans="8:8" x14ac:dyDescent="0.25">
      <c r="H44077" s="200"/>
    </row>
    <row r="44078" spans="8:8" x14ac:dyDescent="0.25">
      <c r="H44078" s="200"/>
    </row>
    <row r="44079" spans="8:8" x14ac:dyDescent="0.25">
      <c r="H44079" s="200"/>
    </row>
    <row r="44080" spans="8:8" x14ac:dyDescent="0.25">
      <c r="H44080" s="200"/>
    </row>
    <row r="44081" spans="8:8" x14ac:dyDescent="0.25">
      <c r="H44081" s="200"/>
    </row>
    <row r="44082" spans="8:8" x14ac:dyDescent="0.25">
      <c r="H44082" s="200"/>
    </row>
    <row r="44083" spans="8:8" x14ac:dyDescent="0.25">
      <c r="H44083" s="200"/>
    </row>
    <row r="44084" spans="8:8" x14ac:dyDescent="0.25">
      <c r="H44084" s="200"/>
    </row>
    <row r="44085" spans="8:8" x14ac:dyDescent="0.25">
      <c r="H44085" s="200"/>
    </row>
    <row r="44086" spans="8:8" x14ac:dyDescent="0.25">
      <c r="H44086" s="200"/>
    </row>
    <row r="44087" spans="8:8" x14ac:dyDescent="0.25">
      <c r="H44087" s="200"/>
    </row>
    <row r="44088" spans="8:8" x14ac:dyDescent="0.25">
      <c r="H44088" s="200"/>
    </row>
    <row r="44089" spans="8:8" x14ac:dyDescent="0.25">
      <c r="H44089" s="200"/>
    </row>
    <row r="44090" spans="8:8" x14ac:dyDescent="0.25">
      <c r="H44090" s="200"/>
    </row>
    <row r="44091" spans="8:8" x14ac:dyDescent="0.25">
      <c r="H44091" s="200"/>
    </row>
    <row r="44092" spans="8:8" x14ac:dyDescent="0.25">
      <c r="H44092" s="200"/>
    </row>
    <row r="44093" spans="8:8" x14ac:dyDescent="0.25">
      <c r="H44093" s="200"/>
    </row>
    <row r="44094" spans="8:8" x14ac:dyDescent="0.25">
      <c r="H44094" s="200"/>
    </row>
    <row r="44095" spans="8:8" x14ac:dyDescent="0.25">
      <c r="H44095" s="200"/>
    </row>
    <row r="44096" spans="8:8" x14ac:dyDescent="0.25">
      <c r="H44096" s="200"/>
    </row>
    <row r="44097" spans="8:8" x14ac:dyDescent="0.25">
      <c r="H44097" s="200"/>
    </row>
    <row r="44098" spans="8:8" x14ac:dyDescent="0.25">
      <c r="H44098" s="200"/>
    </row>
    <row r="44099" spans="8:8" x14ac:dyDescent="0.25">
      <c r="H44099" s="200"/>
    </row>
    <row r="44100" spans="8:8" x14ac:dyDescent="0.25">
      <c r="H44100" s="200"/>
    </row>
    <row r="44101" spans="8:8" x14ac:dyDescent="0.25">
      <c r="H44101" s="200"/>
    </row>
    <row r="44102" spans="8:8" x14ac:dyDescent="0.25">
      <c r="H44102" s="200"/>
    </row>
    <row r="44103" spans="8:8" x14ac:dyDescent="0.25">
      <c r="H44103" s="200"/>
    </row>
    <row r="44104" spans="8:8" x14ac:dyDescent="0.25">
      <c r="H44104" s="200"/>
    </row>
    <row r="44105" spans="8:8" x14ac:dyDescent="0.25">
      <c r="H44105" s="200"/>
    </row>
    <row r="44106" spans="8:8" x14ac:dyDescent="0.25">
      <c r="H44106" s="200"/>
    </row>
    <row r="44107" spans="8:8" x14ac:dyDescent="0.25">
      <c r="H44107" s="200"/>
    </row>
    <row r="44108" spans="8:8" x14ac:dyDescent="0.25">
      <c r="H44108" s="200"/>
    </row>
    <row r="44109" spans="8:8" x14ac:dyDescent="0.25">
      <c r="H44109" s="200"/>
    </row>
    <row r="44110" spans="8:8" x14ac:dyDescent="0.25">
      <c r="H44110" s="200"/>
    </row>
    <row r="44111" spans="8:8" x14ac:dyDescent="0.25">
      <c r="H44111" s="200"/>
    </row>
    <row r="44112" spans="8:8" x14ac:dyDescent="0.25">
      <c r="H44112" s="200"/>
    </row>
    <row r="44113" spans="8:8" x14ac:dyDescent="0.25">
      <c r="H44113" s="200"/>
    </row>
    <row r="44114" spans="8:8" x14ac:dyDescent="0.25">
      <c r="H44114" s="200"/>
    </row>
    <row r="44115" spans="8:8" x14ac:dyDescent="0.25">
      <c r="H44115" s="200"/>
    </row>
    <row r="44116" spans="8:8" x14ac:dyDescent="0.25">
      <c r="H44116" s="200"/>
    </row>
    <row r="44117" spans="8:8" x14ac:dyDescent="0.25">
      <c r="H44117" s="200"/>
    </row>
    <row r="44118" spans="8:8" x14ac:dyDescent="0.25">
      <c r="H44118" s="200"/>
    </row>
    <row r="44119" spans="8:8" x14ac:dyDescent="0.25">
      <c r="H44119" s="200"/>
    </row>
    <row r="44120" spans="8:8" x14ac:dyDescent="0.25">
      <c r="H44120" s="200"/>
    </row>
    <row r="44121" spans="8:8" x14ac:dyDescent="0.25">
      <c r="H44121" s="200"/>
    </row>
    <row r="44122" spans="8:8" x14ac:dyDescent="0.25">
      <c r="H44122" s="200"/>
    </row>
    <row r="44123" spans="8:8" x14ac:dyDescent="0.25">
      <c r="H44123" s="200"/>
    </row>
    <row r="44124" spans="8:8" x14ac:dyDescent="0.25">
      <c r="H44124" s="200"/>
    </row>
    <row r="44125" spans="8:8" x14ac:dyDescent="0.25">
      <c r="H44125" s="200"/>
    </row>
    <row r="44126" spans="8:8" x14ac:dyDescent="0.25">
      <c r="H44126" s="200"/>
    </row>
    <row r="44127" spans="8:8" x14ac:dyDescent="0.25">
      <c r="H44127" s="200"/>
    </row>
    <row r="44128" spans="8:8" x14ac:dyDescent="0.25">
      <c r="H44128" s="200"/>
    </row>
    <row r="44129" spans="8:8" x14ac:dyDescent="0.25">
      <c r="H44129" s="200"/>
    </row>
    <row r="44130" spans="8:8" x14ac:dyDescent="0.25">
      <c r="H44130" s="200"/>
    </row>
    <row r="44131" spans="8:8" x14ac:dyDescent="0.25">
      <c r="H44131" s="200"/>
    </row>
    <row r="44132" spans="8:8" x14ac:dyDescent="0.25">
      <c r="H44132" s="200"/>
    </row>
    <row r="44133" spans="8:8" x14ac:dyDescent="0.25">
      <c r="H44133" s="200"/>
    </row>
    <row r="44134" spans="8:8" x14ac:dyDescent="0.25">
      <c r="H44134" s="200"/>
    </row>
    <row r="44135" spans="8:8" x14ac:dyDescent="0.25">
      <c r="H44135" s="200"/>
    </row>
    <row r="44136" spans="8:8" x14ac:dyDescent="0.25">
      <c r="H44136" s="200"/>
    </row>
    <row r="44137" spans="8:8" x14ac:dyDescent="0.25">
      <c r="H44137" s="200"/>
    </row>
    <row r="44138" spans="8:8" x14ac:dyDescent="0.25">
      <c r="H44138" s="200"/>
    </row>
    <row r="44139" spans="8:8" x14ac:dyDescent="0.25">
      <c r="H44139" s="200"/>
    </row>
    <row r="44140" spans="8:8" x14ac:dyDescent="0.25">
      <c r="H44140" s="200"/>
    </row>
    <row r="44141" spans="8:8" x14ac:dyDescent="0.25">
      <c r="H44141" s="200"/>
    </row>
    <row r="44142" spans="8:8" x14ac:dyDescent="0.25">
      <c r="H44142" s="200"/>
    </row>
    <row r="44143" spans="8:8" x14ac:dyDescent="0.25">
      <c r="H44143" s="200"/>
    </row>
    <row r="44144" spans="8:8" x14ac:dyDescent="0.25">
      <c r="H44144" s="200"/>
    </row>
    <row r="44145" spans="8:8" x14ac:dyDescent="0.25">
      <c r="H44145" s="200"/>
    </row>
    <row r="44146" spans="8:8" x14ac:dyDescent="0.25">
      <c r="H44146" s="200"/>
    </row>
    <row r="44147" spans="8:8" x14ac:dyDescent="0.25">
      <c r="H44147" s="200"/>
    </row>
    <row r="44148" spans="8:8" x14ac:dyDescent="0.25">
      <c r="H44148" s="200"/>
    </row>
    <row r="44149" spans="8:8" x14ac:dyDescent="0.25">
      <c r="H44149" s="200"/>
    </row>
    <row r="44150" spans="8:8" x14ac:dyDescent="0.25">
      <c r="H44150" s="200"/>
    </row>
    <row r="44151" spans="8:8" x14ac:dyDescent="0.25">
      <c r="H44151" s="200"/>
    </row>
    <row r="44152" spans="8:8" x14ac:dyDescent="0.25">
      <c r="H44152" s="200"/>
    </row>
    <row r="44153" spans="8:8" x14ac:dyDescent="0.25">
      <c r="H44153" s="200"/>
    </row>
    <row r="44154" spans="8:8" x14ac:dyDescent="0.25">
      <c r="H44154" s="200"/>
    </row>
    <row r="44155" spans="8:8" x14ac:dyDescent="0.25">
      <c r="H44155" s="200"/>
    </row>
    <row r="44156" spans="8:8" x14ac:dyDescent="0.25">
      <c r="H44156" s="200"/>
    </row>
    <row r="44157" spans="8:8" x14ac:dyDescent="0.25">
      <c r="H44157" s="200"/>
    </row>
    <row r="44158" spans="8:8" x14ac:dyDescent="0.25">
      <c r="H44158" s="200"/>
    </row>
    <row r="44159" spans="8:8" x14ac:dyDescent="0.25">
      <c r="H44159" s="200"/>
    </row>
    <row r="44160" spans="8:8" x14ac:dyDescent="0.25">
      <c r="H44160" s="200"/>
    </row>
    <row r="44161" spans="8:8" x14ac:dyDescent="0.25">
      <c r="H44161" s="200"/>
    </row>
    <row r="44162" spans="8:8" x14ac:dyDescent="0.25">
      <c r="H44162" s="200"/>
    </row>
    <row r="44163" spans="8:8" x14ac:dyDescent="0.25">
      <c r="H44163" s="200"/>
    </row>
    <row r="44164" spans="8:8" x14ac:dyDescent="0.25">
      <c r="H44164" s="200"/>
    </row>
    <row r="44165" spans="8:8" x14ac:dyDescent="0.25">
      <c r="H44165" s="200"/>
    </row>
    <row r="44166" spans="8:8" x14ac:dyDescent="0.25">
      <c r="H44166" s="200"/>
    </row>
    <row r="44167" spans="8:8" x14ac:dyDescent="0.25">
      <c r="H44167" s="200"/>
    </row>
    <row r="44168" spans="8:8" x14ac:dyDescent="0.25">
      <c r="H44168" s="200"/>
    </row>
    <row r="44169" spans="8:8" x14ac:dyDescent="0.25">
      <c r="H44169" s="200"/>
    </row>
    <row r="44170" spans="8:8" x14ac:dyDescent="0.25">
      <c r="H44170" s="200"/>
    </row>
    <row r="44171" spans="8:8" x14ac:dyDescent="0.25">
      <c r="H44171" s="200"/>
    </row>
    <row r="44172" spans="8:8" x14ac:dyDescent="0.25">
      <c r="H44172" s="200"/>
    </row>
    <row r="44173" spans="8:8" x14ac:dyDescent="0.25">
      <c r="H44173" s="200"/>
    </row>
    <row r="44174" spans="8:8" x14ac:dyDescent="0.25">
      <c r="H44174" s="200"/>
    </row>
    <row r="44175" spans="8:8" x14ac:dyDescent="0.25">
      <c r="H44175" s="200"/>
    </row>
    <row r="44176" spans="8:8" x14ac:dyDescent="0.25">
      <c r="H44176" s="200"/>
    </row>
    <row r="44177" spans="8:8" x14ac:dyDescent="0.25">
      <c r="H44177" s="200"/>
    </row>
    <row r="44178" spans="8:8" x14ac:dyDescent="0.25">
      <c r="H44178" s="200"/>
    </row>
    <row r="44179" spans="8:8" x14ac:dyDescent="0.25">
      <c r="H44179" s="200"/>
    </row>
    <row r="44180" spans="8:8" x14ac:dyDescent="0.25">
      <c r="H44180" s="200"/>
    </row>
    <row r="44181" spans="8:8" x14ac:dyDescent="0.25">
      <c r="H44181" s="200"/>
    </row>
    <row r="44182" spans="8:8" x14ac:dyDescent="0.25">
      <c r="H44182" s="200"/>
    </row>
    <row r="44183" spans="8:8" x14ac:dyDescent="0.25">
      <c r="H44183" s="200"/>
    </row>
    <row r="44184" spans="8:8" x14ac:dyDescent="0.25">
      <c r="H44184" s="200"/>
    </row>
    <row r="44185" spans="8:8" x14ac:dyDescent="0.25">
      <c r="H44185" s="200"/>
    </row>
    <row r="44186" spans="8:8" x14ac:dyDescent="0.25">
      <c r="H44186" s="200"/>
    </row>
    <row r="44187" spans="8:8" x14ac:dyDescent="0.25">
      <c r="H44187" s="200"/>
    </row>
    <row r="44188" spans="8:8" x14ac:dyDescent="0.25">
      <c r="H44188" s="200"/>
    </row>
    <row r="44189" spans="8:8" x14ac:dyDescent="0.25">
      <c r="H44189" s="200"/>
    </row>
    <row r="44190" spans="8:8" x14ac:dyDescent="0.25">
      <c r="H44190" s="200"/>
    </row>
    <row r="44191" spans="8:8" x14ac:dyDescent="0.25">
      <c r="H44191" s="200"/>
    </row>
    <row r="44192" spans="8:8" x14ac:dyDescent="0.25">
      <c r="H44192" s="200"/>
    </row>
    <row r="44193" spans="8:8" x14ac:dyDescent="0.25">
      <c r="H44193" s="200"/>
    </row>
    <row r="44194" spans="8:8" x14ac:dyDescent="0.25">
      <c r="H44194" s="200"/>
    </row>
    <row r="44195" spans="8:8" x14ac:dyDescent="0.25">
      <c r="H44195" s="200"/>
    </row>
    <row r="44196" spans="8:8" x14ac:dyDescent="0.25">
      <c r="H44196" s="200"/>
    </row>
    <row r="44197" spans="8:8" x14ac:dyDescent="0.25">
      <c r="H44197" s="200"/>
    </row>
    <row r="44198" spans="8:8" x14ac:dyDescent="0.25">
      <c r="H44198" s="200"/>
    </row>
    <row r="44199" spans="8:8" x14ac:dyDescent="0.25">
      <c r="H44199" s="200"/>
    </row>
    <row r="44200" spans="8:8" x14ac:dyDescent="0.25">
      <c r="H44200" s="200"/>
    </row>
    <row r="44201" spans="8:8" x14ac:dyDescent="0.25">
      <c r="H44201" s="200"/>
    </row>
    <row r="44202" spans="8:8" x14ac:dyDescent="0.25">
      <c r="H44202" s="200"/>
    </row>
    <row r="44203" spans="8:8" x14ac:dyDescent="0.25">
      <c r="H44203" s="200"/>
    </row>
    <row r="44204" spans="8:8" x14ac:dyDescent="0.25">
      <c r="H44204" s="200"/>
    </row>
    <row r="44205" spans="8:8" x14ac:dyDescent="0.25">
      <c r="H44205" s="200"/>
    </row>
    <row r="44206" spans="8:8" x14ac:dyDescent="0.25">
      <c r="H44206" s="200"/>
    </row>
    <row r="44207" spans="8:8" x14ac:dyDescent="0.25">
      <c r="H44207" s="200"/>
    </row>
    <row r="44208" spans="8:8" x14ac:dyDescent="0.25">
      <c r="H44208" s="200"/>
    </row>
    <row r="44209" spans="8:8" x14ac:dyDescent="0.25">
      <c r="H44209" s="200"/>
    </row>
    <row r="44210" spans="8:8" x14ac:dyDescent="0.25">
      <c r="H44210" s="200"/>
    </row>
    <row r="44211" spans="8:8" x14ac:dyDescent="0.25">
      <c r="H44211" s="200"/>
    </row>
    <row r="44212" spans="8:8" x14ac:dyDescent="0.25">
      <c r="H44212" s="200"/>
    </row>
    <row r="44213" spans="8:8" x14ac:dyDescent="0.25">
      <c r="H44213" s="200"/>
    </row>
    <row r="44214" spans="8:8" x14ac:dyDescent="0.25">
      <c r="H44214" s="200"/>
    </row>
    <row r="44215" spans="8:8" x14ac:dyDescent="0.25">
      <c r="H44215" s="200"/>
    </row>
    <row r="44216" spans="8:8" x14ac:dyDescent="0.25">
      <c r="H44216" s="200"/>
    </row>
    <row r="44217" spans="8:8" x14ac:dyDescent="0.25">
      <c r="H44217" s="200"/>
    </row>
    <row r="44218" spans="8:8" x14ac:dyDescent="0.25">
      <c r="H44218" s="200"/>
    </row>
    <row r="44219" spans="8:8" x14ac:dyDescent="0.25">
      <c r="H44219" s="200"/>
    </row>
    <row r="44220" spans="8:8" x14ac:dyDescent="0.25">
      <c r="H44220" s="200"/>
    </row>
    <row r="44221" spans="8:8" x14ac:dyDescent="0.25">
      <c r="H44221" s="200"/>
    </row>
    <row r="44222" spans="8:8" x14ac:dyDescent="0.25">
      <c r="H44222" s="200"/>
    </row>
    <row r="44223" spans="8:8" x14ac:dyDescent="0.25">
      <c r="H44223" s="200"/>
    </row>
    <row r="44224" spans="8:8" x14ac:dyDescent="0.25">
      <c r="H44224" s="200"/>
    </row>
    <row r="44225" spans="8:8" x14ac:dyDescent="0.25">
      <c r="H44225" s="200"/>
    </row>
    <row r="44226" spans="8:8" x14ac:dyDescent="0.25">
      <c r="H44226" s="200"/>
    </row>
    <row r="44227" spans="8:8" x14ac:dyDescent="0.25">
      <c r="H44227" s="200"/>
    </row>
    <row r="44228" spans="8:8" x14ac:dyDescent="0.25">
      <c r="H44228" s="200"/>
    </row>
    <row r="44229" spans="8:8" x14ac:dyDescent="0.25">
      <c r="H44229" s="200"/>
    </row>
    <row r="44230" spans="8:8" x14ac:dyDescent="0.25">
      <c r="H44230" s="200"/>
    </row>
    <row r="44231" spans="8:8" x14ac:dyDescent="0.25">
      <c r="H44231" s="200"/>
    </row>
    <row r="44232" spans="8:8" x14ac:dyDescent="0.25">
      <c r="H44232" s="200"/>
    </row>
    <row r="44233" spans="8:8" x14ac:dyDescent="0.25">
      <c r="H44233" s="200"/>
    </row>
    <row r="44234" spans="8:8" x14ac:dyDescent="0.25">
      <c r="H44234" s="200"/>
    </row>
    <row r="44235" spans="8:8" x14ac:dyDescent="0.25">
      <c r="H44235" s="200"/>
    </row>
    <row r="44236" spans="8:8" x14ac:dyDescent="0.25">
      <c r="H44236" s="200"/>
    </row>
    <row r="44237" spans="8:8" x14ac:dyDescent="0.25">
      <c r="H44237" s="200"/>
    </row>
    <row r="44238" spans="8:8" x14ac:dyDescent="0.25">
      <c r="H44238" s="200"/>
    </row>
    <row r="44239" spans="8:8" x14ac:dyDescent="0.25">
      <c r="H44239" s="200"/>
    </row>
    <row r="44240" spans="8:8" x14ac:dyDescent="0.25">
      <c r="H44240" s="200"/>
    </row>
    <row r="44241" spans="8:8" x14ac:dyDescent="0.25">
      <c r="H44241" s="200"/>
    </row>
    <row r="44242" spans="8:8" x14ac:dyDescent="0.25">
      <c r="H44242" s="200"/>
    </row>
    <row r="44243" spans="8:8" x14ac:dyDescent="0.25">
      <c r="H44243" s="200"/>
    </row>
    <row r="44244" spans="8:8" x14ac:dyDescent="0.25">
      <c r="H44244" s="200"/>
    </row>
    <row r="44245" spans="8:8" x14ac:dyDescent="0.25">
      <c r="H44245" s="200"/>
    </row>
    <row r="44246" spans="8:8" x14ac:dyDescent="0.25">
      <c r="H44246" s="200"/>
    </row>
    <row r="44247" spans="8:8" x14ac:dyDescent="0.25">
      <c r="H44247" s="200"/>
    </row>
    <row r="44248" spans="8:8" x14ac:dyDescent="0.25">
      <c r="H44248" s="200"/>
    </row>
    <row r="44249" spans="8:8" x14ac:dyDescent="0.25">
      <c r="H44249" s="200"/>
    </row>
    <row r="44250" spans="8:8" x14ac:dyDescent="0.25">
      <c r="H44250" s="200"/>
    </row>
    <row r="44251" spans="8:8" x14ac:dyDescent="0.25">
      <c r="H44251" s="200"/>
    </row>
    <row r="44252" spans="8:8" x14ac:dyDescent="0.25">
      <c r="H44252" s="200"/>
    </row>
    <row r="44253" spans="8:8" x14ac:dyDescent="0.25">
      <c r="H44253" s="200"/>
    </row>
    <row r="44254" spans="8:8" x14ac:dyDescent="0.25">
      <c r="H44254" s="200"/>
    </row>
    <row r="44255" spans="8:8" x14ac:dyDescent="0.25">
      <c r="H44255" s="200"/>
    </row>
    <row r="44256" spans="8:8" x14ac:dyDescent="0.25">
      <c r="H44256" s="200"/>
    </row>
    <row r="44257" spans="8:8" x14ac:dyDescent="0.25">
      <c r="H44257" s="200"/>
    </row>
    <row r="44258" spans="8:8" x14ac:dyDescent="0.25">
      <c r="H44258" s="200"/>
    </row>
    <row r="44259" spans="8:8" x14ac:dyDescent="0.25">
      <c r="H44259" s="200"/>
    </row>
    <row r="44260" spans="8:8" x14ac:dyDescent="0.25">
      <c r="H44260" s="200"/>
    </row>
    <row r="44261" spans="8:8" x14ac:dyDescent="0.25">
      <c r="H44261" s="200"/>
    </row>
    <row r="44262" spans="8:8" x14ac:dyDescent="0.25">
      <c r="H44262" s="200"/>
    </row>
    <row r="44263" spans="8:8" x14ac:dyDescent="0.25">
      <c r="H44263" s="200"/>
    </row>
    <row r="44264" spans="8:8" x14ac:dyDescent="0.25">
      <c r="H44264" s="200"/>
    </row>
    <row r="44265" spans="8:8" x14ac:dyDescent="0.25">
      <c r="H44265" s="200"/>
    </row>
    <row r="44266" spans="8:8" x14ac:dyDescent="0.25">
      <c r="H44266" s="200"/>
    </row>
    <row r="44267" spans="8:8" x14ac:dyDescent="0.25">
      <c r="H44267" s="200"/>
    </row>
    <row r="44268" spans="8:8" x14ac:dyDescent="0.25">
      <c r="H44268" s="200"/>
    </row>
    <row r="44269" spans="8:8" x14ac:dyDescent="0.25">
      <c r="H44269" s="200"/>
    </row>
    <row r="44270" spans="8:8" x14ac:dyDescent="0.25">
      <c r="H44270" s="200"/>
    </row>
    <row r="44271" spans="8:8" x14ac:dyDescent="0.25">
      <c r="H44271" s="200"/>
    </row>
    <row r="44272" spans="8:8" x14ac:dyDescent="0.25">
      <c r="H44272" s="200"/>
    </row>
    <row r="44273" spans="8:8" x14ac:dyDescent="0.25">
      <c r="H44273" s="200"/>
    </row>
    <row r="44274" spans="8:8" x14ac:dyDescent="0.25">
      <c r="H44274" s="200"/>
    </row>
    <row r="44275" spans="8:8" x14ac:dyDescent="0.25">
      <c r="H44275" s="200"/>
    </row>
    <row r="44276" spans="8:8" x14ac:dyDescent="0.25">
      <c r="H44276" s="200"/>
    </row>
    <row r="44277" spans="8:8" x14ac:dyDescent="0.25">
      <c r="H44277" s="200"/>
    </row>
    <row r="44278" spans="8:8" x14ac:dyDescent="0.25">
      <c r="H44278" s="200"/>
    </row>
    <row r="44279" spans="8:8" x14ac:dyDescent="0.25">
      <c r="H44279" s="200"/>
    </row>
    <row r="44280" spans="8:8" x14ac:dyDescent="0.25">
      <c r="H44280" s="200"/>
    </row>
    <row r="44281" spans="8:8" x14ac:dyDescent="0.25">
      <c r="H44281" s="200"/>
    </row>
    <row r="44282" spans="8:8" x14ac:dyDescent="0.25">
      <c r="H44282" s="200"/>
    </row>
    <row r="44283" spans="8:8" x14ac:dyDescent="0.25">
      <c r="H44283" s="200"/>
    </row>
    <row r="44284" spans="8:8" x14ac:dyDescent="0.25">
      <c r="H44284" s="200"/>
    </row>
    <row r="44285" spans="8:8" x14ac:dyDescent="0.25">
      <c r="H44285" s="200"/>
    </row>
    <row r="44286" spans="8:8" x14ac:dyDescent="0.25">
      <c r="H44286" s="200"/>
    </row>
    <row r="44287" spans="8:8" x14ac:dyDescent="0.25">
      <c r="H44287" s="200"/>
    </row>
    <row r="44288" spans="8:8" x14ac:dyDescent="0.25">
      <c r="H44288" s="200"/>
    </row>
    <row r="44289" spans="8:8" x14ac:dyDescent="0.25">
      <c r="H44289" s="200"/>
    </row>
    <row r="44290" spans="8:8" x14ac:dyDescent="0.25">
      <c r="H44290" s="200"/>
    </row>
    <row r="44291" spans="8:8" x14ac:dyDescent="0.25">
      <c r="H44291" s="200"/>
    </row>
    <row r="44292" spans="8:8" x14ac:dyDescent="0.25">
      <c r="H44292" s="200"/>
    </row>
    <row r="44293" spans="8:8" x14ac:dyDescent="0.25">
      <c r="H44293" s="200"/>
    </row>
    <row r="44294" spans="8:8" x14ac:dyDescent="0.25">
      <c r="H44294" s="200"/>
    </row>
    <row r="44295" spans="8:8" x14ac:dyDescent="0.25">
      <c r="H44295" s="200"/>
    </row>
    <row r="44296" spans="8:8" x14ac:dyDescent="0.25">
      <c r="H44296" s="200"/>
    </row>
    <row r="44297" spans="8:8" x14ac:dyDescent="0.25">
      <c r="H44297" s="200"/>
    </row>
    <row r="44298" spans="8:8" x14ac:dyDescent="0.25">
      <c r="H44298" s="200"/>
    </row>
    <row r="44299" spans="8:8" x14ac:dyDescent="0.25">
      <c r="H44299" s="200"/>
    </row>
    <row r="44300" spans="8:8" x14ac:dyDescent="0.25">
      <c r="H44300" s="200"/>
    </row>
    <row r="44301" spans="8:8" x14ac:dyDescent="0.25">
      <c r="H44301" s="200"/>
    </row>
    <row r="44302" spans="8:8" x14ac:dyDescent="0.25">
      <c r="H44302" s="200"/>
    </row>
    <row r="44303" spans="8:8" x14ac:dyDescent="0.25">
      <c r="H44303" s="200"/>
    </row>
    <row r="44304" spans="8:8" x14ac:dyDescent="0.25">
      <c r="H44304" s="200"/>
    </row>
    <row r="44305" spans="8:8" x14ac:dyDescent="0.25">
      <c r="H44305" s="200"/>
    </row>
    <row r="44306" spans="8:8" x14ac:dyDescent="0.25">
      <c r="H44306" s="200"/>
    </row>
    <row r="44307" spans="8:8" x14ac:dyDescent="0.25">
      <c r="H44307" s="200"/>
    </row>
    <row r="44308" spans="8:8" x14ac:dyDescent="0.25">
      <c r="H44308" s="200"/>
    </row>
    <row r="44309" spans="8:8" x14ac:dyDescent="0.25">
      <c r="H44309" s="200"/>
    </row>
    <row r="44310" spans="8:8" x14ac:dyDescent="0.25">
      <c r="H44310" s="200"/>
    </row>
    <row r="44311" spans="8:8" x14ac:dyDescent="0.25">
      <c r="H44311" s="200"/>
    </row>
    <row r="44312" spans="8:8" x14ac:dyDescent="0.25">
      <c r="H44312" s="200"/>
    </row>
    <row r="44313" spans="8:8" x14ac:dyDescent="0.25">
      <c r="H44313" s="200"/>
    </row>
    <row r="44314" spans="8:8" x14ac:dyDescent="0.25">
      <c r="H44314" s="200"/>
    </row>
    <row r="44315" spans="8:8" x14ac:dyDescent="0.25">
      <c r="H44315" s="200"/>
    </row>
    <row r="44316" spans="8:8" x14ac:dyDescent="0.25">
      <c r="H44316" s="200"/>
    </row>
    <row r="44317" spans="8:8" x14ac:dyDescent="0.25">
      <c r="H44317" s="200"/>
    </row>
    <row r="44318" spans="8:8" x14ac:dyDescent="0.25">
      <c r="H44318" s="200"/>
    </row>
    <row r="44319" spans="8:8" x14ac:dyDescent="0.25">
      <c r="H44319" s="200"/>
    </row>
    <row r="44320" spans="8:8" x14ac:dyDescent="0.25">
      <c r="H44320" s="200"/>
    </row>
    <row r="44321" spans="8:8" x14ac:dyDescent="0.25">
      <c r="H44321" s="200"/>
    </row>
    <row r="44322" spans="8:8" x14ac:dyDescent="0.25">
      <c r="H44322" s="200"/>
    </row>
    <row r="44323" spans="8:8" x14ac:dyDescent="0.25">
      <c r="H44323" s="200"/>
    </row>
    <row r="44324" spans="8:8" x14ac:dyDescent="0.25">
      <c r="H44324" s="200"/>
    </row>
    <row r="44325" spans="8:8" x14ac:dyDescent="0.25">
      <c r="H44325" s="200"/>
    </row>
    <row r="44326" spans="8:8" x14ac:dyDescent="0.25">
      <c r="H44326" s="200"/>
    </row>
    <row r="44327" spans="8:8" x14ac:dyDescent="0.25">
      <c r="H44327" s="200"/>
    </row>
    <row r="44328" spans="8:8" x14ac:dyDescent="0.25">
      <c r="H44328" s="200"/>
    </row>
    <row r="44329" spans="8:8" x14ac:dyDescent="0.25">
      <c r="H44329" s="200"/>
    </row>
    <row r="44330" spans="8:8" x14ac:dyDescent="0.25">
      <c r="H44330" s="200"/>
    </row>
    <row r="44331" spans="8:8" x14ac:dyDescent="0.25">
      <c r="H44331" s="200"/>
    </row>
    <row r="44332" spans="8:8" x14ac:dyDescent="0.25">
      <c r="H44332" s="200"/>
    </row>
    <row r="44333" spans="8:8" x14ac:dyDescent="0.25">
      <c r="H44333" s="200"/>
    </row>
    <row r="44334" spans="8:8" x14ac:dyDescent="0.25">
      <c r="H44334" s="200"/>
    </row>
    <row r="44335" spans="8:8" x14ac:dyDescent="0.25">
      <c r="H44335" s="200"/>
    </row>
    <row r="44336" spans="8:8" x14ac:dyDescent="0.25">
      <c r="H44336" s="200"/>
    </row>
    <row r="44337" spans="8:8" x14ac:dyDescent="0.25">
      <c r="H44337" s="200"/>
    </row>
    <row r="44338" spans="8:8" x14ac:dyDescent="0.25">
      <c r="H44338" s="200"/>
    </row>
    <row r="44339" spans="8:8" x14ac:dyDescent="0.25">
      <c r="H44339" s="200"/>
    </row>
    <row r="44340" spans="8:8" x14ac:dyDescent="0.25">
      <c r="H44340" s="200"/>
    </row>
    <row r="44341" spans="8:8" x14ac:dyDescent="0.25">
      <c r="H44341" s="200"/>
    </row>
    <row r="44342" spans="8:8" x14ac:dyDescent="0.25">
      <c r="H44342" s="200"/>
    </row>
    <row r="44343" spans="8:8" x14ac:dyDescent="0.25">
      <c r="H44343" s="200"/>
    </row>
    <row r="44344" spans="8:8" x14ac:dyDescent="0.25">
      <c r="H44344" s="200"/>
    </row>
    <row r="44345" spans="8:8" x14ac:dyDescent="0.25">
      <c r="H44345" s="200"/>
    </row>
    <row r="44346" spans="8:8" x14ac:dyDescent="0.25">
      <c r="H44346" s="200"/>
    </row>
    <row r="44347" spans="8:8" x14ac:dyDescent="0.25">
      <c r="H44347" s="200"/>
    </row>
    <row r="44348" spans="8:8" x14ac:dyDescent="0.25">
      <c r="H44348" s="200"/>
    </row>
    <row r="44349" spans="8:8" x14ac:dyDescent="0.25">
      <c r="H44349" s="200"/>
    </row>
    <row r="44350" spans="8:8" x14ac:dyDescent="0.25">
      <c r="H44350" s="200"/>
    </row>
    <row r="44351" spans="8:8" x14ac:dyDescent="0.25">
      <c r="H44351" s="200"/>
    </row>
    <row r="44352" spans="8:8" x14ac:dyDescent="0.25">
      <c r="H44352" s="200"/>
    </row>
    <row r="44353" spans="8:8" x14ac:dyDescent="0.25">
      <c r="H44353" s="200"/>
    </row>
    <row r="44354" spans="8:8" x14ac:dyDescent="0.25">
      <c r="H44354" s="200"/>
    </row>
    <row r="44355" spans="8:8" x14ac:dyDescent="0.25">
      <c r="H44355" s="200"/>
    </row>
    <row r="44356" spans="8:8" x14ac:dyDescent="0.25">
      <c r="H44356" s="200"/>
    </row>
    <row r="44357" spans="8:8" x14ac:dyDescent="0.25">
      <c r="H44357" s="200"/>
    </row>
    <row r="44358" spans="8:8" x14ac:dyDescent="0.25">
      <c r="H44358" s="200"/>
    </row>
    <row r="44359" spans="8:8" x14ac:dyDescent="0.25">
      <c r="H44359" s="200"/>
    </row>
    <row r="44360" spans="8:8" x14ac:dyDescent="0.25">
      <c r="H44360" s="200"/>
    </row>
    <row r="44361" spans="8:8" x14ac:dyDescent="0.25">
      <c r="H44361" s="200"/>
    </row>
    <row r="44362" spans="8:8" x14ac:dyDescent="0.25">
      <c r="H44362" s="200"/>
    </row>
    <row r="44363" spans="8:8" x14ac:dyDescent="0.25">
      <c r="H44363" s="200"/>
    </row>
    <row r="44364" spans="8:8" x14ac:dyDescent="0.25">
      <c r="H44364" s="200"/>
    </row>
    <row r="44365" spans="8:8" x14ac:dyDescent="0.25">
      <c r="H44365" s="200"/>
    </row>
    <row r="44366" spans="8:8" x14ac:dyDescent="0.25">
      <c r="H44366" s="200"/>
    </row>
    <row r="44367" spans="8:8" x14ac:dyDescent="0.25">
      <c r="H44367" s="200"/>
    </row>
    <row r="44368" spans="8:8" x14ac:dyDescent="0.25">
      <c r="H44368" s="200"/>
    </row>
    <row r="44369" spans="8:8" x14ac:dyDescent="0.25">
      <c r="H44369" s="200"/>
    </row>
    <row r="44370" spans="8:8" x14ac:dyDescent="0.25">
      <c r="H44370" s="200"/>
    </row>
    <row r="44371" spans="8:8" x14ac:dyDescent="0.25">
      <c r="H44371" s="200"/>
    </row>
    <row r="44372" spans="8:8" x14ac:dyDescent="0.25">
      <c r="H44372" s="200"/>
    </row>
    <row r="44373" spans="8:8" x14ac:dyDescent="0.25">
      <c r="H44373" s="200"/>
    </row>
    <row r="44374" spans="8:8" x14ac:dyDescent="0.25">
      <c r="H44374" s="200"/>
    </row>
    <row r="44375" spans="8:8" x14ac:dyDescent="0.25">
      <c r="H44375" s="200"/>
    </row>
    <row r="44376" spans="8:8" x14ac:dyDescent="0.25">
      <c r="H44376" s="200"/>
    </row>
    <row r="44377" spans="8:8" x14ac:dyDescent="0.25">
      <c r="H44377" s="200"/>
    </row>
    <row r="44378" spans="8:8" x14ac:dyDescent="0.25">
      <c r="H44378" s="200"/>
    </row>
    <row r="44379" spans="8:8" x14ac:dyDescent="0.25">
      <c r="H44379" s="200"/>
    </row>
    <row r="44380" spans="8:8" x14ac:dyDescent="0.25">
      <c r="H44380" s="200"/>
    </row>
    <row r="44381" spans="8:8" x14ac:dyDescent="0.25">
      <c r="H44381" s="200"/>
    </row>
    <row r="44382" spans="8:8" x14ac:dyDescent="0.25">
      <c r="H44382" s="200"/>
    </row>
    <row r="44383" spans="8:8" x14ac:dyDescent="0.25">
      <c r="H44383" s="200"/>
    </row>
    <row r="44384" spans="8:8" x14ac:dyDescent="0.25">
      <c r="H44384" s="200"/>
    </row>
    <row r="44385" spans="8:8" x14ac:dyDescent="0.25">
      <c r="H44385" s="200"/>
    </row>
    <row r="44386" spans="8:8" x14ac:dyDescent="0.25">
      <c r="H44386" s="200"/>
    </row>
    <row r="44387" spans="8:8" x14ac:dyDescent="0.25">
      <c r="H44387" s="200"/>
    </row>
    <row r="44388" spans="8:8" x14ac:dyDescent="0.25">
      <c r="H44388" s="200"/>
    </row>
    <row r="44389" spans="8:8" x14ac:dyDescent="0.25">
      <c r="H44389" s="200"/>
    </row>
    <row r="44390" spans="8:8" x14ac:dyDescent="0.25">
      <c r="H44390" s="200"/>
    </row>
    <row r="44391" spans="8:8" x14ac:dyDescent="0.25">
      <c r="H44391" s="200"/>
    </row>
    <row r="44392" spans="8:8" x14ac:dyDescent="0.25">
      <c r="H44392" s="200"/>
    </row>
    <row r="44393" spans="8:8" x14ac:dyDescent="0.25">
      <c r="H44393" s="200"/>
    </row>
    <row r="44394" spans="8:8" x14ac:dyDescent="0.25">
      <c r="H44394" s="200"/>
    </row>
    <row r="44395" spans="8:8" x14ac:dyDescent="0.25">
      <c r="H44395" s="200"/>
    </row>
    <row r="44396" spans="8:8" x14ac:dyDescent="0.25">
      <c r="H44396" s="200"/>
    </row>
    <row r="44397" spans="8:8" x14ac:dyDescent="0.25">
      <c r="H44397" s="200"/>
    </row>
    <row r="44398" spans="8:8" x14ac:dyDescent="0.25">
      <c r="H44398" s="200"/>
    </row>
    <row r="44399" spans="8:8" x14ac:dyDescent="0.25">
      <c r="H44399" s="200"/>
    </row>
    <row r="44400" spans="8:8" x14ac:dyDescent="0.25">
      <c r="H44400" s="200"/>
    </row>
    <row r="44401" spans="8:8" x14ac:dyDescent="0.25">
      <c r="H44401" s="200"/>
    </row>
    <row r="44402" spans="8:8" x14ac:dyDescent="0.25">
      <c r="H44402" s="200"/>
    </row>
    <row r="44403" spans="8:8" x14ac:dyDescent="0.25">
      <c r="H44403" s="200"/>
    </row>
    <row r="44404" spans="8:8" x14ac:dyDescent="0.25">
      <c r="H44404" s="200"/>
    </row>
    <row r="44405" spans="8:8" x14ac:dyDescent="0.25">
      <c r="H44405" s="200"/>
    </row>
    <row r="44406" spans="8:8" x14ac:dyDescent="0.25">
      <c r="H44406" s="200"/>
    </row>
    <row r="44407" spans="8:8" x14ac:dyDescent="0.25">
      <c r="H44407" s="200"/>
    </row>
    <row r="44408" spans="8:8" x14ac:dyDescent="0.25">
      <c r="H44408" s="200"/>
    </row>
    <row r="44409" spans="8:8" x14ac:dyDescent="0.25">
      <c r="H44409" s="200"/>
    </row>
    <row r="44410" spans="8:8" x14ac:dyDescent="0.25">
      <c r="H44410" s="200"/>
    </row>
    <row r="44411" spans="8:8" x14ac:dyDescent="0.25">
      <c r="H44411" s="200"/>
    </row>
    <row r="44412" spans="8:8" x14ac:dyDescent="0.25">
      <c r="H44412" s="200"/>
    </row>
    <row r="44413" spans="8:8" x14ac:dyDescent="0.25">
      <c r="H44413" s="200"/>
    </row>
    <row r="44414" spans="8:8" x14ac:dyDescent="0.25">
      <c r="H44414" s="200"/>
    </row>
    <row r="44415" spans="8:8" x14ac:dyDescent="0.25">
      <c r="H44415" s="200"/>
    </row>
    <row r="44416" spans="8:8" x14ac:dyDescent="0.25">
      <c r="H44416" s="200"/>
    </row>
    <row r="44417" spans="8:8" x14ac:dyDescent="0.25">
      <c r="H44417" s="200"/>
    </row>
    <row r="44418" spans="8:8" x14ac:dyDescent="0.25">
      <c r="H44418" s="200"/>
    </row>
    <row r="44419" spans="8:8" x14ac:dyDescent="0.25">
      <c r="H44419" s="200"/>
    </row>
    <row r="44420" spans="8:8" x14ac:dyDescent="0.25">
      <c r="H44420" s="200"/>
    </row>
    <row r="44421" spans="8:8" x14ac:dyDescent="0.25">
      <c r="H44421" s="200"/>
    </row>
    <row r="44422" spans="8:8" x14ac:dyDescent="0.25">
      <c r="H44422" s="200"/>
    </row>
    <row r="44423" spans="8:8" x14ac:dyDescent="0.25">
      <c r="H44423" s="200"/>
    </row>
    <row r="44424" spans="8:8" x14ac:dyDescent="0.25">
      <c r="H44424" s="200"/>
    </row>
    <row r="44425" spans="8:8" x14ac:dyDescent="0.25">
      <c r="H44425" s="200"/>
    </row>
    <row r="44426" spans="8:8" x14ac:dyDescent="0.25">
      <c r="H44426" s="200"/>
    </row>
    <row r="44427" spans="8:8" x14ac:dyDescent="0.25">
      <c r="H44427" s="200"/>
    </row>
    <row r="44428" spans="8:8" x14ac:dyDescent="0.25">
      <c r="H44428" s="200"/>
    </row>
    <row r="44429" spans="8:8" x14ac:dyDescent="0.25">
      <c r="H44429" s="200"/>
    </row>
    <row r="44430" spans="8:8" x14ac:dyDescent="0.25">
      <c r="H44430" s="200"/>
    </row>
    <row r="44431" spans="8:8" x14ac:dyDescent="0.25">
      <c r="H44431" s="200"/>
    </row>
    <row r="44432" spans="8:8" x14ac:dyDescent="0.25">
      <c r="H44432" s="200"/>
    </row>
    <row r="44433" spans="8:8" x14ac:dyDescent="0.25">
      <c r="H44433" s="200"/>
    </row>
    <row r="44434" spans="8:8" x14ac:dyDescent="0.25">
      <c r="H44434" s="200"/>
    </row>
    <row r="44435" spans="8:8" x14ac:dyDescent="0.25">
      <c r="H44435" s="200"/>
    </row>
    <row r="44436" spans="8:8" x14ac:dyDescent="0.25">
      <c r="H44436" s="200"/>
    </row>
    <row r="44437" spans="8:8" x14ac:dyDescent="0.25">
      <c r="H44437" s="200"/>
    </row>
    <row r="44438" spans="8:8" x14ac:dyDescent="0.25">
      <c r="H44438" s="200"/>
    </row>
    <row r="44439" spans="8:8" x14ac:dyDescent="0.25">
      <c r="H44439" s="200"/>
    </row>
    <row r="44440" spans="8:8" x14ac:dyDescent="0.25">
      <c r="H44440" s="200"/>
    </row>
    <row r="44441" spans="8:8" x14ac:dyDescent="0.25">
      <c r="H44441" s="200"/>
    </row>
    <row r="44442" spans="8:8" x14ac:dyDescent="0.25">
      <c r="H44442" s="200"/>
    </row>
    <row r="44443" spans="8:8" x14ac:dyDescent="0.25">
      <c r="H44443" s="200"/>
    </row>
    <row r="44444" spans="8:8" x14ac:dyDescent="0.25">
      <c r="H44444" s="200"/>
    </row>
    <row r="44445" spans="8:8" x14ac:dyDescent="0.25">
      <c r="H44445" s="200"/>
    </row>
    <row r="44446" spans="8:8" x14ac:dyDescent="0.25">
      <c r="H44446" s="200"/>
    </row>
    <row r="44447" spans="8:8" x14ac:dyDescent="0.25">
      <c r="H44447" s="200"/>
    </row>
    <row r="44448" spans="8:8" x14ac:dyDescent="0.25">
      <c r="H44448" s="200"/>
    </row>
    <row r="44449" spans="8:8" x14ac:dyDescent="0.25">
      <c r="H44449" s="200"/>
    </row>
    <row r="44450" spans="8:8" x14ac:dyDescent="0.25">
      <c r="H44450" s="200"/>
    </row>
    <row r="44451" spans="8:8" x14ac:dyDescent="0.25">
      <c r="H44451" s="200"/>
    </row>
    <row r="44452" spans="8:8" x14ac:dyDescent="0.25">
      <c r="H44452" s="200"/>
    </row>
    <row r="44453" spans="8:8" x14ac:dyDescent="0.25">
      <c r="H44453" s="200"/>
    </row>
    <row r="44454" spans="8:8" x14ac:dyDescent="0.25">
      <c r="H44454" s="200"/>
    </row>
    <row r="44455" spans="8:8" x14ac:dyDescent="0.25">
      <c r="H44455" s="200"/>
    </row>
    <row r="44456" spans="8:8" x14ac:dyDescent="0.25">
      <c r="H44456" s="200"/>
    </row>
    <row r="44457" spans="8:8" x14ac:dyDescent="0.25">
      <c r="H44457" s="200"/>
    </row>
    <row r="44458" spans="8:8" x14ac:dyDescent="0.25">
      <c r="H44458" s="200"/>
    </row>
    <row r="44459" spans="8:8" x14ac:dyDescent="0.25">
      <c r="H44459" s="200"/>
    </row>
    <row r="44460" spans="8:8" x14ac:dyDescent="0.25">
      <c r="H44460" s="200"/>
    </row>
    <row r="44461" spans="8:8" x14ac:dyDescent="0.25">
      <c r="H44461" s="200"/>
    </row>
    <row r="44462" spans="8:8" x14ac:dyDescent="0.25">
      <c r="H44462" s="200"/>
    </row>
    <row r="44463" spans="8:8" x14ac:dyDescent="0.25">
      <c r="H44463" s="200"/>
    </row>
    <row r="44464" spans="8:8" x14ac:dyDescent="0.25">
      <c r="H44464" s="200"/>
    </row>
    <row r="44465" spans="8:8" x14ac:dyDescent="0.25">
      <c r="H44465" s="200"/>
    </row>
    <row r="44466" spans="8:8" x14ac:dyDescent="0.25">
      <c r="H44466" s="200"/>
    </row>
    <row r="44467" spans="8:8" x14ac:dyDescent="0.25">
      <c r="H44467" s="200"/>
    </row>
    <row r="44468" spans="8:8" x14ac:dyDescent="0.25">
      <c r="H44468" s="200"/>
    </row>
    <row r="44469" spans="8:8" x14ac:dyDescent="0.25">
      <c r="H44469" s="200"/>
    </row>
    <row r="44470" spans="8:8" x14ac:dyDescent="0.25">
      <c r="H44470" s="200"/>
    </row>
    <row r="44471" spans="8:8" x14ac:dyDescent="0.25">
      <c r="H44471" s="200"/>
    </row>
    <row r="44472" spans="8:8" x14ac:dyDescent="0.25">
      <c r="H44472" s="200"/>
    </row>
    <row r="44473" spans="8:8" x14ac:dyDescent="0.25">
      <c r="H44473" s="200"/>
    </row>
    <row r="44474" spans="8:8" x14ac:dyDescent="0.25">
      <c r="H44474" s="200"/>
    </row>
    <row r="44475" spans="8:8" x14ac:dyDescent="0.25">
      <c r="H44475" s="200"/>
    </row>
    <row r="44476" spans="8:8" x14ac:dyDescent="0.25">
      <c r="H44476" s="200"/>
    </row>
    <row r="44477" spans="8:8" x14ac:dyDescent="0.25">
      <c r="H44477" s="200"/>
    </row>
    <row r="44478" spans="8:8" x14ac:dyDescent="0.25">
      <c r="H44478" s="200"/>
    </row>
    <row r="44479" spans="8:8" x14ac:dyDescent="0.25">
      <c r="H44479" s="200"/>
    </row>
    <row r="44480" spans="8:8" x14ac:dyDescent="0.25">
      <c r="H44480" s="200"/>
    </row>
    <row r="44481" spans="8:8" x14ac:dyDescent="0.25">
      <c r="H44481" s="200"/>
    </row>
    <row r="44482" spans="8:8" x14ac:dyDescent="0.25">
      <c r="H44482" s="200"/>
    </row>
    <row r="44483" spans="8:8" x14ac:dyDescent="0.25">
      <c r="H44483" s="200"/>
    </row>
    <row r="44484" spans="8:8" x14ac:dyDescent="0.25">
      <c r="H44484" s="200"/>
    </row>
    <row r="44485" spans="8:8" x14ac:dyDescent="0.25">
      <c r="H44485" s="200"/>
    </row>
    <row r="44486" spans="8:8" x14ac:dyDescent="0.25">
      <c r="H44486" s="200"/>
    </row>
    <row r="44487" spans="8:8" x14ac:dyDescent="0.25">
      <c r="H44487" s="200"/>
    </row>
    <row r="44488" spans="8:8" x14ac:dyDescent="0.25">
      <c r="H44488" s="200"/>
    </row>
    <row r="44489" spans="8:8" x14ac:dyDescent="0.25">
      <c r="H44489" s="200"/>
    </row>
    <row r="44490" spans="8:8" x14ac:dyDescent="0.25">
      <c r="H44490" s="200"/>
    </row>
    <row r="44491" spans="8:8" x14ac:dyDescent="0.25">
      <c r="H44491" s="200"/>
    </row>
    <row r="44492" spans="8:8" x14ac:dyDescent="0.25">
      <c r="H44492" s="200"/>
    </row>
    <row r="44493" spans="8:8" x14ac:dyDescent="0.25">
      <c r="H44493" s="200"/>
    </row>
    <row r="44494" spans="8:8" x14ac:dyDescent="0.25">
      <c r="H44494" s="200"/>
    </row>
    <row r="44495" spans="8:8" x14ac:dyDescent="0.25">
      <c r="H44495" s="200"/>
    </row>
    <row r="44496" spans="8:8" x14ac:dyDescent="0.25">
      <c r="H44496" s="200"/>
    </row>
    <row r="44497" spans="8:8" x14ac:dyDescent="0.25">
      <c r="H44497" s="200"/>
    </row>
    <row r="44498" spans="8:8" x14ac:dyDescent="0.25">
      <c r="H44498" s="200"/>
    </row>
    <row r="44499" spans="8:8" x14ac:dyDescent="0.25">
      <c r="H44499" s="200"/>
    </row>
    <row r="44500" spans="8:8" x14ac:dyDescent="0.25">
      <c r="H44500" s="200"/>
    </row>
    <row r="44501" spans="8:8" x14ac:dyDescent="0.25">
      <c r="H44501" s="200"/>
    </row>
    <row r="44502" spans="8:8" x14ac:dyDescent="0.25">
      <c r="H44502" s="200"/>
    </row>
    <row r="44503" spans="8:8" x14ac:dyDescent="0.25">
      <c r="H44503" s="200"/>
    </row>
    <row r="44504" spans="8:8" x14ac:dyDescent="0.25">
      <c r="H44504" s="200"/>
    </row>
    <row r="44505" spans="8:8" x14ac:dyDescent="0.25">
      <c r="H44505" s="200"/>
    </row>
    <row r="44506" spans="8:8" x14ac:dyDescent="0.25">
      <c r="H44506" s="200"/>
    </row>
    <row r="44507" spans="8:8" x14ac:dyDescent="0.25">
      <c r="H44507" s="200"/>
    </row>
    <row r="44508" spans="8:8" x14ac:dyDescent="0.25">
      <c r="H44508" s="200"/>
    </row>
    <row r="44509" spans="8:8" x14ac:dyDescent="0.25">
      <c r="H44509" s="200"/>
    </row>
    <row r="44510" spans="8:8" x14ac:dyDescent="0.25">
      <c r="H44510" s="200"/>
    </row>
    <row r="44511" spans="8:8" x14ac:dyDescent="0.25">
      <c r="H44511" s="200"/>
    </row>
    <row r="44512" spans="8:8" x14ac:dyDescent="0.25">
      <c r="H44512" s="200"/>
    </row>
    <row r="44513" spans="8:8" x14ac:dyDescent="0.25">
      <c r="H44513" s="200"/>
    </row>
    <row r="44514" spans="8:8" x14ac:dyDescent="0.25">
      <c r="H44514" s="200"/>
    </row>
    <row r="44515" spans="8:8" x14ac:dyDescent="0.25">
      <c r="H44515" s="200"/>
    </row>
    <row r="44516" spans="8:8" x14ac:dyDescent="0.25">
      <c r="H44516" s="200"/>
    </row>
    <row r="44517" spans="8:8" x14ac:dyDescent="0.25">
      <c r="H44517" s="200"/>
    </row>
    <row r="44518" spans="8:8" x14ac:dyDescent="0.25">
      <c r="H44518" s="200"/>
    </row>
    <row r="44519" spans="8:8" x14ac:dyDescent="0.25">
      <c r="H44519" s="200"/>
    </row>
    <row r="44520" spans="8:8" x14ac:dyDescent="0.25">
      <c r="H44520" s="200"/>
    </row>
    <row r="44521" spans="8:8" x14ac:dyDescent="0.25">
      <c r="H44521" s="200"/>
    </row>
    <row r="44522" spans="8:8" x14ac:dyDescent="0.25">
      <c r="H44522" s="200"/>
    </row>
    <row r="44523" spans="8:8" x14ac:dyDescent="0.25">
      <c r="H44523" s="200"/>
    </row>
    <row r="44524" spans="8:8" x14ac:dyDescent="0.25">
      <c r="H44524" s="200"/>
    </row>
    <row r="44525" spans="8:8" x14ac:dyDescent="0.25">
      <c r="H44525" s="200"/>
    </row>
    <row r="44526" spans="8:8" x14ac:dyDescent="0.25">
      <c r="H44526" s="200"/>
    </row>
    <row r="44527" spans="8:8" x14ac:dyDescent="0.25">
      <c r="H44527" s="200"/>
    </row>
    <row r="44528" spans="8:8" x14ac:dyDescent="0.25">
      <c r="H44528" s="200"/>
    </row>
    <row r="44529" spans="8:8" x14ac:dyDescent="0.25">
      <c r="H44529" s="200"/>
    </row>
    <row r="44530" spans="8:8" x14ac:dyDescent="0.25">
      <c r="H44530" s="200"/>
    </row>
    <row r="44531" spans="8:8" x14ac:dyDescent="0.25">
      <c r="H44531" s="200"/>
    </row>
    <row r="44532" spans="8:8" x14ac:dyDescent="0.25">
      <c r="H44532" s="200"/>
    </row>
    <row r="44533" spans="8:8" x14ac:dyDescent="0.25">
      <c r="H44533" s="200"/>
    </row>
    <row r="44534" spans="8:8" x14ac:dyDescent="0.25">
      <c r="H44534" s="200"/>
    </row>
    <row r="44535" spans="8:8" x14ac:dyDescent="0.25">
      <c r="H44535" s="200"/>
    </row>
    <row r="44536" spans="8:8" x14ac:dyDescent="0.25">
      <c r="H44536" s="200"/>
    </row>
    <row r="44537" spans="8:8" x14ac:dyDescent="0.25">
      <c r="H44537" s="200"/>
    </row>
    <row r="44538" spans="8:8" x14ac:dyDescent="0.25">
      <c r="H44538" s="200"/>
    </row>
    <row r="44539" spans="8:8" x14ac:dyDescent="0.25">
      <c r="H44539" s="200"/>
    </row>
    <row r="44540" spans="8:8" x14ac:dyDescent="0.25">
      <c r="H44540" s="200"/>
    </row>
    <row r="44541" spans="8:8" x14ac:dyDescent="0.25">
      <c r="H44541" s="200"/>
    </row>
    <row r="44542" spans="8:8" x14ac:dyDescent="0.25">
      <c r="H44542" s="200"/>
    </row>
    <row r="44543" spans="8:8" x14ac:dyDescent="0.25">
      <c r="H44543" s="200"/>
    </row>
    <row r="44544" spans="8:8" x14ac:dyDescent="0.25">
      <c r="H44544" s="200"/>
    </row>
    <row r="44545" spans="8:8" x14ac:dyDescent="0.25">
      <c r="H44545" s="200"/>
    </row>
    <row r="44546" spans="8:8" x14ac:dyDescent="0.25">
      <c r="H44546" s="200"/>
    </row>
    <row r="44547" spans="8:8" x14ac:dyDescent="0.25">
      <c r="H44547" s="200"/>
    </row>
    <row r="44548" spans="8:8" x14ac:dyDescent="0.25">
      <c r="H44548" s="200"/>
    </row>
    <row r="44549" spans="8:8" x14ac:dyDescent="0.25">
      <c r="H44549" s="200"/>
    </row>
    <row r="44550" spans="8:8" x14ac:dyDescent="0.25">
      <c r="H44550" s="200"/>
    </row>
    <row r="44551" spans="8:8" x14ac:dyDescent="0.25">
      <c r="H44551" s="200"/>
    </row>
    <row r="44552" spans="8:8" x14ac:dyDescent="0.25">
      <c r="H44552" s="200"/>
    </row>
    <row r="44553" spans="8:8" x14ac:dyDescent="0.25">
      <c r="H44553" s="200"/>
    </row>
    <row r="44554" spans="8:8" x14ac:dyDescent="0.25">
      <c r="H44554" s="200"/>
    </row>
    <row r="44555" spans="8:8" x14ac:dyDescent="0.25">
      <c r="H44555" s="200"/>
    </row>
    <row r="44556" spans="8:8" x14ac:dyDescent="0.25">
      <c r="H44556" s="200"/>
    </row>
    <row r="44557" spans="8:8" x14ac:dyDescent="0.25">
      <c r="H44557" s="200"/>
    </row>
    <row r="44558" spans="8:8" x14ac:dyDescent="0.25">
      <c r="H44558" s="200"/>
    </row>
    <row r="44559" spans="8:8" x14ac:dyDescent="0.25">
      <c r="H44559" s="200"/>
    </row>
    <row r="44560" spans="8:8" x14ac:dyDescent="0.25">
      <c r="H44560" s="200"/>
    </row>
    <row r="44561" spans="8:8" x14ac:dyDescent="0.25">
      <c r="H44561" s="200"/>
    </row>
    <row r="44562" spans="8:8" x14ac:dyDescent="0.25">
      <c r="H44562" s="200"/>
    </row>
    <row r="44563" spans="8:8" x14ac:dyDescent="0.25">
      <c r="H44563" s="200"/>
    </row>
    <row r="44564" spans="8:8" x14ac:dyDescent="0.25">
      <c r="H44564" s="200"/>
    </row>
    <row r="44565" spans="8:8" x14ac:dyDescent="0.25">
      <c r="H44565" s="200"/>
    </row>
    <row r="44566" spans="8:8" x14ac:dyDescent="0.25">
      <c r="H44566" s="200"/>
    </row>
    <row r="44567" spans="8:8" x14ac:dyDescent="0.25">
      <c r="H44567" s="200"/>
    </row>
    <row r="44568" spans="8:8" x14ac:dyDescent="0.25">
      <c r="H44568" s="200"/>
    </row>
    <row r="44569" spans="8:8" x14ac:dyDescent="0.25">
      <c r="H44569" s="200"/>
    </row>
    <row r="44570" spans="8:8" x14ac:dyDescent="0.25">
      <c r="H44570" s="200"/>
    </row>
    <row r="44571" spans="8:8" x14ac:dyDescent="0.25">
      <c r="H44571" s="200"/>
    </row>
    <row r="44572" spans="8:8" x14ac:dyDescent="0.25">
      <c r="H44572" s="200"/>
    </row>
    <row r="44573" spans="8:8" x14ac:dyDescent="0.25">
      <c r="H44573" s="200"/>
    </row>
    <row r="44574" spans="8:8" x14ac:dyDescent="0.25">
      <c r="H44574" s="200"/>
    </row>
    <row r="44575" spans="8:8" x14ac:dyDescent="0.25">
      <c r="H44575" s="200"/>
    </row>
    <row r="44576" spans="8:8" x14ac:dyDescent="0.25">
      <c r="H44576" s="200"/>
    </row>
    <row r="44577" spans="8:8" x14ac:dyDescent="0.25">
      <c r="H44577" s="200"/>
    </row>
    <row r="44578" spans="8:8" x14ac:dyDescent="0.25">
      <c r="H44578" s="200"/>
    </row>
    <row r="44579" spans="8:8" x14ac:dyDescent="0.25">
      <c r="H44579" s="200"/>
    </row>
    <row r="44580" spans="8:8" x14ac:dyDescent="0.25">
      <c r="H44580" s="200"/>
    </row>
    <row r="44581" spans="8:8" x14ac:dyDescent="0.25">
      <c r="H44581" s="200"/>
    </row>
    <row r="44582" spans="8:8" x14ac:dyDescent="0.25">
      <c r="H44582" s="200"/>
    </row>
    <row r="44583" spans="8:8" x14ac:dyDescent="0.25">
      <c r="H44583" s="200"/>
    </row>
    <row r="44584" spans="8:8" x14ac:dyDescent="0.25">
      <c r="H44584" s="200"/>
    </row>
    <row r="44585" spans="8:8" x14ac:dyDescent="0.25">
      <c r="H44585" s="200"/>
    </row>
    <row r="44586" spans="8:8" x14ac:dyDescent="0.25">
      <c r="H44586" s="200"/>
    </row>
    <row r="44587" spans="8:8" x14ac:dyDescent="0.25">
      <c r="H44587" s="200"/>
    </row>
    <row r="44588" spans="8:8" x14ac:dyDescent="0.25">
      <c r="H44588" s="200"/>
    </row>
    <row r="44589" spans="8:8" x14ac:dyDescent="0.25">
      <c r="H44589" s="200"/>
    </row>
    <row r="44590" spans="8:8" x14ac:dyDescent="0.25">
      <c r="H44590" s="200"/>
    </row>
    <row r="44591" spans="8:8" x14ac:dyDescent="0.25">
      <c r="H44591" s="200"/>
    </row>
    <row r="44592" spans="8:8" x14ac:dyDescent="0.25">
      <c r="H44592" s="200"/>
    </row>
    <row r="44593" spans="8:8" x14ac:dyDescent="0.25">
      <c r="H44593" s="200"/>
    </row>
    <row r="44594" spans="8:8" x14ac:dyDescent="0.25">
      <c r="H44594" s="200"/>
    </row>
    <row r="44595" spans="8:8" x14ac:dyDescent="0.25">
      <c r="H44595" s="200"/>
    </row>
    <row r="44596" spans="8:8" x14ac:dyDescent="0.25">
      <c r="H44596" s="200"/>
    </row>
    <row r="44597" spans="8:8" x14ac:dyDescent="0.25">
      <c r="H44597" s="200"/>
    </row>
    <row r="44598" spans="8:8" x14ac:dyDescent="0.25">
      <c r="H44598" s="200"/>
    </row>
    <row r="44599" spans="8:8" x14ac:dyDescent="0.25">
      <c r="H44599" s="200"/>
    </row>
    <row r="44600" spans="8:8" x14ac:dyDescent="0.25">
      <c r="H44600" s="200"/>
    </row>
    <row r="44601" spans="8:8" x14ac:dyDescent="0.25">
      <c r="H44601" s="200"/>
    </row>
    <row r="44602" spans="8:8" x14ac:dyDescent="0.25">
      <c r="H44602" s="200"/>
    </row>
    <row r="44603" spans="8:8" x14ac:dyDescent="0.25">
      <c r="H44603" s="200"/>
    </row>
    <row r="44604" spans="8:8" x14ac:dyDescent="0.25">
      <c r="H44604" s="200"/>
    </row>
    <row r="44605" spans="8:8" x14ac:dyDescent="0.25">
      <c r="H44605" s="200"/>
    </row>
    <row r="44606" spans="8:8" x14ac:dyDescent="0.25">
      <c r="H44606" s="200"/>
    </row>
    <row r="44607" spans="8:8" x14ac:dyDescent="0.25">
      <c r="H44607" s="200"/>
    </row>
    <row r="44608" spans="8:8" x14ac:dyDescent="0.25">
      <c r="H44608" s="200"/>
    </row>
    <row r="44609" spans="8:8" x14ac:dyDescent="0.25">
      <c r="H44609" s="200"/>
    </row>
    <row r="44610" spans="8:8" x14ac:dyDescent="0.25">
      <c r="H44610" s="200"/>
    </row>
    <row r="44611" spans="8:8" x14ac:dyDescent="0.25">
      <c r="H44611" s="200"/>
    </row>
    <row r="44612" spans="8:8" x14ac:dyDescent="0.25">
      <c r="H44612" s="200"/>
    </row>
    <row r="44613" spans="8:8" x14ac:dyDescent="0.25">
      <c r="H44613" s="200"/>
    </row>
    <row r="44614" spans="8:8" x14ac:dyDescent="0.25">
      <c r="H44614" s="200"/>
    </row>
    <row r="44615" spans="8:8" x14ac:dyDescent="0.25">
      <c r="H44615" s="200"/>
    </row>
    <row r="44616" spans="8:8" x14ac:dyDescent="0.25">
      <c r="H44616" s="200"/>
    </row>
    <row r="44617" spans="8:8" x14ac:dyDescent="0.25">
      <c r="H44617" s="200"/>
    </row>
    <row r="44618" spans="8:8" x14ac:dyDescent="0.25">
      <c r="H44618" s="200"/>
    </row>
    <row r="44619" spans="8:8" x14ac:dyDescent="0.25">
      <c r="H44619" s="200"/>
    </row>
    <row r="44620" spans="8:8" x14ac:dyDescent="0.25">
      <c r="H44620" s="200"/>
    </row>
    <row r="44621" spans="8:8" x14ac:dyDescent="0.25">
      <c r="H44621" s="200"/>
    </row>
    <row r="44622" spans="8:8" x14ac:dyDescent="0.25">
      <c r="H44622" s="200"/>
    </row>
    <row r="44623" spans="8:8" x14ac:dyDescent="0.25">
      <c r="H44623" s="200"/>
    </row>
    <row r="44624" spans="8:8" x14ac:dyDescent="0.25">
      <c r="H44624" s="200"/>
    </row>
    <row r="44625" spans="8:8" x14ac:dyDescent="0.25">
      <c r="H44625" s="200"/>
    </row>
    <row r="44626" spans="8:8" x14ac:dyDescent="0.25">
      <c r="H44626" s="200"/>
    </row>
    <row r="44627" spans="8:8" x14ac:dyDescent="0.25">
      <c r="H44627" s="200"/>
    </row>
    <row r="44628" spans="8:8" x14ac:dyDescent="0.25">
      <c r="H44628" s="200"/>
    </row>
    <row r="44629" spans="8:8" x14ac:dyDescent="0.25">
      <c r="H44629" s="200"/>
    </row>
    <row r="44630" spans="8:8" x14ac:dyDescent="0.25">
      <c r="H44630" s="200"/>
    </row>
    <row r="44631" spans="8:8" x14ac:dyDescent="0.25">
      <c r="H44631" s="200"/>
    </row>
    <row r="44632" spans="8:8" x14ac:dyDescent="0.25">
      <c r="H44632" s="200"/>
    </row>
    <row r="44633" spans="8:8" x14ac:dyDescent="0.25">
      <c r="H44633" s="200"/>
    </row>
    <row r="44634" spans="8:8" x14ac:dyDescent="0.25">
      <c r="H44634" s="200"/>
    </row>
    <row r="44635" spans="8:8" x14ac:dyDescent="0.25">
      <c r="H44635" s="200"/>
    </row>
    <row r="44636" spans="8:8" x14ac:dyDescent="0.25">
      <c r="H44636" s="200"/>
    </row>
    <row r="44637" spans="8:8" x14ac:dyDescent="0.25">
      <c r="H44637" s="200"/>
    </row>
    <row r="44638" spans="8:8" x14ac:dyDescent="0.25">
      <c r="H44638" s="200"/>
    </row>
    <row r="44639" spans="8:8" x14ac:dyDescent="0.25">
      <c r="H44639" s="200"/>
    </row>
    <row r="44640" spans="8:8" x14ac:dyDescent="0.25">
      <c r="H44640" s="200"/>
    </row>
    <row r="44641" spans="8:8" x14ac:dyDescent="0.25">
      <c r="H44641" s="200"/>
    </row>
    <row r="44642" spans="8:8" x14ac:dyDescent="0.25">
      <c r="H44642" s="200"/>
    </row>
    <row r="44643" spans="8:8" x14ac:dyDescent="0.25">
      <c r="H44643" s="200"/>
    </row>
    <row r="44644" spans="8:8" x14ac:dyDescent="0.25">
      <c r="H44644" s="200"/>
    </row>
    <row r="44645" spans="8:8" x14ac:dyDescent="0.25">
      <c r="H44645" s="200"/>
    </row>
    <row r="44646" spans="8:8" x14ac:dyDescent="0.25">
      <c r="H44646" s="200"/>
    </row>
    <row r="44647" spans="8:8" x14ac:dyDescent="0.25">
      <c r="H44647" s="200"/>
    </row>
    <row r="44648" spans="8:8" x14ac:dyDescent="0.25">
      <c r="H44648" s="200"/>
    </row>
    <row r="44649" spans="8:8" x14ac:dyDescent="0.25">
      <c r="H44649" s="200"/>
    </row>
    <row r="44650" spans="8:8" x14ac:dyDescent="0.25">
      <c r="H44650" s="200"/>
    </row>
    <row r="44651" spans="8:8" x14ac:dyDescent="0.25">
      <c r="H44651" s="200"/>
    </row>
    <row r="44652" spans="8:8" x14ac:dyDescent="0.25">
      <c r="H44652" s="200"/>
    </row>
    <row r="44653" spans="8:8" x14ac:dyDescent="0.25">
      <c r="H44653" s="200"/>
    </row>
    <row r="44654" spans="8:8" x14ac:dyDescent="0.25">
      <c r="H44654" s="200"/>
    </row>
    <row r="44655" spans="8:8" x14ac:dyDescent="0.25">
      <c r="H44655" s="200"/>
    </row>
    <row r="44656" spans="8:8" x14ac:dyDescent="0.25">
      <c r="H44656" s="200"/>
    </row>
    <row r="44657" spans="8:8" x14ac:dyDescent="0.25">
      <c r="H44657" s="200"/>
    </row>
    <row r="44658" spans="8:8" x14ac:dyDescent="0.25">
      <c r="H44658" s="200"/>
    </row>
    <row r="44659" spans="8:8" x14ac:dyDescent="0.25">
      <c r="H44659" s="200"/>
    </row>
    <row r="44660" spans="8:8" x14ac:dyDescent="0.25">
      <c r="H44660" s="200"/>
    </row>
    <row r="44661" spans="8:8" x14ac:dyDescent="0.25">
      <c r="H44661" s="200"/>
    </row>
    <row r="44662" spans="8:8" x14ac:dyDescent="0.25">
      <c r="H44662" s="200"/>
    </row>
    <row r="44663" spans="8:8" x14ac:dyDescent="0.25">
      <c r="H44663" s="200"/>
    </row>
    <row r="44664" spans="8:8" x14ac:dyDescent="0.25">
      <c r="H44664" s="200"/>
    </row>
    <row r="44665" spans="8:8" x14ac:dyDescent="0.25">
      <c r="H44665" s="200"/>
    </row>
    <row r="44666" spans="8:8" x14ac:dyDescent="0.25">
      <c r="H44666" s="200"/>
    </row>
    <row r="44667" spans="8:8" x14ac:dyDescent="0.25">
      <c r="H44667" s="200"/>
    </row>
    <row r="44668" spans="8:8" x14ac:dyDescent="0.25">
      <c r="H44668" s="200"/>
    </row>
    <row r="44669" spans="8:8" x14ac:dyDescent="0.25">
      <c r="H44669" s="200"/>
    </row>
    <row r="44670" spans="8:8" x14ac:dyDescent="0.25">
      <c r="H44670" s="200"/>
    </row>
    <row r="44671" spans="8:8" x14ac:dyDescent="0.25">
      <c r="H44671" s="200"/>
    </row>
    <row r="44672" spans="8:8" x14ac:dyDescent="0.25">
      <c r="H44672" s="200"/>
    </row>
    <row r="44673" spans="8:8" x14ac:dyDescent="0.25">
      <c r="H44673" s="200"/>
    </row>
    <row r="44674" spans="8:8" x14ac:dyDescent="0.25">
      <c r="H44674" s="200"/>
    </row>
    <row r="44675" spans="8:8" x14ac:dyDescent="0.25">
      <c r="H44675" s="200"/>
    </row>
    <row r="44676" spans="8:8" x14ac:dyDescent="0.25">
      <c r="H44676" s="200"/>
    </row>
    <row r="44677" spans="8:8" x14ac:dyDescent="0.25">
      <c r="H44677" s="200"/>
    </row>
    <row r="44678" spans="8:8" x14ac:dyDescent="0.25">
      <c r="H44678" s="200"/>
    </row>
    <row r="44679" spans="8:8" x14ac:dyDescent="0.25">
      <c r="H44679" s="200"/>
    </row>
    <row r="44680" spans="8:8" x14ac:dyDescent="0.25">
      <c r="H44680" s="200"/>
    </row>
    <row r="44681" spans="8:8" x14ac:dyDescent="0.25">
      <c r="H44681" s="200"/>
    </row>
    <row r="44682" spans="8:8" x14ac:dyDescent="0.25">
      <c r="H44682" s="200"/>
    </row>
    <row r="44683" spans="8:8" x14ac:dyDescent="0.25">
      <c r="H44683" s="200"/>
    </row>
    <row r="44684" spans="8:8" x14ac:dyDescent="0.25">
      <c r="H44684" s="200"/>
    </row>
    <row r="44685" spans="8:8" x14ac:dyDescent="0.25">
      <c r="H44685" s="200"/>
    </row>
    <row r="44686" spans="8:8" x14ac:dyDescent="0.25">
      <c r="H44686" s="200"/>
    </row>
    <row r="44687" spans="8:8" x14ac:dyDescent="0.25">
      <c r="H44687" s="200"/>
    </row>
    <row r="44688" spans="8:8" x14ac:dyDescent="0.25">
      <c r="H44688" s="200"/>
    </row>
    <row r="44689" spans="8:8" x14ac:dyDescent="0.25">
      <c r="H44689" s="200"/>
    </row>
    <row r="44690" spans="8:8" x14ac:dyDescent="0.25">
      <c r="H44690" s="200"/>
    </row>
    <row r="44691" spans="8:8" x14ac:dyDescent="0.25">
      <c r="H44691" s="200"/>
    </row>
    <row r="44692" spans="8:8" x14ac:dyDescent="0.25">
      <c r="H44692" s="200"/>
    </row>
    <row r="44693" spans="8:8" x14ac:dyDescent="0.25">
      <c r="H44693" s="200"/>
    </row>
    <row r="44694" spans="8:8" x14ac:dyDescent="0.25">
      <c r="H44694" s="200"/>
    </row>
    <row r="44695" spans="8:8" x14ac:dyDescent="0.25">
      <c r="H44695" s="200"/>
    </row>
    <row r="44696" spans="8:8" x14ac:dyDescent="0.25">
      <c r="H44696" s="200"/>
    </row>
    <row r="44697" spans="8:8" x14ac:dyDescent="0.25">
      <c r="H44697" s="200"/>
    </row>
    <row r="44698" spans="8:8" x14ac:dyDescent="0.25">
      <c r="H44698" s="200"/>
    </row>
    <row r="44699" spans="8:8" x14ac:dyDescent="0.25">
      <c r="H44699" s="200"/>
    </row>
    <row r="44700" spans="8:8" x14ac:dyDescent="0.25">
      <c r="H44700" s="200"/>
    </row>
    <row r="44701" spans="8:8" x14ac:dyDescent="0.25">
      <c r="H44701" s="200"/>
    </row>
    <row r="44702" spans="8:8" x14ac:dyDescent="0.25">
      <c r="H44702" s="200"/>
    </row>
    <row r="44703" spans="8:8" x14ac:dyDescent="0.25">
      <c r="H44703" s="200"/>
    </row>
    <row r="44704" spans="8:8" x14ac:dyDescent="0.25">
      <c r="H44704" s="200"/>
    </row>
    <row r="44705" spans="8:8" x14ac:dyDescent="0.25">
      <c r="H44705" s="200"/>
    </row>
    <row r="44706" spans="8:8" x14ac:dyDescent="0.25">
      <c r="H44706" s="200"/>
    </row>
    <row r="44707" spans="8:8" x14ac:dyDescent="0.25">
      <c r="H44707" s="200"/>
    </row>
    <row r="44708" spans="8:8" x14ac:dyDescent="0.25">
      <c r="H44708" s="200"/>
    </row>
    <row r="44709" spans="8:8" x14ac:dyDescent="0.25">
      <c r="H44709" s="200"/>
    </row>
    <row r="44710" spans="8:8" x14ac:dyDescent="0.25">
      <c r="H44710" s="200"/>
    </row>
    <row r="44711" spans="8:8" x14ac:dyDescent="0.25">
      <c r="H44711" s="200"/>
    </row>
    <row r="44712" spans="8:8" x14ac:dyDescent="0.25">
      <c r="H44712" s="200"/>
    </row>
    <row r="44713" spans="8:8" x14ac:dyDescent="0.25">
      <c r="H44713" s="200"/>
    </row>
    <row r="44714" spans="8:8" x14ac:dyDescent="0.25">
      <c r="H44714" s="200"/>
    </row>
    <row r="44715" spans="8:8" x14ac:dyDescent="0.25">
      <c r="H44715" s="200"/>
    </row>
    <row r="44716" spans="8:8" x14ac:dyDescent="0.25">
      <c r="H44716" s="200"/>
    </row>
    <row r="44717" spans="8:8" x14ac:dyDescent="0.25">
      <c r="H44717" s="200"/>
    </row>
    <row r="44718" spans="8:8" x14ac:dyDescent="0.25">
      <c r="H44718" s="200"/>
    </row>
    <row r="44719" spans="8:8" x14ac:dyDescent="0.25">
      <c r="H44719" s="200"/>
    </row>
    <row r="44720" spans="8:8" x14ac:dyDescent="0.25">
      <c r="H44720" s="200"/>
    </row>
    <row r="44721" spans="8:8" x14ac:dyDescent="0.25">
      <c r="H44721" s="200"/>
    </row>
    <row r="44722" spans="8:8" x14ac:dyDescent="0.25">
      <c r="H44722" s="200"/>
    </row>
    <row r="44723" spans="8:8" x14ac:dyDescent="0.25">
      <c r="H44723" s="200"/>
    </row>
    <row r="44724" spans="8:8" x14ac:dyDescent="0.25">
      <c r="H44724" s="200"/>
    </row>
    <row r="44725" spans="8:8" x14ac:dyDescent="0.25">
      <c r="H44725" s="200"/>
    </row>
    <row r="44726" spans="8:8" x14ac:dyDescent="0.25">
      <c r="H44726" s="200"/>
    </row>
    <row r="44727" spans="8:8" x14ac:dyDescent="0.25">
      <c r="H44727" s="200"/>
    </row>
    <row r="44728" spans="8:8" x14ac:dyDescent="0.25">
      <c r="H44728" s="200"/>
    </row>
    <row r="44729" spans="8:8" x14ac:dyDescent="0.25">
      <c r="H44729" s="200"/>
    </row>
    <row r="44730" spans="8:8" x14ac:dyDescent="0.25">
      <c r="H44730" s="200"/>
    </row>
    <row r="44731" spans="8:8" x14ac:dyDescent="0.25">
      <c r="H44731" s="200"/>
    </row>
    <row r="44732" spans="8:8" x14ac:dyDescent="0.25">
      <c r="H44732" s="200"/>
    </row>
    <row r="44733" spans="8:8" x14ac:dyDescent="0.25">
      <c r="H44733" s="200"/>
    </row>
    <row r="44734" spans="8:8" x14ac:dyDescent="0.25">
      <c r="H44734" s="200"/>
    </row>
    <row r="44735" spans="8:8" x14ac:dyDescent="0.25">
      <c r="H44735" s="200"/>
    </row>
    <row r="44736" spans="8:8" x14ac:dyDescent="0.25">
      <c r="H44736" s="200"/>
    </row>
    <row r="44737" spans="8:8" x14ac:dyDescent="0.25">
      <c r="H44737" s="200"/>
    </row>
    <row r="44738" spans="8:8" x14ac:dyDescent="0.25">
      <c r="H44738" s="200"/>
    </row>
    <row r="44739" spans="8:8" x14ac:dyDescent="0.25">
      <c r="H44739" s="200"/>
    </row>
    <row r="44740" spans="8:8" x14ac:dyDescent="0.25">
      <c r="H44740" s="200"/>
    </row>
    <row r="44741" spans="8:8" x14ac:dyDescent="0.25">
      <c r="H44741" s="200"/>
    </row>
    <row r="44742" spans="8:8" x14ac:dyDescent="0.25">
      <c r="H44742" s="200"/>
    </row>
    <row r="44743" spans="8:8" x14ac:dyDescent="0.25">
      <c r="H44743" s="200"/>
    </row>
    <row r="44744" spans="8:8" x14ac:dyDescent="0.25">
      <c r="H44744" s="200"/>
    </row>
    <row r="44745" spans="8:8" x14ac:dyDescent="0.25">
      <c r="H44745" s="200"/>
    </row>
    <row r="44746" spans="8:8" x14ac:dyDescent="0.25">
      <c r="H44746" s="200"/>
    </row>
    <row r="44747" spans="8:8" x14ac:dyDescent="0.25">
      <c r="H44747" s="200"/>
    </row>
    <row r="44748" spans="8:8" x14ac:dyDescent="0.25">
      <c r="H44748" s="200"/>
    </row>
    <row r="44749" spans="8:8" x14ac:dyDescent="0.25">
      <c r="H44749" s="200"/>
    </row>
    <row r="44750" spans="8:8" x14ac:dyDescent="0.25">
      <c r="H44750" s="200"/>
    </row>
    <row r="44751" spans="8:8" x14ac:dyDescent="0.25">
      <c r="H44751" s="200"/>
    </row>
    <row r="44752" spans="8:8" x14ac:dyDescent="0.25">
      <c r="H44752" s="200"/>
    </row>
    <row r="44753" spans="8:8" x14ac:dyDescent="0.25">
      <c r="H44753" s="200"/>
    </row>
    <row r="44754" spans="8:8" x14ac:dyDescent="0.25">
      <c r="H44754" s="200"/>
    </row>
    <row r="44755" spans="8:8" x14ac:dyDescent="0.25">
      <c r="H44755" s="200"/>
    </row>
    <row r="44756" spans="8:8" x14ac:dyDescent="0.25">
      <c r="H44756" s="200"/>
    </row>
    <row r="44757" spans="8:8" x14ac:dyDescent="0.25">
      <c r="H44757" s="200"/>
    </row>
    <row r="44758" spans="8:8" x14ac:dyDescent="0.25">
      <c r="H44758" s="200"/>
    </row>
    <row r="44759" spans="8:8" x14ac:dyDescent="0.25">
      <c r="H44759" s="200"/>
    </row>
    <row r="44760" spans="8:8" x14ac:dyDescent="0.25">
      <c r="H44760" s="200"/>
    </row>
    <row r="44761" spans="8:8" x14ac:dyDescent="0.25">
      <c r="H44761" s="200"/>
    </row>
    <row r="44762" spans="8:8" x14ac:dyDescent="0.25">
      <c r="H44762" s="200"/>
    </row>
    <row r="44763" spans="8:8" x14ac:dyDescent="0.25">
      <c r="H44763" s="200"/>
    </row>
    <row r="44764" spans="8:8" x14ac:dyDescent="0.25">
      <c r="H44764" s="200"/>
    </row>
    <row r="44765" spans="8:8" x14ac:dyDescent="0.25">
      <c r="H44765" s="200"/>
    </row>
    <row r="44766" spans="8:8" x14ac:dyDescent="0.25">
      <c r="H44766" s="200"/>
    </row>
    <row r="44767" spans="8:8" x14ac:dyDescent="0.25">
      <c r="H44767" s="200"/>
    </row>
    <row r="44768" spans="8:8" x14ac:dyDescent="0.25">
      <c r="H44768" s="200"/>
    </row>
    <row r="44769" spans="8:8" x14ac:dyDescent="0.25">
      <c r="H44769" s="200"/>
    </row>
    <row r="44770" spans="8:8" x14ac:dyDescent="0.25">
      <c r="H44770" s="200"/>
    </row>
    <row r="44771" spans="8:8" x14ac:dyDescent="0.25">
      <c r="H44771" s="200"/>
    </row>
    <row r="44772" spans="8:8" x14ac:dyDescent="0.25">
      <c r="H44772" s="200"/>
    </row>
    <row r="44773" spans="8:8" x14ac:dyDescent="0.25">
      <c r="H44773" s="200"/>
    </row>
    <row r="44774" spans="8:8" x14ac:dyDescent="0.25">
      <c r="H44774" s="200"/>
    </row>
    <row r="44775" spans="8:8" x14ac:dyDescent="0.25">
      <c r="H44775" s="200"/>
    </row>
    <row r="44776" spans="8:8" x14ac:dyDescent="0.25">
      <c r="H44776" s="200"/>
    </row>
    <row r="44777" spans="8:8" x14ac:dyDescent="0.25">
      <c r="H44777" s="200"/>
    </row>
    <row r="44778" spans="8:8" x14ac:dyDescent="0.25">
      <c r="H44778" s="200"/>
    </row>
    <row r="44779" spans="8:8" x14ac:dyDescent="0.25">
      <c r="H44779" s="200"/>
    </row>
    <row r="44780" spans="8:8" x14ac:dyDescent="0.25">
      <c r="H44780" s="200"/>
    </row>
    <row r="44781" spans="8:8" x14ac:dyDescent="0.25">
      <c r="H44781" s="200"/>
    </row>
    <row r="44782" spans="8:8" x14ac:dyDescent="0.25">
      <c r="H44782" s="200"/>
    </row>
    <row r="44783" spans="8:8" x14ac:dyDescent="0.25">
      <c r="H44783" s="200"/>
    </row>
    <row r="44784" spans="8:8" x14ac:dyDescent="0.25">
      <c r="H44784" s="200"/>
    </row>
    <row r="44785" spans="8:8" x14ac:dyDescent="0.25">
      <c r="H44785" s="200"/>
    </row>
    <row r="44786" spans="8:8" x14ac:dyDescent="0.25">
      <c r="H44786" s="200"/>
    </row>
    <row r="44787" spans="8:8" x14ac:dyDescent="0.25">
      <c r="H44787" s="200"/>
    </row>
    <row r="44788" spans="8:8" x14ac:dyDescent="0.25">
      <c r="H44788" s="200"/>
    </row>
    <row r="44789" spans="8:8" x14ac:dyDescent="0.25">
      <c r="H44789" s="200"/>
    </row>
    <row r="44790" spans="8:8" x14ac:dyDescent="0.25">
      <c r="H44790" s="200"/>
    </row>
    <row r="44791" spans="8:8" x14ac:dyDescent="0.25">
      <c r="H44791" s="200"/>
    </row>
    <row r="44792" spans="8:8" x14ac:dyDescent="0.25">
      <c r="H44792" s="200"/>
    </row>
    <row r="44793" spans="8:8" x14ac:dyDescent="0.25">
      <c r="H44793" s="200"/>
    </row>
    <row r="44794" spans="8:8" x14ac:dyDescent="0.25">
      <c r="H44794" s="200"/>
    </row>
    <row r="44795" spans="8:8" x14ac:dyDescent="0.25">
      <c r="H44795" s="200"/>
    </row>
    <row r="44796" spans="8:8" x14ac:dyDescent="0.25">
      <c r="H44796" s="200"/>
    </row>
    <row r="44797" spans="8:8" x14ac:dyDescent="0.25">
      <c r="H44797" s="200"/>
    </row>
    <row r="44798" spans="8:8" x14ac:dyDescent="0.25">
      <c r="H44798" s="200"/>
    </row>
    <row r="44799" spans="8:8" x14ac:dyDescent="0.25">
      <c r="H44799" s="200"/>
    </row>
    <row r="44800" spans="8:8" x14ac:dyDescent="0.25">
      <c r="H44800" s="200"/>
    </row>
    <row r="44801" spans="8:8" x14ac:dyDescent="0.25">
      <c r="H44801" s="200"/>
    </row>
    <row r="44802" spans="8:8" x14ac:dyDescent="0.25">
      <c r="H44802" s="200"/>
    </row>
    <row r="44803" spans="8:8" x14ac:dyDescent="0.25">
      <c r="H44803" s="200"/>
    </row>
    <row r="44804" spans="8:8" x14ac:dyDescent="0.25">
      <c r="H44804" s="200"/>
    </row>
    <row r="44805" spans="8:8" x14ac:dyDescent="0.25">
      <c r="H44805" s="200"/>
    </row>
    <row r="44806" spans="8:8" x14ac:dyDescent="0.25">
      <c r="H44806" s="200"/>
    </row>
    <row r="44807" spans="8:8" x14ac:dyDescent="0.25">
      <c r="H44807" s="200"/>
    </row>
    <row r="44808" spans="8:8" x14ac:dyDescent="0.25">
      <c r="H44808" s="200"/>
    </row>
    <row r="44809" spans="8:8" x14ac:dyDescent="0.25">
      <c r="H44809" s="200"/>
    </row>
    <row r="44810" spans="8:8" x14ac:dyDescent="0.25">
      <c r="H44810" s="200"/>
    </row>
    <row r="44811" spans="8:8" x14ac:dyDescent="0.25">
      <c r="H44811" s="200"/>
    </row>
    <row r="44812" spans="8:8" x14ac:dyDescent="0.25">
      <c r="H44812" s="200"/>
    </row>
    <row r="44813" spans="8:8" x14ac:dyDescent="0.25">
      <c r="H44813" s="200"/>
    </row>
    <row r="44814" spans="8:8" x14ac:dyDescent="0.25">
      <c r="H44814" s="200"/>
    </row>
    <row r="44815" spans="8:8" x14ac:dyDescent="0.25">
      <c r="H44815" s="200"/>
    </row>
    <row r="44816" spans="8:8" x14ac:dyDescent="0.25">
      <c r="H44816" s="200"/>
    </row>
    <row r="44817" spans="8:8" x14ac:dyDescent="0.25">
      <c r="H44817" s="200"/>
    </row>
    <row r="44818" spans="8:8" x14ac:dyDescent="0.25">
      <c r="H44818" s="200"/>
    </row>
    <row r="44819" spans="8:8" x14ac:dyDescent="0.25">
      <c r="H44819" s="200"/>
    </row>
    <row r="44820" spans="8:8" x14ac:dyDescent="0.25">
      <c r="H44820" s="200"/>
    </row>
    <row r="44821" spans="8:8" x14ac:dyDescent="0.25">
      <c r="H44821" s="200"/>
    </row>
    <row r="44822" spans="8:8" x14ac:dyDescent="0.25">
      <c r="H44822" s="200"/>
    </row>
    <row r="44823" spans="8:8" x14ac:dyDescent="0.25">
      <c r="H44823" s="200"/>
    </row>
    <row r="44824" spans="8:8" x14ac:dyDescent="0.25">
      <c r="H44824" s="200"/>
    </row>
    <row r="44825" spans="8:8" x14ac:dyDescent="0.25">
      <c r="H44825" s="200"/>
    </row>
    <row r="44826" spans="8:8" x14ac:dyDescent="0.25">
      <c r="H44826" s="200"/>
    </row>
    <row r="44827" spans="8:8" x14ac:dyDescent="0.25">
      <c r="H44827" s="200"/>
    </row>
    <row r="44828" spans="8:8" x14ac:dyDescent="0.25">
      <c r="H44828" s="200"/>
    </row>
    <row r="44829" spans="8:8" x14ac:dyDescent="0.25">
      <c r="H44829" s="200"/>
    </row>
    <row r="44830" spans="8:8" x14ac:dyDescent="0.25">
      <c r="H44830" s="200"/>
    </row>
    <row r="44831" spans="8:8" x14ac:dyDescent="0.25">
      <c r="H44831" s="200"/>
    </row>
    <row r="44832" spans="8:8" x14ac:dyDescent="0.25">
      <c r="H44832" s="200"/>
    </row>
    <row r="44833" spans="8:8" x14ac:dyDescent="0.25">
      <c r="H44833" s="200"/>
    </row>
    <row r="44834" spans="8:8" x14ac:dyDescent="0.25">
      <c r="H44834" s="200"/>
    </row>
    <row r="44835" spans="8:8" x14ac:dyDescent="0.25">
      <c r="H44835" s="200"/>
    </row>
    <row r="44836" spans="8:8" x14ac:dyDescent="0.25">
      <c r="H44836" s="200"/>
    </row>
    <row r="44837" spans="8:8" x14ac:dyDescent="0.25">
      <c r="H44837" s="200"/>
    </row>
    <row r="44838" spans="8:8" x14ac:dyDescent="0.25">
      <c r="H44838" s="200"/>
    </row>
    <row r="44839" spans="8:8" x14ac:dyDescent="0.25">
      <c r="H44839" s="200"/>
    </row>
    <row r="44840" spans="8:8" x14ac:dyDescent="0.25">
      <c r="H44840" s="200"/>
    </row>
    <row r="44841" spans="8:8" x14ac:dyDescent="0.25">
      <c r="H44841" s="200"/>
    </row>
    <row r="44842" spans="8:8" x14ac:dyDescent="0.25">
      <c r="H44842" s="200"/>
    </row>
    <row r="44843" spans="8:8" x14ac:dyDescent="0.25">
      <c r="H44843" s="200"/>
    </row>
    <row r="44844" spans="8:8" x14ac:dyDescent="0.25">
      <c r="H44844" s="200"/>
    </row>
    <row r="44845" spans="8:8" x14ac:dyDescent="0.25">
      <c r="H44845" s="200"/>
    </row>
    <row r="44846" spans="8:8" x14ac:dyDescent="0.25">
      <c r="H44846" s="200"/>
    </row>
    <row r="44847" spans="8:8" x14ac:dyDescent="0.25">
      <c r="H44847" s="200"/>
    </row>
    <row r="44848" spans="8:8" x14ac:dyDescent="0.25">
      <c r="H44848" s="200"/>
    </row>
    <row r="44849" spans="8:8" x14ac:dyDescent="0.25">
      <c r="H44849" s="200"/>
    </row>
    <row r="44850" spans="8:8" x14ac:dyDescent="0.25">
      <c r="H44850" s="200"/>
    </row>
    <row r="44851" spans="8:8" x14ac:dyDescent="0.25">
      <c r="H44851" s="200"/>
    </row>
    <row r="44852" spans="8:8" x14ac:dyDescent="0.25">
      <c r="H44852" s="200"/>
    </row>
    <row r="44853" spans="8:8" x14ac:dyDescent="0.25">
      <c r="H44853" s="200"/>
    </row>
    <row r="44854" spans="8:8" x14ac:dyDescent="0.25">
      <c r="H44854" s="200"/>
    </row>
    <row r="44855" spans="8:8" x14ac:dyDescent="0.25">
      <c r="H44855" s="200"/>
    </row>
    <row r="44856" spans="8:8" x14ac:dyDescent="0.25">
      <c r="H44856" s="200"/>
    </row>
    <row r="44857" spans="8:8" x14ac:dyDescent="0.25">
      <c r="H44857" s="200"/>
    </row>
    <row r="44858" spans="8:8" x14ac:dyDescent="0.25">
      <c r="H44858" s="200"/>
    </row>
    <row r="44859" spans="8:8" x14ac:dyDescent="0.25">
      <c r="H44859" s="200"/>
    </row>
    <row r="44860" spans="8:8" x14ac:dyDescent="0.25">
      <c r="H44860" s="200"/>
    </row>
    <row r="44861" spans="8:8" x14ac:dyDescent="0.25">
      <c r="H44861" s="200"/>
    </row>
    <row r="44862" spans="8:8" x14ac:dyDescent="0.25">
      <c r="H44862" s="200"/>
    </row>
    <row r="44863" spans="8:8" x14ac:dyDescent="0.25">
      <c r="H44863" s="200"/>
    </row>
    <row r="44864" spans="8:8" x14ac:dyDescent="0.25">
      <c r="H44864" s="200"/>
    </row>
    <row r="44865" spans="8:8" x14ac:dyDescent="0.25">
      <c r="H44865" s="200"/>
    </row>
    <row r="44866" spans="8:8" x14ac:dyDescent="0.25">
      <c r="H44866" s="200"/>
    </row>
    <row r="44867" spans="8:8" x14ac:dyDescent="0.25">
      <c r="H44867" s="200"/>
    </row>
    <row r="44868" spans="8:8" x14ac:dyDescent="0.25">
      <c r="H44868" s="200"/>
    </row>
    <row r="44869" spans="8:8" x14ac:dyDescent="0.25">
      <c r="H44869" s="200"/>
    </row>
    <row r="44870" spans="8:8" x14ac:dyDescent="0.25">
      <c r="H44870" s="200"/>
    </row>
    <row r="44871" spans="8:8" x14ac:dyDescent="0.25">
      <c r="H44871" s="200"/>
    </row>
    <row r="44872" spans="8:8" x14ac:dyDescent="0.25">
      <c r="H44872" s="200"/>
    </row>
    <row r="44873" spans="8:8" x14ac:dyDescent="0.25">
      <c r="H44873" s="200"/>
    </row>
    <row r="44874" spans="8:8" x14ac:dyDescent="0.25">
      <c r="H44874" s="200"/>
    </row>
    <row r="44875" spans="8:8" x14ac:dyDescent="0.25">
      <c r="H44875" s="200"/>
    </row>
    <row r="44876" spans="8:8" x14ac:dyDescent="0.25">
      <c r="H44876" s="200"/>
    </row>
    <row r="44877" spans="8:8" x14ac:dyDescent="0.25">
      <c r="H44877" s="200"/>
    </row>
    <row r="44878" spans="8:8" x14ac:dyDescent="0.25">
      <c r="H44878" s="200"/>
    </row>
    <row r="44879" spans="8:8" x14ac:dyDescent="0.25">
      <c r="H44879" s="200"/>
    </row>
    <row r="44880" spans="8:8" x14ac:dyDescent="0.25">
      <c r="H44880" s="200"/>
    </row>
    <row r="44881" spans="8:8" x14ac:dyDescent="0.25">
      <c r="H44881" s="200"/>
    </row>
    <row r="44882" spans="8:8" x14ac:dyDescent="0.25">
      <c r="H44882" s="200"/>
    </row>
    <row r="44883" spans="8:8" x14ac:dyDescent="0.25">
      <c r="H44883" s="200"/>
    </row>
    <row r="44884" spans="8:8" x14ac:dyDescent="0.25">
      <c r="H44884" s="200"/>
    </row>
    <row r="44885" spans="8:8" x14ac:dyDescent="0.25">
      <c r="H44885" s="200"/>
    </row>
    <row r="44886" spans="8:8" x14ac:dyDescent="0.25">
      <c r="H44886" s="200"/>
    </row>
    <row r="44887" spans="8:8" x14ac:dyDescent="0.25">
      <c r="H44887" s="200"/>
    </row>
    <row r="44888" spans="8:8" x14ac:dyDescent="0.25">
      <c r="H44888" s="200"/>
    </row>
    <row r="44889" spans="8:8" x14ac:dyDescent="0.25">
      <c r="H44889" s="200"/>
    </row>
    <row r="44890" spans="8:8" x14ac:dyDescent="0.25">
      <c r="H44890" s="200"/>
    </row>
    <row r="44891" spans="8:8" x14ac:dyDescent="0.25">
      <c r="H44891" s="200"/>
    </row>
    <row r="44892" spans="8:8" x14ac:dyDescent="0.25">
      <c r="H44892" s="200"/>
    </row>
    <row r="44893" spans="8:8" x14ac:dyDescent="0.25">
      <c r="H44893" s="200"/>
    </row>
    <row r="44894" spans="8:8" x14ac:dyDescent="0.25">
      <c r="H44894" s="200"/>
    </row>
    <row r="44895" spans="8:8" x14ac:dyDescent="0.25">
      <c r="H44895" s="200"/>
    </row>
    <row r="44896" spans="8:8" x14ac:dyDescent="0.25">
      <c r="H44896" s="200"/>
    </row>
    <row r="44897" spans="8:8" x14ac:dyDescent="0.25">
      <c r="H44897" s="200"/>
    </row>
    <row r="44898" spans="8:8" x14ac:dyDescent="0.25">
      <c r="H44898" s="200"/>
    </row>
    <row r="44899" spans="8:8" x14ac:dyDescent="0.25">
      <c r="H44899" s="200"/>
    </row>
    <row r="44900" spans="8:8" x14ac:dyDescent="0.25">
      <c r="H44900" s="200"/>
    </row>
    <row r="44901" spans="8:8" x14ac:dyDescent="0.25">
      <c r="H44901" s="200"/>
    </row>
    <row r="44902" spans="8:8" x14ac:dyDescent="0.25">
      <c r="H44902" s="200"/>
    </row>
    <row r="44903" spans="8:8" x14ac:dyDescent="0.25">
      <c r="H44903" s="200"/>
    </row>
    <row r="44904" spans="8:8" x14ac:dyDescent="0.25">
      <c r="H44904" s="200"/>
    </row>
    <row r="44905" spans="8:8" x14ac:dyDescent="0.25">
      <c r="H44905" s="200"/>
    </row>
    <row r="44906" spans="8:8" x14ac:dyDescent="0.25">
      <c r="H44906" s="200"/>
    </row>
    <row r="44907" spans="8:8" x14ac:dyDescent="0.25">
      <c r="H44907" s="200"/>
    </row>
    <row r="44908" spans="8:8" x14ac:dyDescent="0.25">
      <c r="H44908" s="200"/>
    </row>
    <row r="44909" spans="8:8" x14ac:dyDescent="0.25">
      <c r="H44909" s="200"/>
    </row>
    <row r="44910" spans="8:8" x14ac:dyDescent="0.25">
      <c r="H44910" s="200"/>
    </row>
    <row r="44911" spans="8:8" x14ac:dyDescent="0.25">
      <c r="H44911" s="200"/>
    </row>
    <row r="44912" spans="8:8" x14ac:dyDescent="0.25">
      <c r="H44912" s="200"/>
    </row>
    <row r="44913" spans="8:8" x14ac:dyDescent="0.25">
      <c r="H44913" s="200"/>
    </row>
    <row r="44914" spans="8:8" x14ac:dyDescent="0.25">
      <c r="H44914" s="200"/>
    </row>
    <row r="44915" spans="8:8" x14ac:dyDescent="0.25">
      <c r="H44915" s="200"/>
    </row>
    <row r="44916" spans="8:8" x14ac:dyDescent="0.25">
      <c r="H44916" s="200"/>
    </row>
    <row r="44917" spans="8:8" x14ac:dyDescent="0.25">
      <c r="H44917" s="200"/>
    </row>
    <row r="44918" spans="8:8" x14ac:dyDescent="0.25">
      <c r="H44918" s="200"/>
    </row>
    <row r="44919" spans="8:8" x14ac:dyDescent="0.25">
      <c r="H44919" s="200"/>
    </row>
    <row r="44920" spans="8:8" x14ac:dyDescent="0.25">
      <c r="H44920" s="200"/>
    </row>
    <row r="44921" spans="8:8" x14ac:dyDescent="0.25">
      <c r="H44921" s="200"/>
    </row>
    <row r="44922" spans="8:8" x14ac:dyDescent="0.25">
      <c r="H44922" s="200"/>
    </row>
    <row r="44923" spans="8:8" x14ac:dyDescent="0.25">
      <c r="H44923" s="200"/>
    </row>
    <row r="44924" spans="8:8" x14ac:dyDescent="0.25">
      <c r="H44924" s="200"/>
    </row>
    <row r="44925" spans="8:8" x14ac:dyDescent="0.25">
      <c r="H44925" s="200"/>
    </row>
    <row r="44926" spans="8:8" x14ac:dyDescent="0.25">
      <c r="H44926" s="200"/>
    </row>
    <row r="44927" spans="8:8" x14ac:dyDescent="0.25">
      <c r="H44927" s="200"/>
    </row>
    <row r="44928" spans="8:8" x14ac:dyDescent="0.25">
      <c r="H44928" s="200"/>
    </row>
    <row r="44929" spans="8:8" x14ac:dyDescent="0.25">
      <c r="H44929" s="200"/>
    </row>
    <row r="44930" spans="8:8" x14ac:dyDescent="0.25">
      <c r="H44930" s="200"/>
    </row>
    <row r="44931" spans="8:8" x14ac:dyDescent="0.25">
      <c r="H44931" s="200"/>
    </row>
    <row r="44932" spans="8:8" x14ac:dyDescent="0.25">
      <c r="H44932" s="200"/>
    </row>
    <row r="44933" spans="8:8" x14ac:dyDescent="0.25">
      <c r="H44933" s="200"/>
    </row>
    <row r="44934" spans="8:8" x14ac:dyDescent="0.25">
      <c r="H44934" s="200"/>
    </row>
    <row r="44935" spans="8:8" x14ac:dyDescent="0.25">
      <c r="H44935" s="200"/>
    </row>
    <row r="44936" spans="8:8" x14ac:dyDescent="0.25">
      <c r="H44936" s="200"/>
    </row>
    <row r="44937" spans="8:8" x14ac:dyDescent="0.25">
      <c r="H44937" s="200"/>
    </row>
    <row r="44938" spans="8:8" x14ac:dyDescent="0.25">
      <c r="H44938" s="200"/>
    </row>
    <row r="44939" spans="8:8" x14ac:dyDescent="0.25">
      <c r="H44939" s="200"/>
    </row>
    <row r="44940" spans="8:8" x14ac:dyDescent="0.25">
      <c r="H44940" s="200"/>
    </row>
    <row r="44941" spans="8:8" x14ac:dyDescent="0.25">
      <c r="H44941" s="200"/>
    </row>
    <row r="44942" spans="8:8" x14ac:dyDescent="0.25">
      <c r="H44942" s="200"/>
    </row>
    <row r="44943" spans="8:8" x14ac:dyDescent="0.25">
      <c r="H44943" s="200"/>
    </row>
    <row r="44944" spans="8:8" x14ac:dyDescent="0.25">
      <c r="H44944" s="200"/>
    </row>
    <row r="44945" spans="8:8" x14ac:dyDescent="0.25">
      <c r="H44945" s="200"/>
    </row>
    <row r="44946" spans="8:8" x14ac:dyDescent="0.25">
      <c r="H44946" s="200"/>
    </row>
    <row r="44947" spans="8:8" x14ac:dyDescent="0.25">
      <c r="H44947" s="200"/>
    </row>
    <row r="44948" spans="8:8" x14ac:dyDescent="0.25">
      <c r="H44948" s="200"/>
    </row>
    <row r="44949" spans="8:8" x14ac:dyDescent="0.25">
      <c r="H44949" s="200"/>
    </row>
    <row r="44950" spans="8:8" x14ac:dyDescent="0.25">
      <c r="H44950" s="200"/>
    </row>
    <row r="44951" spans="8:8" x14ac:dyDescent="0.25">
      <c r="H44951" s="200"/>
    </row>
    <row r="44952" spans="8:8" x14ac:dyDescent="0.25">
      <c r="H44952" s="200"/>
    </row>
    <row r="44953" spans="8:8" x14ac:dyDescent="0.25">
      <c r="H44953" s="200"/>
    </row>
    <row r="44954" spans="8:8" x14ac:dyDescent="0.25">
      <c r="H44954" s="200"/>
    </row>
    <row r="44955" spans="8:8" x14ac:dyDescent="0.25">
      <c r="H44955" s="200"/>
    </row>
    <row r="44956" spans="8:8" x14ac:dyDescent="0.25">
      <c r="H44956" s="200"/>
    </row>
    <row r="44957" spans="8:8" x14ac:dyDescent="0.25">
      <c r="H44957" s="200"/>
    </row>
    <row r="44958" spans="8:8" x14ac:dyDescent="0.25">
      <c r="H44958" s="200"/>
    </row>
    <row r="44959" spans="8:8" x14ac:dyDescent="0.25">
      <c r="H44959" s="200"/>
    </row>
    <row r="44960" spans="8:8" x14ac:dyDescent="0.25">
      <c r="H44960" s="200"/>
    </row>
    <row r="44961" spans="8:8" x14ac:dyDescent="0.25">
      <c r="H44961" s="200"/>
    </row>
    <row r="44962" spans="8:8" x14ac:dyDescent="0.25">
      <c r="H44962" s="200"/>
    </row>
    <row r="44963" spans="8:8" x14ac:dyDescent="0.25">
      <c r="H44963" s="200"/>
    </row>
    <row r="44964" spans="8:8" x14ac:dyDescent="0.25">
      <c r="H44964" s="200"/>
    </row>
    <row r="44965" spans="8:8" x14ac:dyDescent="0.25">
      <c r="H44965" s="200"/>
    </row>
    <row r="44966" spans="8:8" x14ac:dyDescent="0.25">
      <c r="H44966" s="200"/>
    </row>
    <row r="44967" spans="8:8" x14ac:dyDescent="0.25">
      <c r="H44967" s="200"/>
    </row>
    <row r="44968" spans="8:8" x14ac:dyDescent="0.25">
      <c r="H44968" s="200"/>
    </row>
    <row r="44969" spans="8:8" x14ac:dyDescent="0.25">
      <c r="H44969" s="200"/>
    </row>
    <row r="44970" spans="8:8" x14ac:dyDescent="0.25">
      <c r="H44970" s="200"/>
    </row>
    <row r="44971" spans="8:8" x14ac:dyDescent="0.25">
      <c r="H44971" s="200"/>
    </row>
    <row r="44972" spans="8:8" x14ac:dyDescent="0.25">
      <c r="H44972" s="200"/>
    </row>
    <row r="44973" spans="8:8" x14ac:dyDescent="0.25">
      <c r="H44973" s="200"/>
    </row>
    <row r="44974" spans="8:8" x14ac:dyDescent="0.25">
      <c r="H44974" s="200"/>
    </row>
    <row r="44975" spans="8:8" x14ac:dyDescent="0.25">
      <c r="H44975" s="200"/>
    </row>
    <row r="44976" spans="8:8" x14ac:dyDescent="0.25">
      <c r="H44976" s="200"/>
    </row>
    <row r="44977" spans="8:8" x14ac:dyDescent="0.25">
      <c r="H44977" s="200"/>
    </row>
    <row r="44978" spans="8:8" x14ac:dyDescent="0.25">
      <c r="H44978" s="200"/>
    </row>
    <row r="44979" spans="8:8" x14ac:dyDescent="0.25">
      <c r="H44979" s="200"/>
    </row>
    <row r="44980" spans="8:8" x14ac:dyDescent="0.25">
      <c r="H44980" s="200"/>
    </row>
    <row r="44981" spans="8:8" x14ac:dyDescent="0.25">
      <c r="H44981" s="200"/>
    </row>
    <row r="44982" spans="8:8" x14ac:dyDescent="0.25">
      <c r="H44982" s="200"/>
    </row>
    <row r="44983" spans="8:8" x14ac:dyDescent="0.25">
      <c r="H44983" s="200"/>
    </row>
    <row r="44984" spans="8:8" x14ac:dyDescent="0.25">
      <c r="H44984" s="200"/>
    </row>
    <row r="44985" spans="8:8" x14ac:dyDescent="0.25">
      <c r="H44985" s="200"/>
    </row>
    <row r="44986" spans="8:8" x14ac:dyDescent="0.25">
      <c r="H44986" s="200"/>
    </row>
    <row r="44987" spans="8:8" x14ac:dyDescent="0.25">
      <c r="H44987" s="200"/>
    </row>
    <row r="44988" spans="8:8" x14ac:dyDescent="0.25">
      <c r="H44988" s="200"/>
    </row>
    <row r="44989" spans="8:8" x14ac:dyDescent="0.25">
      <c r="H44989" s="200"/>
    </row>
    <row r="44990" spans="8:8" x14ac:dyDescent="0.25">
      <c r="H44990" s="200"/>
    </row>
    <row r="44991" spans="8:8" x14ac:dyDescent="0.25">
      <c r="H44991" s="200"/>
    </row>
    <row r="44992" spans="8:8" x14ac:dyDescent="0.25">
      <c r="H44992" s="200"/>
    </row>
    <row r="44993" spans="8:8" x14ac:dyDescent="0.25">
      <c r="H44993" s="200"/>
    </row>
    <row r="44994" spans="8:8" x14ac:dyDescent="0.25">
      <c r="H44994" s="200"/>
    </row>
    <row r="44995" spans="8:8" x14ac:dyDescent="0.25">
      <c r="H44995" s="200"/>
    </row>
    <row r="44996" spans="8:8" x14ac:dyDescent="0.25">
      <c r="H44996" s="200"/>
    </row>
    <row r="44997" spans="8:8" x14ac:dyDescent="0.25">
      <c r="H44997" s="200"/>
    </row>
    <row r="44998" spans="8:8" x14ac:dyDescent="0.25">
      <c r="H44998" s="200"/>
    </row>
    <row r="44999" spans="8:8" x14ac:dyDescent="0.25">
      <c r="H44999" s="200"/>
    </row>
    <row r="45000" spans="8:8" x14ac:dyDescent="0.25">
      <c r="H45000" s="200"/>
    </row>
    <row r="45001" spans="8:8" x14ac:dyDescent="0.25">
      <c r="H45001" s="200"/>
    </row>
    <row r="45002" spans="8:8" x14ac:dyDescent="0.25">
      <c r="H45002" s="200"/>
    </row>
    <row r="45003" spans="8:8" x14ac:dyDescent="0.25">
      <c r="H45003" s="200"/>
    </row>
    <row r="45004" spans="8:8" x14ac:dyDescent="0.25">
      <c r="H45004" s="200"/>
    </row>
    <row r="45005" spans="8:8" x14ac:dyDescent="0.25">
      <c r="H45005" s="200"/>
    </row>
    <row r="45006" spans="8:8" x14ac:dyDescent="0.25">
      <c r="H45006" s="200"/>
    </row>
    <row r="45007" spans="8:8" x14ac:dyDescent="0.25">
      <c r="H45007" s="200"/>
    </row>
    <row r="45008" spans="8:8" x14ac:dyDescent="0.25">
      <c r="H45008" s="200"/>
    </row>
    <row r="45009" spans="8:8" x14ac:dyDescent="0.25">
      <c r="H45009" s="200"/>
    </row>
    <row r="45010" spans="8:8" x14ac:dyDescent="0.25">
      <c r="H45010" s="200"/>
    </row>
    <row r="45011" spans="8:8" x14ac:dyDescent="0.25">
      <c r="H45011" s="200"/>
    </row>
    <row r="45012" spans="8:8" x14ac:dyDescent="0.25">
      <c r="H45012" s="200"/>
    </row>
    <row r="45013" spans="8:8" x14ac:dyDescent="0.25">
      <c r="H45013" s="200"/>
    </row>
    <row r="45014" spans="8:8" x14ac:dyDescent="0.25">
      <c r="H45014" s="200"/>
    </row>
    <row r="45015" spans="8:8" x14ac:dyDescent="0.25">
      <c r="H45015" s="200"/>
    </row>
    <row r="45016" spans="8:8" x14ac:dyDescent="0.25">
      <c r="H45016" s="200"/>
    </row>
    <row r="45017" spans="8:8" x14ac:dyDescent="0.25">
      <c r="H45017" s="200"/>
    </row>
    <row r="45018" spans="8:8" x14ac:dyDescent="0.25">
      <c r="H45018" s="200"/>
    </row>
    <row r="45019" spans="8:8" x14ac:dyDescent="0.25">
      <c r="H45019" s="200"/>
    </row>
    <row r="45020" spans="8:8" x14ac:dyDescent="0.25">
      <c r="H45020" s="200"/>
    </row>
    <row r="45021" spans="8:8" x14ac:dyDescent="0.25">
      <c r="H45021" s="200"/>
    </row>
    <row r="45022" spans="8:8" x14ac:dyDescent="0.25">
      <c r="H45022" s="200"/>
    </row>
    <row r="45023" spans="8:8" x14ac:dyDescent="0.25">
      <c r="H45023" s="200"/>
    </row>
    <row r="45024" spans="8:8" x14ac:dyDescent="0.25">
      <c r="H45024" s="200"/>
    </row>
    <row r="45025" spans="8:8" x14ac:dyDescent="0.25">
      <c r="H45025" s="200"/>
    </row>
    <row r="45026" spans="8:8" x14ac:dyDescent="0.25">
      <c r="H45026" s="200"/>
    </row>
    <row r="45027" spans="8:8" x14ac:dyDescent="0.25">
      <c r="H45027" s="200"/>
    </row>
    <row r="45028" spans="8:8" x14ac:dyDescent="0.25">
      <c r="H45028" s="200"/>
    </row>
    <row r="45029" spans="8:8" x14ac:dyDescent="0.25">
      <c r="H45029" s="200"/>
    </row>
    <row r="45030" spans="8:8" x14ac:dyDescent="0.25">
      <c r="H45030" s="200"/>
    </row>
    <row r="45031" spans="8:8" x14ac:dyDescent="0.25">
      <c r="H45031" s="200"/>
    </row>
    <row r="45032" spans="8:8" x14ac:dyDescent="0.25">
      <c r="H45032" s="200"/>
    </row>
    <row r="45033" spans="8:8" x14ac:dyDescent="0.25">
      <c r="H45033" s="200"/>
    </row>
    <row r="45034" spans="8:8" x14ac:dyDescent="0.25">
      <c r="H45034" s="200"/>
    </row>
    <row r="45035" spans="8:8" x14ac:dyDescent="0.25">
      <c r="H45035" s="200"/>
    </row>
    <row r="45036" spans="8:8" x14ac:dyDescent="0.25">
      <c r="H45036" s="200"/>
    </row>
    <row r="45037" spans="8:8" x14ac:dyDescent="0.25">
      <c r="H45037" s="200"/>
    </row>
    <row r="45038" spans="8:8" x14ac:dyDescent="0.25">
      <c r="H45038" s="200"/>
    </row>
    <row r="45039" spans="8:8" x14ac:dyDescent="0.25">
      <c r="H45039" s="200"/>
    </row>
    <row r="45040" spans="8:8" x14ac:dyDescent="0.25">
      <c r="H45040" s="200"/>
    </row>
    <row r="45041" spans="8:8" x14ac:dyDescent="0.25">
      <c r="H45041" s="200"/>
    </row>
    <row r="45042" spans="8:8" x14ac:dyDescent="0.25">
      <c r="H45042" s="200"/>
    </row>
    <row r="45043" spans="8:8" x14ac:dyDescent="0.25">
      <c r="H45043" s="200"/>
    </row>
    <row r="45044" spans="8:8" x14ac:dyDescent="0.25">
      <c r="H45044" s="200"/>
    </row>
    <row r="45045" spans="8:8" x14ac:dyDescent="0.25">
      <c r="H45045" s="200"/>
    </row>
    <row r="45046" spans="8:8" x14ac:dyDescent="0.25">
      <c r="H45046" s="200"/>
    </row>
    <row r="45047" spans="8:8" x14ac:dyDescent="0.25">
      <c r="H45047" s="200"/>
    </row>
    <row r="45048" spans="8:8" x14ac:dyDescent="0.25">
      <c r="H45048" s="200"/>
    </row>
    <row r="45049" spans="8:8" x14ac:dyDescent="0.25">
      <c r="H45049" s="200"/>
    </row>
    <row r="45050" spans="8:8" x14ac:dyDescent="0.25">
      <c r="H45050" s="200"/>
    </row>
    <row r="45051" spans="8:8" x14ac:dyDescent="0.25">
      <c r="H45051" s="200"/>
    </row>
    <row r="45052" spans="8:8" x14ac:dyDescent="0.25">
      <c r="H45052" s="200"/>
    </row>
    <row r="45053" spans="8:8" x14ac:dyDescent="0.25">
      <c r="H45053" s="200"/>
    </row>
    <row r="45054" spans="8:8" x14ac:dyDescent="0.25">
      <c r="H45054" s="200"/>
    </row>
    <row r="45055" spans="8:8" x14ac:dyDescent="0.25">
      <c r="H45055" s="200"/>
    </row>
    <row r="45056" spans="8:8" x14ac:dyDescent="0.25">
      <c r="H45056" s="200"/>
    </row>
    <row r="45057" spans="8:8" x14ac:dyDescent="0.25">
      <c r="H45057" s="200"/>
    </row>
    <row r="45058" spans="8:8" x14ac:dyDescent="0.25">
      <c r="H45058" s="200"/>
    </row>
    <row r="45059" spans="8:8" x14ac:dyDescent="0.25">
      <c r="H45059" s="200"/>
    </row>
    <row r="45060" spans="8:8" x14ac:dyDescent="0.25">
      <c r="H45060" s="200"/>
    </row>
    <row r="45061" spans="8:8" x14ac:dyDescent="0.25">
      <c r="H45061" s="200"/>
    </row>
    <row r="45062" spans="8:8" x14ac:dyDescent="0.25">
      <c r="H45062" s="200"/>
    </row>
    <row r="45063" spans="8:8" x14ac:dyDescent="0.25">
      <c r="H45063" s="200"/>
    </row>
    <row r="45064" spans="8:8" x14ac:dyDescent="0.25">
      <c r="H45064" s="200"/>
    </row>
    <row r="45065" spans="8:8" x14ac:dyDescent="0.25">
      <c r="H45065" s="200"/>
    </row>
    <row r="45066" spans="8:8" x14ac:dyDescent="0.25">
      <c r="H45066" s="200"/>
    </row>
    <row r="45067" spans="8:8" x14ac:dyDescent="0.25">
      <c r="H45067" s="200"/>
    </row>
    <row r="45068" spans="8:8" x14ac:dyDescent="0.25">
      <c r="H45068" s="200"/>
    </row>
    <row r="45069" spans="8:8" x14ac:dyDescent="0.25">
      <c r="H45069" s="200"/>
    </row>
    <row r="45070" spans="8:8" x14ac:dyDescent="0.25">
      <c r="H45070" s="200"/>
    </row>
    <row r="45071" spans="8:8" x14ac:dyDescent="0.25">
      <c r="H45071" s="200"/>
    </row>
    <row r="45072" spans="8:8" x14ac:dyDescent="0.25">
      <c r="H45072" s="200"/>
    </row>
    <row r="45073" spans="8:8" x14ac:dyDescent="0.25">
      <c r="H45073" s="200"/>
    </row>
    <row r="45074" spans="8:8" x14ac:dyDescent="0.25">
      <c r="H45074" s="200"/>
    </row>
    <row r="45075" spans="8:8" x14ac:dyDescent="0.25">
      <c r="H45075" s="200"/>
    </row>
    <row r="45076" spans="8:8" x14ac:dyDescent="0.25">
      <c r="H45076" s="200"/>
    </row>
    <row r="45077" spans="8:8" x14ac:dyDescent="0.25">
      <c r="H45077" s="200"/>
    </row>
    <row r="45078" spans="8:8" x14ac:dyDescent="0.25">
      <c r="H45078" s="200"/>
    </row>
    <row r="45079" spans="8:8" x14ac:dyDescent="0.25">
      <c r="H45079" s="200"/>
    </row>
    <row r="45080" spans="8:8" x14ac:dyDescent="0.25">
      <c r="H45080" s="200"/>
    </row>
    <row r="45081" spans="8:8" x14ac:dyDescent="0.25">
      <c r="H45081" s="200"/>
    </row>
    <row r="45082" spans="8:8" x14ac:dyDescent="0.25">
      <c r="H45082" s="200"/>
    </row>
    <row r="45083" spans="8:8" x14ac:dyDescent="0.25">
      <c r="H45083" s="200"/>
    </row>
    <row r="45084" spans="8:8" x14ac:dyDescent="0.25">
      <c r="H45084" s="200"/>
    </row>
    <row r="45085" spans="8:8" x14ac:dyDescent="0.25">
      <c r="H45085" s="200"/>
    </row>
    <row r="45086" spans="8:8" x14ac:dyDescent="0.25">
      <c r="H45086" s="200"/>
    </row>
    <row r="45087" spans="8:8" x14ac:dyDescent="0.25">
      <c r="H45087" s="200"/>
    </row>
    <row r="45088" spans="8:8" x14ac:dyDescent="0.25">
      <c r="H45088" s="200"/>
    </row>
    <row r="45089" spans="8:8" x14ac:dyDescent="0.25">
      <c r="H45089" s="200"/>
    </row>
    <row r="45090" spans="8:8" x14ac:dyDescent="0.25">
      <c r="H45090" s="200"/>
    </row>
    <row r="45091" spans="8:8" x14ac:dyDescent="0.25">
      <c r="H45091" s="200"/>
    </row>
    <row r="45092" spans="8:8" x14ac:dyDescent="0.25">
      <c r="H45092" s="200"/>
    </row>
    <row r="45093" spans="8:8" x14ac:dyDescent="0.25">
      <c r="H45093" s="200"/>
    </row>
    <row r="45094" spans="8:8" x14ac:dyDescent="0.25">
      <c r="H45094" s="200"/>
    </row>
    <row r="45095" spans="8:8" x14ac:dyDescent="0.25">
      <c r="H45095" s="200"/>
    </row>
    <row r="45096" spans="8:8" x14ac:dyDescent="0.25">
      <c r="H45096" s="200"/>
    </row>
    <row r="45097" spans="8:8" x14ac:dyDescent="0.25">
      <c r="H45097" s="200"/>
    </row>
    <row r="45098" spans="8:8" x14ac:dyDescent="0.25">
      <c r="H45098" s="200"/>
    </row>
    <row r="45099" spans="8:8" x14ac:dyDescent="0.25">
      <c r="H45099" s="200"/>
    </row>
    <row r="45100" spans="8:8" x14ac:dyDescent="0.25">
      <c r="H45100" s="200"/>
    </row>
    <row r="45101" spans="8:8" x14ac:dyDescent="0.25">
      <c r="H45101" s="200"/>
    </row>
    <row r="45102" spans="8:8" x14ac:dyDescent="0.25">
      <c r="H45102" s="200"/>
    </row>
    <row r="45103" spans="8:8" x14ac:dyDescent="0.25">
      <c r="H45103" s="200"/>
    </row>
    <row r="45104" spans="8:8" x14ac:dyDescent="0.25">
      <c r="H45104" s="200"/>
    </row>
    <row r="45105" spans="8:8" x14ac:dyDescent="0.25">
      <c r="H45105" s="200"/>
    </row>
    <row r="45106" spans="8:8" x14ac:dyDescent="0.25">
      <c r="H45106" s="200"/>
    </row>
    <row r="45107" spans="8:8" x14ac:dyDescent="0.25">
      <c r="H45107" s="200"/>
    </row>
    <row r="45108" spans="8:8" x14ac:dyDescent="0.25">
      <c r="H45108" s="200"/>
    </row>
    <row r="45109" spans="8:8" x14ac:dyDescent="0.25">
      <c r="H45109" s="200"/>
    </row>
    <row r="45110" spans="8:8" x14ac:dyDescent="0.25">
      <c r="H45110" s="200"/>
    </row>
    <row r="45111" spans="8:8" x14ac:dyDescent="0.25">
      <c r="H45111" s="200"/>
    </row>
    <row r="45112" spans="8:8" x14ac:dyDescent="0.25">
      <c r="H45112" s="200"/>
    </row>
    <row r="45113" spans="8:8" x14ac:dyDescent="0.25">
      <c r="H45113" s="200"/>
    </row>
    <row r="45114" spans="8:8" x14ac:dyDescent="0.25">
      <c r="H45114" s="200"/>
    </row>
    <row r="45115" spans="8:8" x14ac:dyDescent="0.25">
      <c r="H45115" s="200"/>
    </row>
    <row r="45116" spans="8:8" x14ac:dyDescent="0.25">
      <c r="H45116" s="200"/>
    </row>
    <row r="45117" spans="8:8" x14ac:dyDescent="0.25">
      <c r="H45117" s="200"/>
    </row>
    <row r="45118" spans="8:8" x14ac:dyDescent="0.25">
      <c r="H45118" s="200"/>
    </row>
    <row r="45119" spans="8:8" x14ac:dyDescent="0.25">
      <c r="H45119" s="200"/>
    </row>
    <row r="45120" spans="8:8" x14ac:dyDescent="0.25">
      <c r="H45120" s="200"/>
    </row>
    <row r="45121" spans="8:8" x14ac:dyDescent="0.25">
      <c r="H45121" s="200"/>
    </row>
    <row r="45122" spans="8:8" x14ac:dyDescent="0.25">
      <c r="H45122" s="200"/>
    </row>
    <row r="45123" spans="8:8" x14ac:dyDescent="0.25">
      <c r="H45123" s="200"/>
    </row>
    <row r="45124" spans="8:8" x14ac:dyDescent="0.25">
      <c r="H45124" s="200"/>
    </row>
    <row r="45125" spans="8:8" x14ac:dyDescent="0.25">
      <c r="H45125" s="200"/>
    </row>
    <row r="45126" spans="8:8" x14ac:dyDescent="0.25">
      <c r="H45126" s="200"/>
    </row>
    <row r="45127" spans="8:8" x14ac:dyDescent="0.25">
      <c r="H45127" s="200"/>
    </row>
    <row r="45128" spans="8:8" x14ac:dyDescent="0.25">
      <c r="H45128" s="200"/>
    </row>
    <row r="45129" spans="8:8" x14ac:dyDescent="0.25">
      <c r="H45129" s="200"/>
    </row>
    <row r="45130" spans="8:8" x14ac:dyDescent="0.25">
      <c r="H45130" s="200"/>
    </row>
    <row r="45131" spans="8:8" x14ac:dyDescent="0.25">
      <c r="H45131" s="200"/>
    </row>
    <row r="45132" spans="8:8" x14ac:dyDescent="0.25">
      <c r="H45132" s="200"/>
    </row>
    <row r="45133" spans="8:8" x14ac:dyDescent="0.25">
      <c r="H45133" s="200"/>
    </row>
    <row r="45134" spans="8:8" x14ac:dyDescent="0.25">
      <c r="H45134" s="200"/>
    </row>
    <row r="45135" spans="8:8" x14ac:dyDescent="0.25">
      <c r="H45135" s="200"/>
    </row>
    <row r="45136" spans="8:8" x14ac:dyDescent="0.25">
      <c r="H45136" s="200"/>
    </row>
    <row r="45137" spans="8:8" x14ac:dyDescent="0.25">
      <c r="H45137" s="200"/>
    </row>
    <row r="45138" spans="8:8" x14ac:dyDescent="0.25">
      <c r="H45138" s="200"/>
    </row>
    <row r="45139" spans="8:8" x14ac:dyDescent="0.25">
      <c r="H45139" s="200"/>
    </row>
    <row r="45140" spans="8:8" x14ac:dyDescent="0.25">
      <c r="H45140" s="200"/>
    </row>
    <row r="45141" spans="8:8" x14ac:dyDescent="0.25">
      <c r="H45141" s="200"/>
    </row>
    <row r="45142" spans="8:8" x14ac:dyDescent="0.25">
      <c r="H45142" s="200"/>
    </row>
    <row r="45143" spans="8:8" x14ac:dyDescent="0.25">
      <c r="H45143" s="200"/>
    </row>
    <row r="45144" spans="8:8" x14ac:dyDescent="0.25">
      <c r="H45144" s="200"/>
    </row>
    <row r="45145" spans="8:8" x14ac:dyDescent="0.25">
      <c r="H45145" s="200"/>
    </row>
    <row r="45146" spans="8:8" x14ac:dyDescent="0.25">
      <c r="H45146" s="200"/>
    </row>
    <row r="45147" spans="8:8" x14ac:dyDescent="0.25">
      <c r="H45147" s="200"/>
    </row>
    <row r="45148" spans="8:8" x14ac:dyDescent="0.25">
      <c r="H45148" s="200"/>
    </row>
    <row r="45149" spans="8:8" x14ac:dyDescent="0.25">
      <c r="H45149" s="200"/>
    </row>
    <row r="45150" spans="8:8" x14ac:dyDescent="0.25">
      <c r="H45150" s="200"/>
    </row>
    <row r="45151" spans="8:8" x14ac:dyDescent="0.25">
      <c r="H45151" s="200"/>
    </row>
    <row r="45152" spans="8:8" x14ac:dyDescent="0.25">
      <c r="H45152" s="200"/>
    </row>
    <row r="45153" spans="8:8" x14ac:dyDescent="0.25">
      <c r="H45153" s="200"/>
    </row>
    <row r="45154" spans="8:8" x14ac:dyDescent="0.25">
      <c r="H45154" s="200"/>
    </row>
    <row r="45155" spans="8:8" x14ac:dyDescent="0.25">
      <c r="H45155" s="200"/>
    </row>
    <row r="45156" spans="8:8" x14ac:dyDescent="0.25">
      <c r="H45156" s="200"/>
    </row>
    <row r="45157" spans="8:8" x14ac:dyDescent="0.25">
      <c r="H45157" s="200"/>
    </row>
    <row r="45158" spans="8:8" x14ac:dyDescent="0.25">
      <c r="H45158" s="200"/>
    </row>
    <row r="45159" spans="8:8" x14ac:dyDescent="0.25">
      <c r="H45159" s="200"/>
    </row>
    <row r="45160" spans="8:8" x14ac:dyDescent="0.25">
      <c r="H45160" s="200"/>
    </row>
    <row r="45161" spans="8:8" x14ac:dyDescent="0.25">
      <c r="H45161" s="200"/>
    </row>
    <row r="45162" spans="8:8" x14ac:dyDescent="0.25">
      <c r="H45162" s="200"/>
    </row>
    <row r="45163" spans="8:8" x14ac:dyDescent="0.25">
      <c r="H45163" s="200"/>
    </row>
    <row r="45164" spans="8:8" x14ac:dyDescent="0.25">
      <c r="H45164" s="200"/>
    </row>
    <row r="45165" spans="8:8" x14ac:dyDescent="0.25">
      <c r="H45165" s="200"/>
    </row>
    <row r="45166" spans="8:8" x14ac:dyDescent="0.25">
      <c r="H45166" s="200"/>
    </row>
    <row r="45167" spans="8:8" x14ac:dyDescent="0.25">
      <c r="H45167" s="200"/>
    </row>
    <row r="45168" spans="8:8" x14ac:dyDescent="0.25">
      <c r="H45168" s="200"/>
    </row>
    <row r="45169" spans="8:8" x14ac:dyDescent="0.25">
      <c r="H45169" s="200"/>
    </row>
    <row r="45170" spans="8:8" x14ac:dyDescent="0.25">
      <c r="H45170" s="200"/>
    </row>
    <row r="45171" spans="8:8" x14ac:dyDescent="0.25">
      <c r="H45171" s="200"/>
    </row>
    <row r="45172" spans="8:8" x14ac:dyDescent="0.25">
      <c r="H45172" s="200"/>
    </row>
    <row r="45173" spans="8:8" x14ac:dyDescent="0.25">
      <c r="H45173" s="200"/>
    </row>
    <row r="45174" spans="8:8" x14ac:dyDescent="0.25">
      <c r="H45174" s="200"/>
    </row>
    <row r="45175" spans="8:8" x14ac:dyDescent="0.25">
      <c r="H45175" s="200"/>
    </row>
    <row r="45176" spans="8:8" x14ac:dyDescent="0.25">
      <c r="H45176" s="200"/>
    </row>
    <row r="45177" spans="8:8" x14ac:dyDescent="0.25">
      <c r="H45177" s="200"/>
    </row>
    <row r="45178" spans="8:8" x14ac:dyDescent="0.25">
      <c r="H45178" s="200"/>
    </row>
    <row r="45179" spans="8:8" x14ac:dyDescent="0.25">
      <c r="H45179" s="200"/>
    </row>
    <row r="45180" spans="8:8" x14ac:dyDescent="0.25">
      <c r="H45180" s="200"/>
    </row>
    <row r="45181" spans="8:8" x14ac:dyDescent="0.25">
      <c r="H45181" s="200"/>
    </row>
    <row r="45182" spans="8:8" x14ac:dyDescent="0.25">
      <c r="H45182" s="200"/>
    </row>
    <row r="45183" spans="8:8" x14ac:dyDescent="0.25">
      <c r="H45183" s="200"/>
    </row>
    <row r="45184" spans="8:8" x14ac:dyDescent="0.25">
      <c r="H45184" s="200"/>
    </row>
    <row r="45185" spans="8:8" x14ac:dyDescent="0.25">
      <c r="H45185" s="200"/>
    </row>
    <row r="45186" spans="8:8" x14ac:dyDescent="0.25">
      <c r="H45186" s="200"/>
    </row>
    <row r="45187" spans="8:8" x14ac:dyDescent="0.25">
      <c r="H45187" s="200"/>
    </row>
    <row r="45188" spans="8:8" x14ac:dyDescent="0.25">
      <c r="H45188" s="200"/>
    </row>
    <row r="45189" spans="8:8" x14ac:dyDescent="0.25">
      <c r="H45189" s="200"/>
    </row>
    <row r="45190" spans="8:8" x14ac:dyDescent="0.25">
      <c r="H45190" s="200"/>
    </row>
    <row r="45191" spans="8:8" x14ac:dyDescent="0.25">
      <c r="H45191" s="200"/>
    </row>
    <row r="45192" spans="8:8" x14ac:dyDescent="0.25">
      <c r="H45192" s="200"/>
    </row>
    <row r="45193" spans="8:8" x14ac:dyDescent="0.25">
      <c r="H45193" s="200"/>
    </row>
    <row r="45194" spans="8:8" x14ac:dyDescent="0.25">
      <c r="H45194" s="200"/>
    </row>
    <row r="45195" spans="8:8" x14ac:dyDescent="0.25">
      <c r="H45195" s="200"/>
    </row>
    <row r="45196" spans="8:8" x14ac:dyDescent="0.25">
      <c r="H45196" s="200"/>
    </row>
    <row r="45197" spans="8:8" x14ac:dyDescent="0.25">
      <c r="H45197" s="200"/>
    </row>
    <row r="45198" spans="8:8" x14ac:dyDescent="0.25">
      <c r="H45198" s="200"/>
    </row>
    <row r="45199" spans="8:8" x14ac:dyDescent="0.25">
      <c r="H45199" s="200"/>
    </row>
    <row r="45200" spans="8:8" x14ac:dyDescent="0.25">
      <c r="H45200" s="200"/>
    </row>
    <row r="45201" spans="8:8" x14ac:dyDescent="0.25">
      <c r="H45201" s="200"/>
    </row>
    <row r="45202" spans="8:8" x14ac:dyDescent="0.25">
      <c r="H45202" s="200"/>
    </row>
    <row r="45203" spans="8:8" x14ac:dyDescent="0.25">
      <c r="H45203" s="200"/>
    </row>
    <row r="45204" spans="8:8" x14ac:dyDescent="0.25">
      <c r="H45204" s="200"/>
    </row>
    <row r="45205" spans="8:8" x14ac:dyDescent="0.25">
      <c r="H45205" s="200"/>
    </row>
    <row r="45206" spans="8:8" x14ac:dyDescent="0.25">
      <c r="H45206" s="200"/>
    </row>
    <row r="45207" spans="8:8" x14ac:dyDescent="0.25">
      <c r="H45207" s="200"/>
    </row>
    <row r="45208" spans="8:8" x14ac:dyDescent="0.25">
      <c r="H45208" s="200"/>
    </row>
    <row r="45209" spans="8:8" x14ac:dyDescent="0.25">
      <c r="H45209" s="200"/>
    </row>
    <row r="45210" spans="8:8" x14ac:dyDescent="0.25">
      <c r="H45210" s="200"/>
    </row>
    <row r="45211" spans="8:8" x14ac:dyDescent="0.25">
      <c r="H45211" s="200"/>
    </row>
    <row r="45212" spans="8:8" x14ac:dyDescent="0.25">
      <c r="H45212" s="200"/>
    </row>
    <row r="45213" spans="8:8" x14ac:dyDescent="0.25">
      <c r="H45213" s="200"/>
    </row>
    <row r="45214" spans="8:8" x14ac:dyDescent="0.25">
      <c r="H45214" s="200"/>
    </row>
    <row r="45215" spans="8:8" x14ac:dyDescent="0.25">
      <c r="H45215" s="200"/>
    </row>
    <row r="45216" spans="8:8" x14ac:dyDescent="0.25">
      <c r="H45216" s="200"/>
    </row>
    <row r="45217" spans="8:8" x14ac:dyDescent="0.25">
      <c r="H45217" s="200"/>
    </row>
    <row r="45218" spans="8:8" x14ac:dyDescent="0.25">
      <c r="H45218" s="200"/>
    </row>
    <row r="45219" spans="8:8" x14ac:dyDescent="0.25">
      <c r="H45219" s="200"/>
    </row>
    <row r="45220" spans="8:8" x14ac:dyDescent="0.25">
      <c r="H45220" s="200"/>
    </row>
    <row r="45221" spans="8:8" x14ac:dyDescent="0.25">
      <c r="H45221" s="200"/>
    </row>
    <row r="45222" spans="8:8" x14ac:dyDescent="0.25">
      <c r="H45222" s="200"/>
    </row>
    <row r="45223" spans="8:8" x14ac:dyDescent="0.25">
      <c r="H45223" s="200"/>
    </row>
    <row r="45224" spans="8:8" x14ac:dyDescent="0.25">
      <c r="H45224" s="200"/>
    </row>
    <row r="45225" spans="8:8" x14ac:dyDescent="0.25">
      <c r="H45225" s="200"/>
    </row>
    <row r="45226" spans="8:8" x14ac:dyDescent="0.25">
      <c r="H45226" s="200"/>
    </row>
    <row r="45227" spans="8:8" x14ac:dyDescent="0.25">
      <c r="H45227" s="200"/>
    </row>
    <row r="45228" spans="8:8" x14ac:dyDescent="0.25">
      <c r="H45228" s="200"/>
    </row>
    <row r="45229" spans="8:8" x14ac:dyDescent="0.25">
      <c r="H45229" s="200"/>
    </row>
    <row r="45230" spans="8:8" x14ac:dyDescent="0.25">
      <c r="H45230" s="200"/>
    </row>
    <row r="45231" spans="8:8" x14ac:dyDescent="0.25">
      <c r="H45231" s="200"/>
    </row>
    <row r="45232" spans="8:8" x14ac:dyDescent="0.25">
      <c r="H45232" s="200"/>
    </row>
    <row r="45233" spans="8:8" x14ac:dyDescent="0.25">
      <c r="H45233" s="200"/>
    </row>
    <row r="45234" spans="8:8" x14ac:dyDescent="0.25">
      <c r="H45234" s="200"/>
    </row>
    <row r="45235" spans="8:8" x14ac:dyDescent="0.25">
      <c r="H45235" s="200"/>
    </row>
    <row r="45236" spans="8:8" x14ac:dyDescent="0.25">
      <c r="H45236" s="200"/>
    </row>
    <row r="45237" spans="8:8" x14ac:dyDescent="0.25">
      <c r="H45237" s="200"/>
    </row>
    <row r="45238" spans="8:8" x14ac:dyDescent="0.25">
      <c r="H45238" s="200"/>
    </row>
    <row r="45239" spans="8:8" x14ac:dyDescent="0.25">
      <c r="H45239" s="200"/>
    </row>
    <row r="45240" spans="8:8" x14ac:dyDescent="0.25">
      <c r="H45240" s="200"/>
    </row>
    <row r="45241" spans="8:8" x14ac:dyDescent="0.25">
      <c r="H45241" s="200"/>
    </row>
    <row r="45242" spans="8:8" x14ac:dyDescent="0.25">
      <c r="H45242" s="200"/>
    </row>
    <row r="45243" spans="8:8" x14ac:dyDescent="0.25">
      <c r="H45243" s="200"/>
    </row>
    <row r="45244" spans="8:8" x14ac:dyDescent="0.25">
      <c r="H45244" s="200"/>
    </row>
    <row r="45245" spans="8:8" x14ac:dyDescent="0.25">
      <c r="H45245" s="200"/>
    </row>
    <row r="45246" spans="8:8" x14ac:dyDescent="0.25">
      <c r="H45246" s="200"/>
    </row>
    <row r="45247" spans="8:8" x14ac:dyDescent="0.25">
      <c r="H45247" s="200"/>
    </row>
    <row r="45248" spans="8:8" x14ac:dyDescent="0.25">
      <c r="H45248" s="200"/>
    </row>
    <row r="45249" spans="8:8" x14ac:dyDescent="0.25">
      <c r="H45249" s="200"/>
    </row>
    <row r="45250" spans="8:8" x14ac:dyDescent="0.25">
      <c r="H45250" s="200"/>
    </row>
    <row r="45251" spans="8:8" x14ac:dyDescent="0.25">
      <c r="H45251" s="200"/>
    </row>
    <row r="45252" spans="8:8" x14ac:dyDescent="0.25">
      <c r="H45252" s="200"/>
    </row>
    <row r="45253" spans="8:8" x14ac:dyDescent="0.25">
      <c r="H45253" s="200"/>
    </row>
    <row r="45254" spans="8:8" x14ac:dyDescent="0.25">
      <c r="H45254" s="200"/>
    </row>
    <row r="45255" spans="8:8" x14ac:dyDescent="0.25">
      <c r="H45255" s="200"/>
    </row>
    <row r="45256" spans="8:8" x14ac:dyDescent="0.25">
      <c r="H45256" s="200"/>
    </row>
    <row r="45257" spans="8:8" x14ac:dyDescent="0.25">
      <c r="H45257" s="200"/>
    </row>
    <row r="45258" spans="8:8" x14ac:dyDescent="0.25">
      <c r="H45258" s="200"/>
    </row>
    <row r="45259" spans="8:8" x14ac:dyDescent="0.25">
      <c r="H45259" s="200"/>
    </row>
    <row r="45260" spans="8:8" x14ac:dyDescent="0.25">
      <c r="H45260" s="200"/>
    </row>
    <row r="45261" spans="8:8" x14ac:dyDescent="0.25">
      <c r="H45261" s="200"/>
    </row>
    <row r="45262" spans="8:8" x14ac:dyDescent="0.25">
      <c r="H45262" s="200"/>
    </row>
    <row r="45263" spans="8:8" x14ac:dyDescent="0.25">
      <c r="H45263" s="200"/>
    </row>
    <row r="45264" spans="8:8" x14ac:dyDescent="0.25">
      <c r="H45264" s="200"/>
    </row>
    <row r="45265" spans="8:8" x14ac:dyDescent="0.25">
      <c r="H45265" s="200"/>
    </row>
    <row r="45266" spans="8:8" x14ac:dyDescent="0.25">
      <c r="H45266" s="200"/>
    </row>
    <row r="45267" spans="8:8" x14ac:dyDescent="0.25">
      <c r="H45267" s="200"/>
    </row>
    <row r="45268" spans="8:8" x14ac:dyDescent="0.25">
      <c r="H45268" s="200"/>
    </row>
    <row r="45269" spans="8:8" x14ac:dyDescent="0.25">
      <c r="H45269" s="200"/>
    </row>
    <row r="45270" spans="8:8" x14ac:dyDescent="0.25">
      <c r="H45270" s="200"/>
    </row>
    <row r="45271" spans="8:8" x14ac:dyDescent="0.25">
      <c r="H45271" s="200"/>
    </row>
    <row r="45272" spans="8:8" x14ac:dyDescent="0.25">
      <c r="H45272" s="200"/>
    </row>
    <row r="45273" spans="8:8" x14ac:dyDescent="0.25">
      <c r="H45273" s="200"/>
    </row>
    <row r="45274" spans="8:8" x14ac:dyDescent="0.25">
      <c r="H45274" s="200"/>
    </row>
    <row r="45275" spans="8:8" x14ac:dyDescent="0.25">
      <c r="H45275" s="200"/>
    </row>
    <row r="45276" spans="8:8" x14ac:dyDescent="0.25">
      <c r="H45276" s="200"/>
    </row>
    <row r="45277" spans="8:8" x14ac:dyDescent="0.25">
      <c r="H45277" s="200"/>
    </row>
    <row r="45278" spans="8:8" x14ac:dyDescent="0.25">
      <c r="H45278" s="200"/>
    </row>
    <row r="45279" spans="8:8" x14ac:dyDescent="0.25">
      <c r="H45279" s="200"/>
    </row>
    <row r="45280" spans="8:8" x14ac:dyDescent="0.25">
      <c r="H45280" s="200"/>
    </row>
    <row r="45281" spans="8:8" x14ac:dyDescent="0.25">
      <c r="H45281" s="200"/>
    </row>
    <row r="45282" spans="8:8" x14ac:dyDescent="0.25">
      <c r="H45282" s="200"/>
    </row>
    <row r="45283" spans="8:8" x14ac:dyDescent="0.25">
      <c r="H45283" s="200"/>
    </row>
    <row r="45284" spans="8:8" x14ac:dyDescent="0.25">
      <c r="H45284" s="200"/>
    </row>
    <row r="45285" spans="8:8" x14ac:dyDescent="0.25">
      <c r="H45285" s="200"/>
    </row>
    <row r="45286" spans="8:8" x14ac:dyDescent="0.25">
      <c r="H45286" s="200"/>
    </row>
    <row r="45287" spans="8:8" x14ac:dyDescent="0.25">
      <c r="H45287" s="200"/>
    </row>
    <row r="45288" spans="8:8" x14ac:dyDescent="0.25">
      <c r="H45288" s="200"/>
    </row>
    <row r="45289" spans="8:8" x14ac:dyDescent="0.25">
      <c r="H45289" s="200"/>
    </row>
    <row r="45290" spans="8:8" x14ac:dyDescent="0.25">
      <c r="H45290" s="200"/>
    </row>
    <row r="45291" spans="8:8" x14ac:dyDescent="0.25">
      <c r="H45291" s="200"/>
    </row>
    <row r="45292" spans="8:8" x14ac:dyDescent="0.25">
      <c r="H45292" s="200"/>
    </row>
    <row r="45293" spans="8:8" x14ac:dyDescent="0.25">
      <c r="H45293" s="200"/>
    </row>
    <row r="45294" spans="8:8" x14ac:dyDescent="0.25">
      <c r="H45294" s="200"/>
    </row>
    <row r="45295" spans="8:8" x14ac:dyDescent="0.25">
      <c r="H45295" s="200"/>
    </row>
    <row r="45296" spans="8:8" x14ac:dyDescent="0.25">
      <c r="H45296" s="200"/>
    </row>
    <row r="45297" spans="8:8" x14ac:dyDescent="0.25">
      <c r="H45297" s="200"/>
    </row>
    <row r="45298" spans="8:8" x14ac:dyDescent="0.25">
      <c r="H45298" s="200"/>
    </row>
    <row r="45299" spans="8:8" x14ac:dyDescent="0.25">
      <c r="H45299" s="200"/>
    </row>
    <row r="45300" spans="8:8" x14ac:dyDescent="0.25">
      <c r="H45300" s="200"/>
    </row>
    <row r="45301" spans="8:8" x14ac:dyDescent="0.25">
      <c r="H45301" s="200"/>
    </row>
    <row r="45302" spans="8:8" x14ac:dyDescent="0.25">
      <c r="H45302" s="200"/>
    </row>
    <row r="45303" spans="8:8" x14ac:dyDescent="0.25">
      <c r="H45303" s="200"/>
    </row>
    <row r="45304" spans="8:8" x14ac:dyDescent="0.25">
      <c r="H45304" s="200"/>
    </row>
    <row r="45305" spans="8:8" x14ac:dyDescent="0.25">
      <c r="H45305" s="200"/>
    </row>
    <row r="45306" spans="8:8" x14ac:dyDescent="0.25">
      <c r="H45306" s="200"/>
    </row>
    <row r="45307" spans="8:8" x14ac:dyDescent="0.25">
      <c r="H45307" s="200"/>
    </row>
    <row r="45308" spans="8:8" x14ac:dyDescent="0.25">
      <c r="H45308" s="200"/>
    </row>
    <row r="45309" spans="8:8" x14ac:dyDescent="0.25">
      <c r="H45309" s="200"/>
    </row>
    <row r="45310" spans="8:8" x14ac:dyDescent="0.25">
      <c r="H45310" s="200"/>
    </row>
    <row r="45311" spans="8:8" x14ac:dyDescent="0.25">
      <c r="H45311" s="200"/>
    </row>
    <row r="45312" spans="8:8" x14ac:dyDescent="0.25">
      <c r="H45312" s="200"/>
    </row>
    <row r="45313" spans="8:8" x14ac:dyDescent="0.25">
      <c r="H45313" s="200"/>
    </row>
    <row r="45314" spans="8:8" x14ac:dyDescent="0.25">
      <c r="H45314" s="200"/>
    </row>
    <row r="45315" spans="8:8" x14ac:dyDescent="0.25">
      <c r="H45315" s="200"/>
    </row>
    <row r="45316" spans="8:8" x14ac:dyDescent="0.25">
      <c r="H45316" s="200"/>
    </row>
    <row r="45317" spans="8:8" x14ac:dyDescent="0.25">
      <c r="H45317" s="200"/>
    </row>
    <row r="45318" spans="8:8" x14ac:dyDescent="0.25">
      <c r="H45318" s="200"/>
    </row>
    <row r="45319" spans="8:8" x14ac:dyDescent="0.25">
      <c r="H45319" s="200"/>
    </row>
    <row r="45320" spans="8:8" x14ac:dyDescent="0.25">
      <c r="H45320" s="200"/>
    </row>
    <row r="45321" spans="8:8" x14ac:dyDescent="0.25">
      <c r="H45321" s="200"/>
    </row>
    <row r="45322" spans="8:8" x14ac:dyDescent="0.25">
      <c r="H45322" s="200"/>
    </row>
    <row r="45323" spans="8:8" x14ac:dyDescent="0.25">
      <c r="H45323" s="200"/>
    </row>
    <row r="45324" spans="8:8" x14ac:dyDescent="0.25">
      <c r="H45324" s="200"/>
    </row>
    <row r="45325" spans="8:8" x14ac:dyDescent="0.25">
      <c r="H45325" s="200"/>
    </row>
    <row r="45326" spans="8:8" x14ac:dyDescent="0.25">
      <c r="H45326" s="200"/>
    </row>
    <row r="45327" spans="8:8" x14ac:dyDescent="0.25">
      <c r="H45327" s="200"/>
    </row>
    <row r="45328" spans="8:8" x14ac:dyDescent="0.25">
      <c r="H45328" s="200"/>
    </row>
    <row r="45329" spans="8:8" x14ac:dyDescent="0.25">
      <c r="H45329" s="200"/>
    </row>
    <row r="45330" spans="8:8" x14ac:dyDescent="0.25">
      <c r="H45330" s="200"/>
    </row>
    <row r="45331" spans="8:8" x14ac:dyDescent="0.25">
      <c r="H45331" s="200"/>
    </row>
    <row r="45332" spans="8:8" x14ac:dyDescent="0.25">
      <c r="H45332" s="200"/>
    </row>
    <row r="45333" spans="8:8" x14ac:dyDescent="0.25">
      <c r="H45333" s="200"/>
    </row>
    <row r="45334" spans="8:8" x14ac:dyDescent="0.25">
      <c r="H45334" s="200"/>
    </row>
    <row r="45335" spans="8:8" x14ac:dyDescent="0.25">
      <c r="H45335" s="200"/>
    </row>
    <row r="45336" spans="8:8" x14ac:dyDescent="0.25">
      <c r="H45336" s="200"/>
    </row>
    <row r="45337" spans="8:8" x14ac:dyDescent="0.25">
      <c r="H45337" s="200"/>
    </row>
    <row r="45338" spans="8:8" x14ac:dyDescent="0.25">
      <c r="H45338" s="200"/>
    </row>
    <row r="45339" spans="8:8" x14ac:dyDescent="0.25">
      <c r="H45339" s="200"/>
    </row>
    <row r="45340" spans="8:8" x14ac:dyDescent="0.25">
      <c r="H45340" s="200"/>
    </row>
    <row r="45341" spans="8:8" x14ac:dyDescent="0.25">
      <c r="H45341" s="200"/>
    </row>
    <row r="45342" spans="8:8" x14ac:dyDescent="0.25">
      <c r="H45342" s="200"/>
    </row>
    <row r="45343" spans="8:8" x14ac:dyDescent="0.25">
      <c r="H45343" s="200"/>
    </row>
    <row r="45344" spans="8:8" x14ac:dyDescent="0.25">
      <c r="H45344" s="200"/>
    </row>
    <row r="45345" spans="8:8" x14ac:dyDescent="0.25">
      <c r="H45345" s="200"/>
    </row>
    <row r="45346" spans="8:8" x14ac:dyDescent="0.25">
      <c r="H45346" s="200"/>
    </row>
    <row r="45347" spans="8:8" x14ac:dyDescent="0.25">
      <c r="H45347" s="200"/>
    </row>
    <row r="45348" spans="8:8" x14ac:dyDescent="0.25">
      <c r="H45348" s="200"/>
    </row>
    <row r="45349" spans="8:8" x14ac:dyDescent="0.25">
      <c r="H45349" s="200"/>
    </row>
    <row r="45350" spans="8:8" x14ac:dyDescent="0.25">
      <c r="H45350" s="200"/>
    </row>
    <row r="45351" spans="8:8" x14ac:dyDescent="0.25">
      <c r="H45351" s="200"/>
    </row>
    <row r="45352" spans="8:8" x14ac:dyDescent="0.25">
      <c r="H45352" s="200"/>
    </row>
    <row r="45353" spans="8:8" x14ac:dyDescent="0.25">
      <c r="H45353" s="200"/>
    </row>
    <row r="45354" spans="8:8" x14ac:dyDescent="0.25">
      <c r="H45354" s="200"/>
    </row>
    <row r="45355" spans="8:8" x14ac:dyDescent="0.25">
      <c r="H45355" s="200"/>
    </row>
    <row r="45356" spans="8:8" x14ac:dyDescent="0.25">
      <c r="H45356" s="200"/>
    </row>
    <row r="45357" spans="8:8" x14ac:dyDescent="0.25">
      <c r="H45357" s="200"/>
    </row>
    <row r="45358" spans="8:8" x14ac:dyDescent="0.25">
      <c r="H45358" s="200"/>
    </row>
    <row r="45359" spans="8:8" x14ac:dyDescent="0.25">
      <c r="H45359" s="200"/>
    </row>
    <row r="45360" spans="8:8" x14ac:dyDescent="0.25">
      <c r="H45360" s="200"/>
    </row>
    <row r="45361" spans="8:8" x14ac:dyDescent="0.25">
      <c r="H45361" s="200"/>
    </row>
    <row r="45362" spans="8:8" x14ac:dyDescent="0.25">
      <c r="H45362" s="200"/>
    </row>
    <row r="45363" spans="8:8" x14ac:dyDescent="0.25">
      <c r="H45363" s="200"/>
    </row>
    <row r="45364" spans="8:8" x14ac:dyDescent="0.25">
      <c r="H45364" s="200"/>
    </row>
    <row r="45365" spans="8:8" x14ac:dyDescent="0.25">
      <c r="H45365" s="200"/>
    </row>
    <row r="45366" spans="8:8" x14ac:dyDescent="0.25">
      <c r="H45366" s="200"/>
    </row>
    <row r="45367" spans="8:8" x14ac:dyDescent="0.25">
      <c r="H45367" s="200"/>
    </row>
    <row r="45368" spans="8:8" x14ac:dyDescent="0.25">
      <c r="H45368" s="200"/>
    </row>
    <row r="45369" spans="8:8" x14ac:dyDescent="0.25">
      <c r="H45369" s="200"/>
    </row>
    <row r="45370" spans="8:8" x14ac:dyDescent="0.25">
      <c r="H45370" s="200"/>
    </row>
    <row r="45371" spans="8:8" x14ac:dyDescent="0.25">
      <c r="H45371" s="200"/>
    </row>
    <row r="45372" spans="8:8" x14ac:dyDescent="0.25">
      <c r="H45372" s="200"/>
    </row>
    <row r="45373" spans="8:8" x14ac:dyDescent="0.25">
      <c r="H45373" s="200"/>
    </row>
    <row r="45374" spans="8:8" x14ac:dyDescent="0.25">
      <c r="H45374" s="200"/>
    </row>
    <row r="45375" spans="8:8" x14ac:dyDescent="0.25">
      <c r="H45375" s="200"/>
    </row>
    <row r="45376" spans="8:8" x14ac:dyDescent="0.25">
      <c r="H45376" s="200"/>
    </row>
    <row r="45377" spans="8:8" x14ac:dyDescent="0.25">
      <c r="H45377" s="200"/>
    </row>
    <row r="45378" spans="8:8" x14ac:dyDescent="0.25">
      <c r="H45378" s="200"/>
    </row>
    <row r="45379" spans="8:8" x14ac:dyDescent="0.25">
      <c r="H45379" s="200"/>
    </row>
    <row r="45380" spans="8:8" x14ac:dyDescent="0.25">
      <c r="H45380" s="200"/>
    </row>
    <row r="45381" spans="8:8" x14ac:dyDescent="0.25">
      <c r="H45381" s="200"/>
    </row>
    <row r="45382" spans="8:8" x14ac:dyDescent="0.25">
      <c r="H45382" s="200"/>
    </row>
    <row r="45383" spans="8:8" x14ac:dyDescent="0.25">
      <c r="H45383" s="200"/>
    </row>
    <row r="45384" spans="8:8" x14ac:dyDescent="0.25">
      <c r="H45384" s="200"/>
    </row>
    <row r="45385" spans="8:8" x14ac:dyDescent="0.25">
      <c r="H45385" s="200"/>
    </row>
    <row r="45386" spans="8:8" x14ac:dyDescent="0.25">
      <c r="H45386" s="200"/>
    </row>
    <row r="45387" spans="8:8" x14ac:dyDescent="0.25">
      <c r="H45387" s="200"/>
    </row>
    <row r="45388" spans="8:8" x14ac:dyDescent="0.25">
      <c r="H45388" s="200"/>
    </row>
    <row r="45389" spans="8:8" x14ac:dyDescent="0.25">
      <c r="H45389" s="200"/>
    </row>
    <row r="45390" spans="8:8" x14ac:dyDescent="0.25">
      <c r="H45390" s="200"/>
    </row>
    <row r="45391" spans="8:8" x14ac:dyDescent="0.25">
      <c r="H45391" s="200"/>
    </row>
    <row r="45392" spans="8:8" x14ac:dyDescent="0.25">
      <c r="H45392" s="200"/>
    </row>
    <row r="45393" spans="8:8" x14ac:dyDescent="0.25">
      <c r="H45393" s="200"/>
    </row>
    <row r="45394" spans="8:8" x14ac:dyDescent="0.25">
      <c r="H45394" s="200"/>
    </row>
    <row r="45395" spans="8:8" x14ac:dyDescent="0.25">
      <c r="H45395" s="200"/>
    </row>
    <row r="45396" spans="8:8" x14ac:dyDescent="0.25">
      <c r="H45396" s="200"/>
    </row>
    <row r="45397" spans="8:8" x14ac:dyDescent="0.25">
      <c r="H45397" s="200"/>
    </row>
    <row r="45398" spans="8:8" x14ac:dyDescent="0.25">
      <c r="H45398" s="200"/>
    </row>
    <row r="45399" spans="8:8" x14ac:dyDescent="0.25">
      <c r="H45399" s="200"/>
    </row>
    <row r="45400" spans="8:8" x14ac:dyDescent="0.25">
      <c r="H45400" s="200"/>
    </row>
    <row r="45401" spans="8:8" x14ac:dyDescent="0.25">
      <c r="H45401" s="200"/>
    </row>
    <row r="45402" spans="8:8" x14ac:dyDescent="0.25">
      <c r="H45402" s="200"/>
    </row>
    <row r="45403" spans="8:8" x14ac:dyDescent="0.25">
      <c r="H45403" s="200"/>
    </row>
    <row r="45404" spans="8:8" x14ac:dyDescent="0.25">
      <c r="H45404" s="200"/>
    </row>
    <row r="45405" spans="8:8" x14ac:dyDescent="0.25">
      <c r="H45405" s="200"/>
    </row>
    <row r="45406" spans="8:8" x14ac:dyDescent="0.25">
      <c r="H45406" s="200"/>
    </row>
    <row r="45407" spans="8:8" x14ac:dyDescent="0.25">
      <c r="H45407" s="200"/>
    </row>
    <row r="45408" spans="8:8" x14ac:dyDescent="0.25">
      <c r="H45408" s="200"/>
    </row>
    <row r="45409" spans="8:8" x14ac:dyDescent="0.25">
      <c r="H45409" s="200"/>
    </row>
    <row r="45410" spans="8:8" x14ac:dyDescent="0.25">
      <c r="H45410" s="200"/>
    </row>
    <row r="45411" spans="8:8" x14ac:dyDescent="0.25">
      <c r="H45411" s="200"/>
    </row>
    <row r="45412" spans="8:8" x14ac:dyDescent="0.25">
      <c r="H45412" s="200"/>
    </row>
    <row r="45413" spans="8:8" x14ac:dyDescent="0.25">
      <c r="H45413" s="200"/>
    </row>
    <row r="45414" spans="8:8" x14ac:dyDescent="0.25">
      <c r="H45414" s="200"/>
    </row>
    <row r="45415" spans="8:8" x14ac:dyDescent="0.25">
      <c r="H45415" s="200"/>
    </row>
    <row r="45416" spans="8:8" x14ac:dyDescent="0.25">
      <c r="H45416" s="200"/>
    </row>
    <row r="45417" spans="8:8" x14ac:dyDescent="0.25">
      <c r="H45417" s="200"/>
    </row>
    <row r="45418" spans="8:8" x14ac:dyDescent="0.25">
      <c r="H45418" s="200"/>
    </row>
    <row r="45419" spans="8:8" x14ac:dyDescent="0.25">
      <c r="H45419" s="200"/>
    </row>
    <row r="45420" spans="8:8" x14ac:dyDescent="0.25">
      <c r="H45420" s="200"/>
    </row>
    <row r="45421" spans="8:8" x14ac:dyDescent="0.25">
      <c r="H45421" s="200"/>
    </row>
    <row r="45422" spans="8:8" x14ac:dyDescent="0.25">
      <c r="H45422" s="200"/>
    </row>
    <row r="45423" spans="8:8" x14ac:dyDescent="0.25">
      <c r="H45423" s="200"/>
    </row>
    <row r="45424" spans="8:8" x14ac:dyDescent="0.25">
      <c r="H45424" s="200"/>
    </row>
    <row r="45425" spans="8:8" x14ac:dyDescent="0.25">
      <c r="H45425" s="200"/>
    </row>
    <row r="45426" spans="8:8" x14ac:dyDescent="0.25">
      <c r="H45426" s="200"/>
    </row>
    <row r="45427" spans="8:8" x14ac:dyDescent="0.25">
      <c r="H45427" s="200"/>
    </row>
    <row r="45428" spans="8:8" x14ac:dyDescent="0.25">
      <c r="H45428" s="200"/>
    </row>
    <row r="45429" spans="8:8" x14ac:dyDescent="0.25">
      <c r="H45429" s="200"/>
    </row>
    <row r="45430" spans="8:8" x14ac:dyDescent="0.25">
      <c r="H45430" s="200"/>
    </row>
    <row r="45431" spans="8:8" x14ac:dyDescent="0.25">
      <c r="H45431" s="200"/>
    </row>
    <row r="45432" spans="8:8" x14ac:dyDescent="0.25">
      <c r="H45432" s="200"/>
    </row>
    <row r="45433" spans="8:8" x14ac:dyDescent="0.25">
      <c r="H45433" s="200"/>
    </row>
    <row r="45434" spans="8:8" x14ac:dyDescent="0.25">
      <c r="H45434" s="200"/>
    </row>
    <row r="45435" spans="8:8" x14ac:dyDescent="0.25">
      <c r="H45435" s="200"/>
    </row>
    <row r="45436" spans="8:8" x14ac:dyDescent="0.25">
      <c r="H45436" s="200"/>
    </row>
    <row r="45437" spans="8:8" x14ac:dyDescent="0.25">
      <c r="H45437" s="200"/>
    </row>
    <row r="45438" spans="8:8" x14ac:dyDescent="0.25">
      <c r="H45438" s="200"/>
    </row>
    <row r="45439" spans="8:8" x14ac:dyDescent="0.25">
      <c r="H45439" s="200"/>
    </row>
    <row r="45440" spans="8:8" x14ac:dyDescent="0.25">
      <c r="H45440" s="200"/>
    </row>
    <row r="45441" spans="8:8" x14ac:dyDescent="0.25">
      <c r="H45441" s="200"/>
    </row>
    <row r="45442" spans="8:8" x14ac:dyDescent="0.25">
      <c r="H45442" s="200"/>
    </row>
    <row r="45443" spans="8:8" x14ac:dyDescent="0.25">
      <c r="H45443" s="200"/>
    </row>
    <row r="45444" spans="8:8" x14ac:dyDescent="0.25">
      <c r="H45444" s="200"/>
    </row>
    <row r="45445" spans="8:8" x14ac:dyDescent="0.25">
      <c r="H45445" s="200"/>
    </row>
    <row r="45446" spans="8:8" x14ac:dyDescent="0.25">
      <c r="H45446" s="200"/>
    </row>
    <row r="45447" spans="8:8" x14ac:dyDescent="0.25">
      <c r="H45447" s="200"/>
    </row>
    <row r="45448" spans="8:8" x14ac:dyDescent="0.25">
      <c r="H45448" s="200"/>
    </row>
    <row r="45449" spans="8:8" x14ac:dyDescent="0.25">
      <c r="H45449" s="200"/>
    </row>
    <row r="45450" spans="8:8" x14ac:dyDescent="0.25">
      <c r="H45450" s="200"/>
    </row>
    <row r="45451" spans="8:8" x14ac:dyDescent="0.25">
      <c r="H45451" s="200"/>
    </row>
    <row r="45452" spans="8:8" x14ac:dyDescent="0.25">
      <c r="H45452" s="200"/>
    </row>
    <row r="45453" spans="8:8" x14ac:dyDescent="0.25">
      <c r="H45453" s="200"/>
    </row>
    <row r="45454" spans="8:8" x14ac:dyDescent="0.25">
      <c r="H45454" s="200"/>
    </row>
    <row r="45455" spans="8:8" x14ac:dyDescent="0.25">
      <c r="H45455" s="200"/>
    </row>
    <row r="45456" spans="8:8" x14ac:dyDescent="0.25">
      <c r="H45456" s="200"/>
    </row>
    <row r="45457" spans="8:8" x14ac:dyDescent="0.25">
      <c r="H45457" s="200"/>
    </row>
    <row r="45458" spans="8:8" x14ac:dyDescent="0.25">
      <c r="H45458" s="200"/>
    </row>
    <row r="45459" spans="8:8" x14ac:dyDescent="0.25">
      <c r="H45459" s="200"/>
    </row>
    <row r="45460" spans="8:8" x14ac:dyDescent="0.25">
      <c r="H45460" s="200"/>
    </row>
    <row r="45461" spans="8:8" x14ac:dyDescent="0.25">
      <c r="H45461" s="200"/>
    </row>
    <row r="45462" spans="8:8" x14ac:dyDescent="0.25">
      <c r="H45462" s="200"/>
    </row>
    <row r="45463" spans="8:8" x14ac:dyDescent="0.25">
      <c r="H45463" s="200"/>
    </row>
    <row r="45464" spans="8:8" x14ac:dyDescent="0.25">
      <c r="H45464" s="200"/>
    </row>
    <row r="45465" spans="8:8" x14ac:dyDescent="0.25">
      <c r="H45465" s="200"/>
    </row>
    <row r="45466" spans="8:8" x14ac:dyDescent="0.25">
      <c r="H45466" s="200"/>
    </row>
    <row r="45467" spans="8:8" x14ac:dyDescent="0.25">
      <c r="H45467" s="200"/>
    </row>
    <row r="45468" spans="8:8" x14ac:dyDescent="0.25">
      <c r="H45468" s="200"/>
    </row>
    <row r="45469" spans="8:8" x14ac:dyDescent="0.25">
      <c r="H45469" s="200"/>
    </row>
    <row r="45470" spans="8:8" x14ac:dyDescent="0.25">
      <c r="H45470" s="200"/>
    </row>
    <row r="45471" spans="8:8" x14ac:dyDescent="0.25">
      <c r="H45471" s="200"/>
    </row>
    <row r="45472" spans="8:8" x14ac:dyDescent="0.25">
      <c r="H45472" s="200"/>
    </row>
    <row r="45473" spans="8:8" x14ac:dyDescent="0.25">
      <c r="H45473" s="200"/>
    </row>
    <row r="45474" spans="8:8" x14ac:dyDescent="0.25">
      <c r="H45474" s="200"/>
    </row>
    <row r="45475" spans="8:8" x14ac:dyDescent="0.25">
      <c r="H45475" s="200"/>
    </row>
    <row r="45476" spans="8:8" x14ac:dyDescent="0.25">
      <c r="H45476" s="200"/>
    </row>
    <row r="45477" spans="8:8" x14ac:dyDescent="0.25">
      <c r="H45477" s="200"/>
    </row>
    <row r="45478" spans="8:8" x14ac:dyDescent="0.25">
      <c r="H45478" s="200"/>
    </row>
    <row r="45479" spans="8:8" x14ac:dyDescent="0.25">
      <c r="H45479" s="200"/>
    </row>
    <row r="45480" spans="8:8" x14ac:dyDescent="0.25">
      <c r="H45480" s="200"/>
    </row>
    <row r="45481" spans="8:8" x14ac:dyDescent="0.25">
      <c r="H45481" s="200"/>
    </row>
    <row r="45482" spans="8:8" x14ac:dyDescent="0.25">
      <c r="H45482" s="200"/>
    </row>
    <row r="45483" spans="8:8" x14ac:dyDescent="0.25">
      <c r="H45483" s="200"/>
    </row>
    <row r="45484" spans="8:8" x14ac:dyDescent="0.25">
      <c r="H45484" s="200"/>
    </row>
    <row r="45485" spans="8:8" x14ac:dyDescent="0.25">
      <c r="H45485" s="200"/>
    </row>
    <row r="45486" spans="8:8" x14ac:dyDescent="0.25">
      <c r="H45486" s="200"/>
    </row>
    <row r="45487" spans="8:8" x14ac:dyDescent="0.25">
      <c r="H45487" s="200"/>
    </row>
    <row r="45488" spans="8:8" x14ac:dyDescent="0.25">
      <c r="H45488" s="200"/>
    </row>
    <row r="45489" spans="8:8" x14ac:dyDescent="0.25">
      <c r="H45489" s="200"/>
    </row>
    <row r="45490" spans="8:8" x14ac:dyDescent="0.25">
      <c r="H45490" s="200"/>
    </row>
    <row r="45491" spans="8:8" x14ac:dyDescent="0.25">
      <c r="H45491" s="200"/>
    </row>
    <row r="45492" spans="8:8" x14ac:dyDescent="0.25">
      <c r="H45492" s="200"/>
    </row>
    <row r="45493" spans="8:8" x14ac:dyDescent="0.25">
      <c r="H45493" s="200"/>
    </row>
    <row r="45494" spans="8:8" x14ac:dyDescent="0.25">
      <c r="H45494" s="200"/>
    </row>
    <row r="45495" spans="8:8" x14ac:dyDescent="0.25">
      <c r="H45495" s="200"/>
    </row>
    <row r="45496" spans="8:8" x14ac:dyDescent="0.25">
      <c r="H45496" s="200"/>
    </row>
    <row r="45497" spans="8:8" x14ac:dyDescent="0.25">
      <c r="H45497" s="200"/>
    </row>
    <row r="45498" spans="8:8" x14ac:dyDescent="0.25">
      <c r="H45498" s="200"/>
    </row>
    <row r="45499" spans="8:8" x14ac:dyDescent="0.25">
      <c r="H45499" s="200"/>
    </row>
    <row r="45500" spans="8:8" x14ac:dyDescent="0.25">
      <c r="H45500" s="200"/>
    </row>
    <row r="45501" spans="8:8" x14ac:dyDescent="0.25">
      <c r="H45501" s="200"/>
    </row>
    <row r="45502" spans="8:8" x14ac:dyDescent="0.25">
      <c r="H45502" s="200"/>
    </row>
    <row r="45503" spans="8:8" x14ac:dyDescent="0.25">
      <c r="H45503" s="200"/>
    </row>
    <row r="45504" spans="8:8" x14ac:dyDescent="0.25">
      <c r="H45504" s="200"/>
    </row>
    <row r="45505" spans="8:8" x14ac:dyDescent="0.25">
      <c r="H45505" s="200"/>
    </row>
    <row r="45506" spans="8:8" x14ac:dyDescent="0.25">
      <c r="H45506" s="200"/>
    </row>
    <row r="45507" spans="8:8" x14ac:dyDescent="0.25">
      <c r="H45507" s="200"/>
    </row>
    <row r="45508" spans="8:8" x14ac:dyDescent="0.25">
      <c r="H45508" s="200"/>
    </row>
    <row r="45509" spans="8:8" x14ac:dyDescent="0.25">
      <c r="H45509" s="200"/>
    </row>
    <row r="45510" spans="8:8" x14ac:dyDescent="0.25">
      <c r="H45510" s="200"/>
    </row>
    <row r="45511" spans="8:8" x14ac:dyDescent="0.25">
      <c r="H45511" s="200"/>
    </row>
    <row r="45512" spans="8:8" x14ac:dyDescent="0.25">
      <c r="H45512" s="200"/>
    </row>
    <row r="45513" spans="8:8" x14ac:dyDescent="0.25">
      <c r="H45513" s="200"/>
    </row>
    <row r="45514" spans="8:8" x14ac:dyDescent="0.25">
      <c r="H45514" s="200"/>
    </row>
    <row r="45515" spans="8:8" x14ac:dyDescent="0.25">
      <c r="H45515" s="200"/>
    </row>
    <row r="45516" spans="8:8" x14ac:dyDescent="0.25">
      <c r="H45516" s="200"/>
    </row>
    <row r="45517" spans="8:8" x14ac:dyDescent="0.25">
      <c r="H45517" s="200"/>
    </row>
    <row r="45518" spans="8:8" x14ac:dyDescent="0.25">
      <c r="H45518" s="200"/>
    </row>
    <row r="45519" spans="8:8" x14ac:dyDescent="0.25">
      <c r="H45519" s="200"/>
    </row>
    <row r="45520" spans="8:8" x14ac:dyDescent="0.25">
      <c r="H45520" s="200"/>
    </row>
    <row r="45521" spans="8:8" x14ac:dyDescent="0.25">
      <c r="H45521" s="200"/>
    </row>
    <row r="45522" spans="8:8" x14ac:dyDescent="0.25">
      <c r="H45522" s="200"/>
    </row>
    <row r="45523" spans="8:8" x14ac:dyDescent="0.25">
      <c r="H45523" s="200"/>
    </row>
    <row r="45524" spans="8:8" x14ac:dyDescent="0.25">
      <c r="H45524" s="200"/>
    </row>
    <row r="45525" spans="8:8" x14ac:dyDescent="0.25">
      <c r="H45525" s="200"/>
    </row>
    <row r="45526" spans="8:8" x14ac:dyDescent="0.25">
      <c r="H45526" s="200"/>
    </row>
    <row r="45527" spans="8:8" x14ac:dyDescent="0.25">
      <c r="H45527" s="200"/>
    </row>
    <row r="45528" spans="8:8" x14ac:dyDescent="0.25">
      <c r="H45528" s="200"/>
    </row>
    <row r="45529" spans="8:8" x14ac:dyDescent="0.25">
      <c r="H45529" s="200"/>
    </row>
    <row r="45530" spans="8:8" x14ac:dyDescent="0.25">
      <c r="H45530" s="200"/>
    </row>
    <row r="45531" spans="8:8" x14ac:dyDescent="0.25">
      <c r="H45531" s="200"/>
    </row>
    <row r="45532" spans="8:8" x14ac:dyDescent="0.25">
      <c r="H45532" s="200"/>
    </row>
    <row r="45533" spans="8:8" x14ac:dyDescent="0.25">
      <c r="H45533" s="200"/>
    </row>
    <row r="45534" spans="8:8" x14ac:dyDescent="0.25">
      <c r="H45534" s="200"/>
    </row>
    <row r="45535" spans="8:8" x14ac:dyDescent="0.25">
      <c r="H45535" s="200"/>
    </row>
    <row r="45536" spans="8:8" x14ac:dyDescent="0.25">
      <c r="H45536" s="200"/>
    </row>
    <row r="45537" spans="8:8" x14ac:dyDescent="0.25">
      <c r="H45537" s="200"/>
    </row>
    <row r="45538" spans="8:8" x14ac:dyDescent="0.25">
      <c r="H45538" s="200"/>
    </row>
    <row r="45539" spans="8:8" x14ac:dyDescent="0.25">
      <c r="H45539" s="200"/>
    </row>
    <row r="45540" spans="8:8" x14ac:dyDescent="0.25">
      <c r="H45540" s="200"/>
    </row>
    <row r="45541" spans="8:8" x14ac:dyDescent="0.25">
      <c r="H45541" s="200"/>
    </row>
    <row r="45542" spans="8:8" x14ac:dyDescent="0.25">
      <c r="H45542" s="200"/>
    </row>
    <row r="45543" spans="8:8" x14ac:dyDescent="0.25">
      <c r="H45543" s="200"/>
    </row>
    <row r="45544" spans="8:8" x14ac:dyDescent="0.25">
      <c r="H45544" s="200"/>
    </row>
    <row r="45545" spans="8:8" x14ac:dyDescent="0.25">
      <c r="H45545" s="200"/>
    </row>
    <row r="45546" spans="8:8" x14ac:dyDescent="0.25">
      <c r="H45546" s="200"/>
    </row>
    <row r="45547" spans="8:8" x14ac:dyDescent="0.25">
      <c r="H45547" s="200"/>
    </row>
    <row r="45548" spans="8:8" x14ac:dyDescent="0.25">
      <c r="H45548" s="200"/>
    </row>
    <row r="45549" spans="8:8" x14ac:dyDescent="0.25">
      <c r="H45549" s="200"/>
    </row>
    <row r="45550" spans="8:8" x14ac:dyDescent="0.25">
      <c r="H45550" s="200"/>
    </row>
    <row r="45551" spans="8:8" x14ac:dyDescent="0.25">
      <c r="H45551" s="200"/>
    </row>
    <row r="45552" spans="8:8" x14ac:dyDescent="0.25">
      <c r="H45552" s="200"/>
    </row>
    <row r="45553" spans="8:8" x14ac:dyDescent="0.25">
      <c r="H45553" s="200"/>
    </row>
    <row r="45554" spans="8:8" x14ac:dyDescent="0.25">
      <c r="H45554" s="200"/>
    </row>
    <row r="45555" spans="8:8" x14ac:dyDescent="0.25">
      <c r="H45555" s="200"/>
    </row>
    <row r="45556" spans="8:8" x14ac:dyDescent="0.25">
      <c r="H45556" s="200"/>
    </row>
    <row r="45557" spans="8:8" x14ac:dyDescent="0.25">
      <c r="H45557" s="200"/>
    </row>
    <row r="45558" spans="8:8" x14ac:dyDescent="0.25">
      <c r="H45558" s="200"/>
    </row>
    <row r="45559" spans="8:8" x14ac:dyDescent="0.25">
      <c r="H45559" s="200"/>
    </row>
    <row r="45560" spans="8:8" x14ac:dyDescent="0.25">
      <c r="H45560" s="200"/>
    </row>
    <row r="45561" spans="8:8" x14ac:dyDescent="0.25">
      <c r="H45561" s="200"/>
    </row>
    <row r="45562" spans="8:8" x14ac:dyDescent="0.25">
      <c r="H45562" s="200"/>
    </row>
    <row r="45563" spans="8:8" x14ac:dyDescent="0.25">
      <c r="H45563" s="200"/>
    </row>
    <row r="45564" spans="8:8" x14ac:dyDescent="0.25">
      <c r="H45564" s="200"/>
    </row>
    <row r="45565" spans="8:8" x14ac:dyDescent="0.25">
      <c r="H45565" s="200"/>
    </row>
    <row r="45566" spans="8:8" x14ac:dyDescent="0.25">
      <c r="H45566" s="200"/>
    </row>
    <row r="45567" spans="8:8" x14ac:dyDescent="0.25">
      <c r="H45567" s="200"/>
    </row>
    <row r="45568" spans="8:8" x14ac:dyDescent="0.25">
      <c r="H45568" s="200"/>
    </row>
    <row r="45569" spans="8:8" x14ac:dyDescent="0.25">
      <c r="H45569" s="200"/>
    </row>
    <row r="45570" spans="8:8" x14ac:dyDescent="0.25">
      <c r="H45570" s="200"/>
    </row>
    <row r="45571" spans="8:8" x14ac:dyDescent="0.25">
      <c r="H45571" s="200"/>
    </row>
    <row r="45572" spans="8:8" x14ac:dyDescent="0.25">
      <c r="H45572" s="200"/>
    </row>
    <row r="45573" spans="8:8" x14ac:dyDescent="0.25">
      <c r="H45573" s="200"/>
    </row>
    <row r="45574" spans="8:8" x14ac:dyDescent="0.25">
      <c r="H45574" s="200"/>
    </row>
    <row r="45575" spans="8:8" x14ac:dyDescent="0.25">
      <c r="H45575" s="200"/>
    </row>
    <row r="45576" spans="8:8" x14ac:dyDescent="0.25">
      <c r="H45576" s="200"/>
    </row>
    <row r="45577" spans="8:8" x14ac:dyDescent="0.25">
      <c r="H45577" s="200"/>
    </row>
    <row r="45578" spans="8:8" x14ac:dyDescent="0.25">
      <c r="H45578" s="200"/>
    </row>
    <row r="45579" spans="8:8" x14ac:dyDescent="0.25">
      <c r="H45579" s="200"/>
    </row>
    <row r="45580" spans="8:8" x14ac:dyDescent="0.25">
      <c r="H45580" s="200"/>
    </row>
    <row r="45581" spans="8:8" x14ac:dyDescent="0.25">
      <c r="H45581" s="200"/>
    </row>
    <row r="45582" spans="8:8" x14ac:dyDescent="0.25">
      <c r="H45582" s="200"/>
    </row>
    <row r="45583" spans="8:8" x14ac:dyDescent="0.25">
      <c r="H45583" s="200"/>
    </row>
    <row r="45584" spans="8:8" x14ac:dyDescent="0.25">
      <c r="H45584" s="200"/>
    </row>
    <row r="45585" spans="8:8" x14ac:dyDescent="0.25">
      <c r="H45585" s="200"/>
    </row>
    <row r="45586" spans="8:8" x14ac:dyDescent="0.25">
      <c r="H45586" s="200"/>
    </row>
    <row r="45587" spans="8:8" x14ac:dyDescent="0.25">
      <c r="H45587" s="200"/>
    </row>
    <row r="45588" spans="8:8" x14ac:dyDescent="0.25">
      <c r="H45588" s="200"/>
    </row>
    <row r="45589" spans="8:8" x14ac:dyDescent="0.25">
      <c r="H45589" s="200"/>
    </row>
    <row r="45590" spans="8:8" x14ac:dyDescent="0.25">
      <c r="H45590" s="200"/>
    </row>
    <row r="45591" spans="8:8" x14ac:dyDescent="0.25">
      <c r="H45591" s="200"/>
    </row>
    <row r="45592" spans="8:8" x14ac:dyDescent="0.25">
      <c r="H45592" s="200"/>
    </row>
    <row r="45593" spans="8:8" x14ac:dyDescent="0.25">
      <c r="H45593" s="200"/>
    </row>
    <row r="45594" spans="8:8" x14ac:dyDescent="0.25">
      <c r="H45594" s="200"/>
    </row>
    <row r="45595" spans="8:8" x14ac:dyDescent="0.25">
      <c r="H45595" s="200"/>
    </row>
    <row r="45596" spans="8:8" x14ac:dyDescent="0.25">
      <c r="H45596" s="200"/>
    </row>
    <row r="45597" spans="8:8" x14ac:dyDescent="0.25">
      <c r="H45597" s="200"/>
    </row>
    <row r="45598" spans="8:8" x14ac:dyDescent="0.25">
      <c r="H45598" s="200"/>
    </row>
    <row r="45599" spans="8:8" x14ac:dyDescent="0.25">
      <c r="H45599" s="200"/>
    </row>
    <row r="45600" spans="8:8" x14ac:dyDescent="0.25">
      <c r="H45600" s="200"/>
    </row>
    <row r="45601" spans="8:8" x14ac:dyDescent="0.25">
      <c r="H45601" s="200"/>
    </row>
    <row r="45602" spans="8:8" x14ac:dyDescent="0.25">
      <c r="H45602" s="200"/>
    </row>
    <row r="45603" spans="8:8" x14ac:dyDescent="0.25">
      <c r="H45603" s="200"/>
    </row>
    <row r="45604" spans="8:8" x14ac:dyDescent="0.25">
      <c r="H45604" s="200"/>
    </row>
    <row r="45605" spans="8:8" x14ac:dyDescent="0.25">
      <c r="H45605" s="200"/>
    </row>
    <row r="45606" spans="8:8" x14ac:dyDescent="0.25">
      <c r="H45606" s="200"/>
    </row>
    <row r="45607" spans="8:8" x14ac:dyDescent="0.25">
      <c r="H45607" s="200"/>
    </row>
    <row r="45608" spans="8:8" x14ac:dyDescent="0.25">
      <c r="H45608" s="200"/>
    </row>
    <row r="45609" spans="8:8" x14ac:dyDescent="0.25">
      <c r="H45609" s="200"/>
    </row>
    <row r="45610" spans="8:8" x14ac:dyDescent="0.25">
      <c r="H45610" s="200"/>
    </row>
    <row r="45611" spans="8:8" x14ac:dyDescent="0.25">
      <c r="H45611" s="200"/>
    </row>
    <row r="45612" spans="8:8" x14ac:dyDescent="0.25">
      <c r="H45612" s="200"/>
    </row>
    <row r="45613" spans="8:8" x14ac:dyDescent="0.25">
      <c r="H45613" s="200"/>
    </row>
    <row r="45614" spans="8:8" x14ac:dyDescent="0.25">
      <c r="H45614" s="200"/>
    </row>
    <row r="45615" spans="8:8" x14ac:dyDescent="0.25">
      <c r="H45615" s="200"/>
    </row>
    <row r="45616" spans="8:8" x14ac:dyDescent="0.25">
      <c r="H45616" s="200"/>
    </row>
    <row r="45617" spans="8:8" x14ac:dyDescent="0.25">
      <c r="H45617" s="200"/>
    </row>
    <row r="45618" spans="8:8" x14ac:dyDescent="0.25">
      <c r="H45618" s="200"/>
    </row>
    <row r="45619" spans="8:8" x14ac:dyDescent="0.25">
      <c r="H45619" s="200"/>
    </row>
    <row r="45620" spans="8:8" x14ac:dyDescent="0.25">
      <c r="H45620" s="200"/>
    </row>
    <row r="45621" spans="8:8" x14ac:dyDescent="0.25">
      <c r="H45621" s="200"/>
    </row>
    <row r="45622" spans="8:8" x14ac:dyDescent="0.25">
      <c r="H45622" s="200"/>
    </row>
    <row r="45623" spans="8:8" x14ac:dyDescent="0.25">
      <c r="H45623" s="200"/>
    </row>
    <row r="45624" spans="8:8" x14ac:dyDescent="0.25">
      <c r="H45624" s="200"/>
    </row>
    <row r="45625" spans="8:8" x14ac:dyDescent="0.25">
      <c r="H45625" s="200"/>
    </row>
    <row r="45626" spans="8:8" x14ac:dyDescent="0.25">
      <c r="H45626" s="200"/>
    </row>
    <row r="45627" spans="8:8" x14ac:dyDescent="0.25">
      <c r="H45627" s="200"/>
    </row>
    <row r="45628" spans="8:8" x14ac:dyDescent="0.25">
      <c r="H45628" s="200"/>
    </row>
    <row r="45629" spans="8:8" x14ac:dyDescent="0.25">
      <c r="H45629" s="200"/>
    </row>
    <row r="45630" spans="8:8" x14ac:dyDescent="0.25">
      <c r="H45630" s="200"/>
    </row>
    <row r="45631" spans="8:8" x14ac:dyDescent="0.25">
      <c r="H45631" s="200"/>
    </row>
    <row r="45632" spans="8:8" x14ac:dyDescent="0.25">
      <c r="H45632" s="200"/>
    </row>
    <row r="45633" spans="8:8" x14ac:dyDescent="0.25">
      <c r="H45633" s="200"/>
    </row>
    <row r="45634" spans="8:8" x14ac:dyDescent="0.25">
      <c r="H45634" s="200"/>
    </row>
    <row r="45635" spans="8:8" x14ac:dyDescent="0.25">
      <c r="H45635" s="200"/>
    </row>
    <row r="45636" spans="8:8" x14ac:dyDescent="0.25">
      <c r="H45636" s="200"/>
    </row>
    <row r="45637" spans="8:8" x14ac:dyDescent="0.25">
      <c r="H45637" s="200"/>
    </row>
    <row r="45638" spans="8:8" x14ac:dyDescent="0.25">
      <c r="H45638" s="200"/>
    </row>
    <row r="45639" spans="8:8" x14ac:dyDescent="0.25">
      <c r="H45639" s="200"/>
    </row>
    <row r="45640" spans="8:8" x14ac:dyDescent="0.25">
      <c r="H45640" s="200"/>
    </row>
    <row r="45641" spans="8:8" x14ac:dyDescent="0.25">
      <c r="H45641" s="200"/>
    </row>
    <row r="45642" spans="8:8" x14ac:dyDescent="0.25">
      <c r="H45642" s="200"/>
    </row>
    <row r="45643" spans="8:8" x14ac:dyDescent="0.25">
      <c r="H45643" s="200"/>
    </row>
    <row r="45644" spans="8:8" x14ac:dyDescent="0.25">
      <c r="H45644" s="200"/>
    </row>
    <row r="45645" spans="8:8" x14ac:dyDescent="0.25">
      <c r="H45645" s="200"/>
    </row>
    <row r="45646" spans="8:8" x14ac:dyDescent="0.25">
      <c r="H45646" s="200"/>
    </row>
    <row r="45647" spans="8:8" x14ac:dyDescent="0.25">
      <c r="H45647" s="200"/>
    </row>
    <row r="45648" spans="8:8" x14ac:dyDescent="0.25">
      <c r="H45648" s="200"/>
    </row>
    <row r="45649" spans="8:8" x14ac:dyDescent="0.25">
      <c r="H45649" s="200"/>
    </row>
    <row r="45650" spans="8:8" x14ac:dyDescent="0.25">
      <c r="H45650" s="200"/>
    </row>
    <row r="45651" spans="8:8" x14ac:dyDescent="0.25">
      <c r="H45651" s="200"/>
    </row>
    <row r="45652" spans="8:8" x14ac:dyDescent="0.25">
      <c r="H45652" s="200"/>
    </row>
    <row r="45653" spans="8:8" x14ac:dyDescent="0.25">
      <c r="H45653" s="200"/>
    </row>
    <row r="45654" spans="8:8" x14ac:dyDescent="0.25">
      <c r="H45654" s="200"/>
    </row>
    <row r="45655" spans="8:8" x14ac:dyDescent="0.25">
      <c r="H45655" s="200"/>
    </row>
    <row r="45656" spans="8:8" x14ac:dyDescent="0.25">
      <c r="H45656" s="200"/>
    </row>
    <row r="45657" spans="8:8" x14ac:dyDescent="0.25">
      <c r="H45657" s="200"/>
    </row>
    <row r="45658" spans="8:8" x14ac:dyDescent="0.25">
      <c r="H45658" s="200"/>
    </row>
    <row r="45659" spans="8:8" x14ac:dyDescent="0.25">
      <c r="H45659" s="200"/>
    </row>
    <row r="45660" spans="8:8" x14ac:dyDescent="0.25">
      <c r="H45660" s="200"/>
    </row>
    <row r="45661" spans="8:8" x14ac:dyDescent="0.25">
      <c r="H45661" s="200"/>
    </row>
    <row r="45662" spans="8:8" x14ac:dyDescent="0.25">
      <c r="H45662" s="200"/>
    </row>
    <row r="45663" spans="8:8" x14ac:dyDescent="0.25">
      <c r="H45663" s="200"/>
    </row>
    <row r="45664" spans="8:8" x14ac:dyDescent="0.25">
      <c r="H45664" s="200"/>
    </row>
    <row r="45665" spans="8:8" x14ac:dyDescent="0.25">
      <c r="H45665" s="200"/>
    </row>
    <row r="45666" spans="8:8" x14ac:dyDescent="0.25">
      <c r="H45666" s="200"/>
    </row>
    <row r="45667" spans="8:8" x14ac:dyDescent="0.25">
      <c r="H45667" s="200"/>
    </row>
    <row r="45668" spans="8:8" x14ac:dyDescent="0.25">
      <c r="H45668" s="200"/>
    </row>
    <row r="45669" spans="8:8" x14ac:dyDescent="0.25">
      <c r="H45669" s="200"/>
    </row>
    <row r="45670" spans="8:8" x14ac:dyDescent="0.25">
      <c r="H45670" s="200"/>
    </row>
    <row r="45671" spans="8:8" x14ac:dyDescent="0.25">
      <c r="H45671" s="200"/>
    </row>
    <row r="45672" spans="8:8" x14ac:dyDescent="0.25">
      <c r="H45672" s="200"/>
    </row>
    <row r="45673" spans="8:8" x14ac:dyDescent="0.25">
      <c r="H45673" s="200"/>
    </row>
    <row r="45674" spans="8:8" x14ac:dyDescent="0.25">
      <c r="H45674" s="200"/>
    </row>
    <row r="45675" spans="8:8" x14ac:dyDescent="0.25">
      <c r="H45675" s="200"/>
    </row>
    <row r="45676" spans="8:8" x14ac:dyDescent="0.25">
      <c r="H45676" s="200"/>
    </row>
    <row r="45677" spans="8:8" x14ac:dyDescent="0.25">
      <c r="H45677" s="200"/>
    </row>
    <row r="45678" spans="8:8" x14ac:dyDescent="0.25">
      <c r="H45678" s="200"/>
    </row>
    <row r="45679" spans="8:8" x14ac:dyDescent="0.25">
      <c r="H45679" s="200"/>
    </row>
    <row r="45680" spans="8:8" x14ac:dyDescent="0.25">
      <c r="H45680" s="200"/>
    </row>
    <row r="45681" spans="8:8" x14ac:dyDescent="0.25">
      <c r="H45681" s="200"/>
    </row>
    <row r="45682" spans="8:8" x14ac:dyDescent="0.25">
      <c r="H45682" s="200"/>
    </row>
    <row r="45683" spans="8:8" x14ac:dyDescent="0.25">
      <c r="H45683" s="200"/>
    </row>
    <row r="45684" spans="8:8" x14ac:dyDescent="0.25">
      <c r="H45684" s="200"/>
    </row>
    <row r="45685" spans="8:8" x14ac:dyDescent="0.25">
      <c r="H45685" s="200"/>
    </row>
    <row r="45686" spans="8:8" x14ac:dyDescent="0.25">
      <c r="H45686" s="200"/>
    </row>
    <row r="45687" spans="8:8" x14ac:dyDescent="0.25">
      <c r="H45687" s="200"/>
    </row>
    <row r="45688" spans="8:8" x14ac:dyDescent="0.25">
      <c r="H45688" s="200"/>
    </row>
    <row r="45689" spans="8:8" x14ac:dyDescent="0.25">
      <c r="H45689" s="200"/>
    </row>
    <row r="45690" spans="8:8" x14ac:dyDescent="0.25">
      <c r="H45690" s="200"/>
    </row>
    <row r="45691" spans="8:8" x14ac:dyDescent="0.25">
      <c r="H45691" s="200"/>
    </row>
    <row r="45692" spans="8:8" x14ac:dyDescent="0.25">
      <c r="H45692" s="200"/>
    </row>
    <row r="45693" spans="8:8" x14ac:dyDescent="0.25">
      <c r="H45693" s="200"/>
    </row>
    <row r="45694" spans="8:8" x14ac:dyDescent="0.25">
      <c r="H45694" s="200"/>
    </row>
    <row r="45695" spans="8:8" x14ac:dyDescent="0.25">
      <c r="H45695" s="200"/>
    </row>
    <row r="45696" spans="8:8" x14ac:dyDescent="0.25">
      <c r="H45696" s="200"/>
    </row>
    <row r="45697" spans="8:8" x14ac:dyDescent="0.25">
      <c r="H45697" s="200"/>
    </row>
    <row r="45698" spans="8:8" x14ac:dyDescent="0.25">
      <c r="H45698" s="200"/>
    </row>
    <row r="45699" spans="8:8" x14ac:dyDescent="0.25">
      <c r="H45699" s="200"/>
    </row>
    <row r="45700" spans="8:8" x14ac:dyDescent="0.25">
      <c r="H45700" s="200"/>
    </row>
    <row r="45701" spans="8:8" x14ac:dyDescent="0.25">
      <c r="H45701" s="200"/>
    </row>
    <row r="45702" spans="8:8" x14ac:dyDescent="0.25">
      <c r="H45702" s="200"/>
    </row>
    <row r="45703" spans="8:8" x14ac:dyDescent="0.25">
      <c r="H45703" s="200"/>
    </row>
    <row r="45704" spans="8:8" x14ac:dyDescent="0.25">
      <c r="H45704" s="200"/>
    </row>
    <row r="45705" spans="8:8" x14ac:dyDescent="0.25">
      <c r="H45705" s="200"/>
    </row>
    <row r="45706" spans="8:8" x14ac:dyDescent="0.25">
      <c r="H45706" s="200"/>
    </row>
    <row r="45707" spans="8:8" x14ac:dyDescent="0.25">
      <c r="H45707" s="200"/>
    </row>
    <row r="45708" spans="8:8" x14ac:dyDescent="0.25">
      <c r="H45708" s="200"/>
    </row>
    <row r="45709" spans="8:8" x14ac:dyDescent="0.25">
      <c r="H45709" s="200"/>
    </row>
    <row r="45710" spans="8:8" x14ac:dyDescent="0.25">
      <c r="H45710" s="200"/>
    </row>
    <row r="45711" spans="8:8" x14ac:dyDescent="0.25">
      <c r="H45711" s="200"/>
    </row>
    <row r="45712" spans="8:8" x14ac:dyDescent="0.25">
      <c r="H45712" s="200"/>
    </row>
    <row r="45713" spans="8:8" x14ac:dyDescent="0.25">
      <c r="H45713" s="200"/>
    </row>
    <row r="45714" spans="8:8" x14ac:dyDescent="0.25">
      <c r="H45714" s="200"/>
    </row>
    <row r="45715" spans="8:8" x14ac:dyDescent="0.25">
      <c r="H45715" s="200"/>
    </row>
    <row r="45716" spans="8:8" x14ac:dyDescent="0.25">
      <c r="H45716" s="200"/>
    </row>
    <row r="45717" spans="8:8" x14ac:dyDescent="0.25">
      <c r="H45717" s="200"/>
    </row>
    <row r="45718" spans="8:8" x14ac:dyDescent="0.25">
      <c r="H45718" s="200"/>
    </row>
    <row r="45719" spans="8:8" x14ac:dyDescent="0.25">
      <c r="H45719" s="200"/>
    </row>
    <row r="45720" spans="8:8" x14ac:dyDescent="0.25">
      <c r="H45720" s="200"/>
    </row>
    <row r="45721" spans="8:8" x14ac:dyDescent="0.25">
      <c r="H45721" s="200"/>
    </row>
    <row r="45722" spans="8:8" x14ac:dyDescent="0.25">
      <c r="H45722" s="200"/>
    </row>
    <row r="45723" spans="8:8" x14ac:dyDescent="0.25">
      <c r="H45723" s="200"/>
    </row>
    <row r="45724" spans="8:8" x14ac:dyDescent="0.25">
      <c r="H45724" s="200"/>
    </row>
    <row r="45725" spans="8:8" x14ac:dyDescent="0.25">
      <c r="H45725" s="200"/>
    </row>
    <row r="45726" spans="8:8" x14ac:dyDescent="0.25">
      <c r="H45726" s="200"/>
    </row>
    <row r="45727" spans="8:8" x14ac:dyDescent="0.25">
      <c r="H45727" s="200"/>
    </row>
    <row r="45728" spans="8:8" x14ac:dyDescent="0.25">
      <c r="H45728" s="200"/>
    </row>
    <row r="45729" spans="8:8" x14ac:dyDescent="0.25">
      <c r="H45729" s="200"/>
    </row>
    <row r="45730" spans="8:8" x14ac:dyDescent="0.25">
      <c r="H45730" s="200"/>
    </row>
    <row r="45731" spans="8:8" x14ac:dyDescent="0.25">
      <c r="H45731" s="200"/>
    </row>
    <row r="45732" spans="8:8" x14ac:dyDescent="0.25">
      <c r="H45732" s="200"/>
    </row>
    <row r="45733" spans="8:8" x14ac:dyDescent="0.25">
      <c r="H45733" s="200"/>
    </row>
    <row r="45734" spans="8:8" x14ac:dyDescent="0.25">
      <c r="H45734" s="200"/>
    </row>
    <row r="45735" spans="8:8" x14ac:dyDescent="0.25">
      <c r="H45735" s="200"/>
    </row>
    <row r="45736" spans="8:8" x14ac:dyDescent="0.25">
      <c r="H45736" s="200"/>
    </row>
    <row r="45737" spans="8:8" x14ac:dyDescent="0.25">
      <c r="H45737" s="200"/>
    </row>
    <row r="45738" spans="8:8" x14ac:dyDescent="0.25">
      <c r="H45738" s="200"/>
    </row>
    <row r="45739" spans="8:8" x14ac:dyDescent="0.25">
      <c r="H45739" s="200"/>
    </row>
    <row r="45740" spans="8:8" x14ac:dyDescent="0.25">
      <c r="H45740" s="200"/>
    </row>
    <row r="45741" spans="8:8" x14ac:dyDescent="0.25">
      <c r="H45741" s="200"/>
    </row>
    <row r="45742" spans="8:8" x14ac:dyDescent="0.25">
      <c r="H45742" s="200"/>
    </row>
    <row r="45743" spans="8:8" x14ac:dyDescent="0.25">
      <c r="H45743" s="200"/>
    </row>
    <row r="45744" spans="8:8" x14ac:dyDescent="0.25">
      <c r="H45744" s="200"/>
    </row>
    <row r="45745" spans="8:8" x14ac:dyDescent="0.25">
      <c r="H45745" s="200"/>
    </row>
    <row r="45746" spans="8:8" x14ac:dyDescent="0.25">
      <c r="H45746" s="200"/>
    </row>
    <row r="45747" spans="8:8" x14ac:dyDescent="0.25">
      <c r="H45747" s="200"/>
    </row>
    <row r="45748" spans="8:8" x14ac:dyDescent="0.25">
      <c r="H45748" s="200"/>
    </row>
    <row r="45749" spans="8:8" x14ac:dyDescent="0.25">
      <c r="H45749" s="200"/>
    </row>
    <row r="45750" spans="8:8" x14ac:dyDescent="0.25">
      <c r="H45750" s="200"/>
    </row>
    <row r="45751" spans="8:8" x14ac:dyDescent="0.25">
      <c r="H45751" s="200"/>
    </row>
    <row r="45752" spans="8:8" x14ac:dyDescent="0.25">
      <c r="H45752" s="200"/>
    </row>
    <row r="45753" spans="8:8" x14ac:dyDescent="0.25">
      <c r="H45753" s="200"/>
    </row>
    <row r="45754" spans="8:8" x14ac:dyDescent="0.25">
      <c r="H45754" s="200"/>
    </row>
    <row r="45755" spans="8:8" x14ac:dyDescent="0.25">
      <c r="H45755" s="200"/>
    </row>
    <row r="45756" spans="8:8" x14ac:dyDescent="0.25">
      <c r="H45756" s="200"/>
    </row>
    <row r="45757" spans="8:8" x14ac:dyDescent="0.25">
      <c r="H45757" s="200"/>
    </row>
    <row r="45758" spans="8:8" x14ac:dyDescent="0.25">
      <c r="H45758" s="200"/>
    </row>
    <row r="45759" spans="8:8" x14ac:dyDescent="0.25">
      <c r="H45759" s="200"/>
    </row>
    <row r="45760" spans="8:8" x14ac:dyDescent="0.25">
      <c r="H45760" s="200"/>
    </row>
    <row r="45761" spans="8:8" x14ac:dyDescent="0.25">
      <c r="H45761" s="200"/>
    </row>
    <row r="45762" spans="8:8" x14ac:dyDescent="0.25">
      <c r="H45762" s="200"/>
    </row>
    <row r="45763" spans="8:8" x14ac:dyDescent="0.25">
      <c r="H45763" s="200"/>
    </row>
    <row r="45764" spans="8:8" x14ac:dyDescent="0.25">
      <c r="H45764" s="200"/>
    </row>
    <row r="45765" spans="8:8" x14ac:dyDescent="0.25">
      <c r="H45765" s="200"/>
    </row>
    <row r="45766" spans="8:8" x14ac:dyDescent="0.25">
      <c r="H45766" s="200"/>
    </row>
    <row r="45767" spans="8:8" x14ac:dyDescent="0.25">
      <c r="H45767" s="200"/>
    </row>
    <row r="45768" spans="8:8" x14ac:dyDescent="0.25">
      <c r="H45768" s="200"/>
    </row>
    <row r="45769" spans="8:8" x14ac:dyDescent="0.25">
      <c r="H45769" s="200"/>
    </row>
    <row r="45770" spans="8:8" x14ac:dyDescent="0.25">
      <c r="H45770" s="200"/>
    </row>
    <row r="45771" spans="8:8" x14ac:dyDescent="0.25">
      <c r="H45771" s="200"/>
    </row>
    <row r="45772" spans="8:8" x14ac:dyDescent="0.25">
      <c r="H45772" s="200"/>
    </row>
    <row r="45773" spans="8:8" x14ac:dyDescent="0.25">
      <c r="H45773" s="200"/>
    </row>
    <row r="45774" spans="8:8" x14ac:dyDescent="0.25">
      <c r="H45774" s="200"/>
    </row>
    <row r="45775" spans="8:8" x14ac:dyDescent="0.25">
      <c r="H45775" s="200"/>
    </row>
    <row r="45776" spans="8:8" x14ac:dyDescent="0.25">
      <c r="H45776" s="200"/>
    </row>
    <row r="45777" spans="8:8" x14ac:dyDescent="0.25">
      <c r="H45777" s="200"/>
    </row>
    <row r="45778" spans="8:8" x14ac:dyDescent="0.25">
      <c r="H45778" s="200"/>
    </row>
    <row r="45779" spans="8:8" x14ac:dyDescent="0.25">
      <c r="H45779" s="200"/>
    </row>
    <row r="45780" spans="8:8" x14ac:dyDescent="0.25">
      <c r="H45780" s="200"/>
    </row>
    <row r="45781" spans="8:8" x14ac:dyDescent="0.25">
      <c r="H45781" s="200"/>
    </row>
    <row r="45782" spans="8:8" x14ac:dyDescent="0.25">
      <c r="H45782" s="200"/>
    </row>
    <row r="45783" spans="8:8" x14ac:dyDescent="0.25">
      <c r="H45783" s="200"/>
    </row>
    <row r="45784" spans="8:8" x14ac:dyDescent="0.25">
      <c r="H45784" s="200"/>
    </row>
    <row r="45785" spans="8:8" x14ac:dyDescent="0.25">
      <c r="H45785" s="200"/>
    </row>
    <row r="45786" spans="8:8" x14ac:dyDescent="0.25">
      <c r="H45786" s="200"/>
    </row>
    <row r="45787" spans="8:8" x14ac:dyDescent="0.25">
      <c r="H45787" s="200"/>
    </row>
    <row r="45788" spans="8:8" x14ac:dyDescent="0.25">
      <c r="H45788" s="200"/>
    </row>
    <row r="45789" spans="8:8" x14ac:dyDescent="0.25">
      <c r="H45789" s="200"/>
    </row>
    <row r="45790" spans="8:8" x14ac:dyDescent="0.25">
      <c r="H45790" s="200"/>
    </row>
    <row r="45791" spans="8:8" x14ac:dyDescent="0.25">
      <c r="H45791" s="200"/>
    </row>
    <row r="45792" spans="8:8" x14ac:dyDescent="0.25">
      <c r="H45792" s="200"/>
    </row>
    <row r="45793" spans="8:8" x14ac:dyDescent="0.25">
      <c r="H45793" s="200"/>
    </row>
    <row r="45794" spans="8:8" x14ac:dyDescent="0.25">
      <c r="H45794" s="200"/>
    </row>
    <row r="45795" spans="8:8" x14ac:dyDescent="0.25">
      <c r="H45795" s="200"/>
    </row>
    <row r="45796" spans="8:8" x14ac:dyDescent="0.25">
      <c r="H45796" s="200"/>
    </row>
    <row r="45797" spans="8:8" x14ac:dyDescent="0.25">
      <c r="H45797" s="200"/>
    </row>
    <row r="45798" spans="8:8" x14ac:dyDescent="0.25">
      <c r="H45798" s="200"/>
    </row>
    <row r="45799" spans="8:8" x14ac:dyDescent="0.25">
      <c r="H45799" s="200"/>
    </row>
    <row r="45800" spans="8:8" x14ac:dyDescent="0.25">
      <c r="H45800" s="200"/>
    </row>
    <row r="45801" spans="8:8" x14ac:dyDescent="0.25">
      <c r="H45801" s="200"/>
    </row>
    <row r="45802" spans="8:8" x14ac:dyDescent="0.25">
      <c r="H45802" s="200"/>
    </row>
    <row r="45803" spans="8:8" x14ac:dyDescent="0.25">
      <c r="H45803" s="200"/>
    </row>
    <row r="45804" spans="8:8" x14ac:dyDescent="0.25">
      <c r="H45804" s="200"/>
    </row>
    <row r="45805" spans="8:8" x14ac:dyDescent="0.25">
      <c r="H45805" s="200"/>
    </row>
    <row r="45806" spans="8:8" x14ac:dyDescent="0.25">
      <c r="H45806" s="200"/>
    </row>
    <row r="45807" spans="8:8" x14ac:dyDescent="0.25">
      <c r="H45807" s="200"/>
    </row>
    <row r="45808" spans="8:8" x14ac:dyDescent="0.25">
      <c r="H45808" s="200"/>
    </row>
    <row r="45809" spans="8:8" x14ac:dyDescent="0.25">
      <c r="H45809" s="200"/>
    </row>
    <row r="45810" spans="8:8" x14ac:dyDescent="0.25">
      <c r="H45810" s="200"/>
    </row>
    <row r="45811" spans="8:8" x14ac:dyDescent="0.25">
      <c r="H45811" s="200"/>
    </row>
    <row r="45812" spans="8:8" x14ac:dyDescent="0.25">
      <c r="H45812" s="200"/>
    </row>
    <row r="45813" spans="8:8" x14ac:dyDescent="0.25">
      <c r="H45813" s="200"/>
    </row>
    <row r="45814" spans="8:8" x14ac:dyDescent="0.25">
      <c r="H45814" s="200"/>
    </row>
    <row r="45815" spans="8:8" x14ac:dyDescent="0.25">
      <c r="H45815" s="200"/>
    </row>
    <row r="45816" spans="8:8" x14ac:dyDescent="0.25">
      <c r="H45816" s="200"/>
    </row>
    <row r="45817" spans="8:8" x14ac:dyDescent="0.25">
      <c r="H45817" s="200"/>
    </row>
    <row r="45818" spans="8:8" x14ac:dyDescent="0.25">
      <c r="H45818" s="200"/>
    </row>
    <row r="45819" spans="8:8" x14ac:dyDescent="0.25">
      <c r="H45819" s="200"/>
    </row>
    <row r="45820" spans="8:8" x14ac:dyDescent="0.25">
      <c r="H45820" s="200"/>
    </row>
    <row r="45821" spans="8:8" x14ac:dyDescent="0.25">
      <c r="H45821" s="200"/>
    </row>
    <row r="45822" spans="8:8" x14ac:dyDescent="0.25">
      <c r="H45822" s="200"/>
    </row>
    <row r="45823" spans="8:8" x14ac:dyDescent="0.25">
      <c r="H45823" s="200"/>
    </row>
    <row r="45824" spans="8:8" x14ac:dyDescent="0.25">
      <c r="H45824" s="200"/>
    </row>
    <row r="45825" spans="8:8" x14ac:dyDescent="0.25">
      <c r="H45825" s="200"/>
    </row>
    <row r="45826" spans="8:8" x14ac:dyDescent="0.25">
      <c r="H45826" s="200"/>
    </row>
    <row r="45827" spans="8:8" x14ac:dyDescent="0.25">
      <c r="H45827" s="200"/>
    </row>
    <row r="45828" spans="8:8" x14ac:dyDescent="0.25">
      <c r="H45828" s="200"/>
    </row>
    <row r="45829" spans="8:8" x14ac:dyDescent="0.25">
      <c r="H45829" s="200"/>
    </row>
    <row r="45830" spans="8:8" x14ac:dyDescent="0.25">
      <c r="H45830" s="200"/>
    </row>
    <row r="45831" spans="8:8" x14ac:dyDescent="0.25">
      <c r="H45831" s="200"/>
    </row>
    <row r="45832" spans="8:8" x14ac:dyDescent="0.25">
      <c r="H45832" s="200"/>
    </row>
    <row r="45833" spans="8:8" x14ac:dyDescent="0.25">
      <c r="H45833" s="200"/>
    </row>
    <row r="45834" spans="8:8" x14ac:dyDescent="0.25">
      <c r="H45834" s="200"/>
    </row>
    <row r="45835" spans="8:8" x14ac:dyDescent="0.25">
      <c r="H45835" s="200"/>
    </row>
    <row r="45836" spans="8:8" x14ac:dyDescent="0.25">
      <c r="H45836" s="200"/>
    </row>
    <row r="45837" spans="8:8" x14ac:dyDescent="0.25">
      <c r="H45837" s="200"/>
    </row>
    <row r="45838" spans="8:8" x14ac:dyDescent="0.25">
      <c r="H45838" s="200"/>
    </row>
    <row r="45839" spans="8:8" x14ac:dyDescent="0.25">
      <c r="H45839" s="200"/>
    </row>
    <row r="45840" spans="8:8" x14ac:dyDescent="0.25">
      <c r="H45840" s="200"/>
    </row>
    <row r="45841" spans="8:8" x14ac:dyDescent="0.25">
      <c r="H45841" s="200"/>
    </row>
    <row r="45842" spans="8:8" x14ac:dyDescent="0.25">
      <c r="H45842" s="200"/>
    </row>
    <row r="45843" spans="8:8" x14ac:dyDescent="0.25">
      <c r="H45843" s="200"/>
    </row>
    <row r="45844" spans="8:8" x14ac:dyDescent="0.25">
      <c r="H45844" s="200"/>
    </row>
    <row r="45845" spans="8:8" x14ac:dyDescent="0.25">
      <c r="H45845" s="200"/>
    </row>
    <row r="45846" spans="8:8" x14ac:dyDescent="0.25">
      <c r="H45846" s="200"/>
    </row>
    <row r="45847" spans="8:8" x14ac:dyDescent="0.25">
      <c r="H45847" s="200"/>
    </row>
    <row r="45848" spans="8:8" x14ac:dyDescent="0.25">
      <c r="H45848" s="200"/>
    </row>
    <row r="45849" spans="8:8" x14ac:dyDescent="0.25">
      <c r="H45849" s="200"/>
    </row>
    <row r="45850" spans="8:8" x14ac:dyDescent="0.25">
      <c r="H45850" s="200"/>
    </row>
    <row r="45851" spans="8:8" x14ac:dyDescent="0.25">
      <c r="H45851" s="200"/>
    </row>
    <row r="45852" spans="8:8" x14ac:dyDescent="0.25">
      <c r="H45852" s="200"/>
    </row>
    <row r="45853" spans="8:8" x14ac:dyDescent="0.25">
      <c r="H45853" s="200"/>
    </row>
    <row r="45854" spans="8:8" x14ac:dyDescent="0.25">
      <c r="H45854" s="200"/>
    </row>
    <row r="45855" spans="8:8" x14ac:dyDescent="0.25">
      <c r="H45855" s="200"/>
    </row>
    <row r="45856" spans="8:8" x14ac:dyDescent="0.25">
      <c r="H45856" s="200"/>
    </row>
    <row r="45857" spans="8:8" x14ac:dyDescent="0.25">
      <c r="H45857" s="200"/>
    </row>
    <row r="45858" spans="8:8" x14ac:dyDescent="0.25">
      <c r="H45858" s="200"/>
    </row>
    <row r="45859" spans="8:8" x14ac:dyDescent="0.25">
      <c r="H45859" s="200"/>
    </row>
    <row r="45860" spans="8:8" x14ac:dyDescent="0.25">
      <c r="H45860" s="200"/>
    </row>
    <row r="45861" spans="8:8" x14ac:dyDescent="0.25">
      <c r="H45861" s="200"/>
    </row>
    <row r="45862" spans="8:8" x14ac:dyDescent="0.25">
      <c r="H45862" s="200"/>
    </row>
    <row r="45863" spans="8:8" x14ac:dyDescent="0.25">
      <c r="H45863" s="200"/>
    </row>
    <row r="45864" spans="8:8" x14ac:dyDescent="0.25">
      <c r="H45864" s="200"/>
    </row>
    <row r="45865" spans="8:8" x14ac:dyDescent="0.25">
      <c r="H45865" s="200"/>
    </row>
    <row r="45866" spans="8:8" x14ac:dyDescent="0.25">
      <c r="H45866" s="200"/>
    </row>
    <row r="45867" spans="8:8" x14ac:dyDescent="0.25">
      <c r="H45867" s="200"/>
    </row>
    <row r="45868" spans="8:8" x14ac:dyDescent="0.25">
      <c r="H45868" s="200"/>
    </row>
    <row r="45869" spans="8:8" x14ac:dyDescent="0.25">
      <c r="H45869" s="200"/>
    </row>
    <row r="45870" spans="8:8" x14ac:dyDescent="0.25">
      <c r="H45870" s="200"/>
    </row>
    <row r="45871" spans="8:8" x14ac:dyDescent="0.25">
      <c r="H45871" s="200"/>
    </row>
    <row r="45872" spans="8:8" x14ac:dyDescent="0.25">
      <c r="H45872" s="200"/>
    </row>
    <row r="45873" spans="8:8" x14ac:dyDescent="0.25">
      <c r="H45873" s="200"/>
    </row>
    <row r="45874" spans="8:8" x14ac:dyDescent="0.25">
      <c r="H45874" s="200"/>
    </row>
    <row r="45875" spans="8:8" x14ac:dyDescent="0.25">
      <c r="H45875" s="200"/>
    </row>
    <row r="45876" spans="8:8" x14ac:dyDescent="0.25">
      <c r="H45876" s="200"/>
    </row>
    <row r="45877" spans="8:8" x14ac:dyDescent="0.25">
      <c r="H45877" s="200"/>
    </row>
    <row r="45878" spans="8:8" x14ac:dyDescent="0.25">
      <c r="H45878" s="200"/>
    </row>
    <row r="45879" spans="8:8" x14ac:dyDescent="0.25">
      <c r="H45879" s="200"/>
    </row>
    <row r="45880" spans="8:8" x14ac:dyDescent="0.25">
      <c r="H45880" s="200"/>
    </row>
    <row r="45881" spans="8:8" x14ac:dyDescent="0.25">
      <c r="H45881" s="200"/>
    </row>
    <row r="45882" spans="8:8" x14ac:dyDescent="0.25">
      <c r="H45882" s="200"/>
    </row>
    <row r="45883" spans="8:8" x14ac:dyDescent="0.25">
      <c r="H45883" s="200"/>
    </row>
    <row r="45884" spans="8:8" x14ac:dyDescent="0.25">
      <c r="H45884" s="200"/>
    </row>
    <row r="45885" spans="8:8" x14ac:dyDescent="0.25">
      <c r="H45885" s="200"/>
    </row>
    <row r="45886" spans="8:8" x14ac:dyDescent="0.25">
      <c r="H45886" s="200"/>
    </row>
    <row r="45887" spans="8:8" x14ac:dyDescent="0.25">
      <c r="H45887" s="200"/>
    </row>
    <row r="45888" spans="8:8" x14ac:dyDescent="0.25">
      <c r="H45888" s="200"/>
    </row>
    <row r="45889" spans="8:8" x14ac:dyDescent="0.25">
      <c r="H45889" s="200"/>
    </row>
    <row r="45890" spans="8:8" x14ac:dyDescent="0.25">
      <c r="H45890" s="200"/>
    </row>
    <row r="45891" spans="8:8" x14ac:dyDescent="0.25">
      <c r="H45891" s="200"/>
    </row>
    <row r="45892" spans="8:8" x14ac:dyDescent="0.25">
      <c r="H45892" s="200"/>
    </row>
    <row r="45893" spans="8:8" x14ac:dyDescent="0.25">
      <c r="H45893" s="200"/>
    </row>
    <row r="45894" spans="8:8" x14ac:dyDescent="0.25">
      <c r="H45894" s="200"/>
    </row>
    <row r="45895" spans="8:8" x14ac:dyDescent="0.25">
      <c r="H45895" s="200"/>
    </row>
    <row r="45896" spans="8:8" x14ac:dyDescent="0.25">
      <c r="H45896" s="200"/>
    </row>
    <row r="45897" spans="8:8" x14ac:dyDescent="0.25">
      <c r="H45897" s="200"/>
    </row>
    <row r="45898" spans="8:8" x14ac:dyDescent="0.25">
      <c r="H45898" s="200"/>
    </row>
    <row r="45899" spans="8:8" x14ac:dyDescent="0.25">
      <c r="H45899" s="200"/>
    </row>
    <row r="45900" spans="8:8" x14ac:dyDescent="0.25">
      <c r="H45900" s="200"/>
    </row>
    <row r="45901" spans="8:8" x14ac:dyDescent="0.25">
      <c r="H45901" s="200"/>
    </row>
    <row r="45902" spans="8:8" x14ac:dyDescent="0.25">
      <c r="H45902" s="200"/>
    </row>
    <row r="45903" spans="8:8" x14ac:dyDescent="0.25">
      <c r="H45903" s="200"/>
    </row>
    <row r="45904" spans="8:8" x14ac:dyDescent="0.25">
      <c r="H45904" s="200"/>
    </row>
    <row r="45905" spans="8:8" x14ac:dyDescent="0.25">
      <c r="H45905" s="200"/>
    </row>
    <row r="45906" spans="8:8" x14ac:dyDescent="0.25">
      <c r="H45906" s="200"/>
    </row>
    <row r="45907" spans="8:8" x14ac:dyDescent="0.25">
      <c r="H45907" s="200"/>
    </row>
    <row r="45908" spans="8:8" x14ac:dyDescent="0.25">
      <c r="H45908" s="200"/>
    </row>
    <row r="45909" spans="8:8" x14ac:dyDescent="0.25">
      <c r="H45909" s="200"/>
    </row>
    <row r="45910" spans="8:8" x14ac:dyDescent="0.25">
      <c r="H45910" s="200"/>
    </row>
    <row r="45911" spans="8:8" x14ac:dyDescent="0.25">
      <c r="H45911" s="200"/>
    </row>
    <row r="45912" spans="8:8" x14ac:dyDescent="0.25">
      <c r="H45912" s="200"/>
    </row>
    <row r="45913" spans="8:8" x14ac:dyDescent="0.25">
      <c r="H45913" s="200"/>
    </row>
    <row r="45914" spans="8:8" x14ac:dyDescent="0.25">
      <c r="H45914" s="200"/>
    </row>
    <row r="45915" spans="8:8" x14ac:dyDescent="0.25">
      <c r="H45915" s="200"/>
    </row>
    <row r="45916" spans="8:8" x14ac:dyDescent="0.25">
      <c r="H45916" s="200"/>
    </row>
    <row r="45917" spans="8:8" x14ac:dyDescent="0.25">
      <c r="H45917" s="200"/>
    </row>
    <row r="45918" spans="8:8" x14ac:dyDescent="0.25">
      <c r="H45918" s="200"/>
    </row>
    <row r="45919" spans="8:8" x14ac:dyDescent="0.25">
      <c r="H45919" s="200"/>
    </row>
    <row r="45920" spans="8:8" x14ac:dyDescent="0.25">
      <c r="H45920" s="200"/>
    </row>
    <row r="45921" spans="8:8" x14ac:dyDescent="0.25">
      <c r="H45921" s="200"/>
    </row>
    <row r="45922" spans="8:8" x14ac:dyDescent="0.25">
      <c r="H45922" s="200"/>
    </row>
    <row r="45923" spans="8:8" x14ac:dyDescent="0.25">
      <c r="H45923" s="200"/>
    </row>
    <row r="45924" spans="8:8" x14ac:dyDescent="0.25">
      <c r="H45924" s="200"/>
    </row>
    <row r="45925" spans="8:8" x14ac:dyDescent="0.25">
      <c r="H45925" s="200"/>
    </row>
    <row r="45926" spans="8:8" x14ac:dyDescent="0.25">
      <c r="H45926" s="200"/>
    </row>
    <row r="45927" spans="8:8" x14ac:dyDescent="0.25">
      <c r="H45927" s="200"/>
    </row>
    <row r="45928" spans="8:8" x14ac:dyDescent="0.25">
      <c r="H45928" s="200"/>
    </row>
    <row r="45929" spans="8:8" x14ac:dyDescent="0.25">
      <c r="H45929" s="200"/>
    </row>
    <row r="45930" spans="8:8" x14ac:dyDescent="0.25">
      <c r="H45930" s="200"/>
    </row>
    <row r="45931" spans="8:8" x14ac:dyDescent="0.25">
      <c r="H45931" s="200"/>
    </row>
    <row r="45932" spans="8:8" x14ac:dyDescent="0.25">
      <c r="H45932" s="200"/>
    </row>
    <row r="45933" spans="8:8" x14ac:dyDescent="0.25">
      <c r="H45933" s="200"/>
    </row>
    <row r="45934" spans="8:8" x14ac:dyDescent="0.25">
      <c r="H45934" s="200"/>
    </row>
    <row r="45935" spans="8:8" x14ac:dyDescent="0.25">
      <c r="H45935" s="200"/>
    </row>
    <row r="45936" spans="8:8" x14ac:dyDescent="0.25">
      <c r="H45936" s="200"/>
    </row>
    <row r="45937" spans="8:8" x14ac:dyDescent="0.25">
      <c r="H45937" s="200"/>
    </row>
    <row r="45938" spans="8:8" x14ac:dyDescent="0.25">
      <c r="H45938" s="200"/>
    </row>
    <row r="45939" spans="8:8" x14ac:dyDescent="0.25">
      <c r="H45939" s="200"/>
    </row>
    <row r="45940" spans="8:8" x14ac:dyDescent="0.25">
      <c r="H45940" s="200"/>
    </row>
    <row r="45941" spans="8:8" x14ac:dyDescent="0.25">
      <c r="H45941" s="200"/>
    </row>
    <row r="45942" spans="8:8" x14ac:dyDescent="0.25">
      <c r="H45942" s="200"/>
    </row>
    <row r="45943" spans="8:8" x14ac:dyDescent="0.25">
      <c r="H45943" s="200"/>
    </row>
    <row r="45944" spans="8:8" x14ac:dyDescent="0.25">
      <c r="H45944" s="200"/>
    </row>
    <row r="45945" spans="8:8" x14ac:dyDescent="0.25">
      <c r="H45945" s="200"/>
    </row>
    <row r="45946" spans="8:8" x14ac:dyDescent="0.25">
      <c r="H45946" s="200"/>
    </row>
    <row r="45947" spans="8:8" x14ac:dyDescent="0.25">
      <c r="H45947" s="200"/>
    </row>
    <row r="45948" spans="8:8" x14ac:dyDescent="0.25">
      <c r="H45948" s="200"/>
    </row>
    <row r="45949" spans="8:8" x14ac:dyDescent="0.25">
      <c r="H45949" s="200"/>
    </row>
    <row r="45950" spans="8:8" x14ac:dyDescent="0.25">
      <c r="H45950" s="200"/>
    </row>
    <row r="45951" spans="8:8" x14ac:dyDescent="0.25">
      <c r="H45951" s="200"/>
    </row>
    <row r="45952" spans="8:8" x14ac:dyDescent="0.25">
      <c r="H45952" s="200"/>
    </row>
    <row r="45953" spans="8:8" x14ac:dyDescent="0.25">
      <c r="H45953" s="200"/>
    </row>
    <row r="45954" spans="8:8" x14ac:dyDescent="0.25">
      <c r="H45954" s="200"/>
    </row>
    <row r="45955" spans="8:8" x14ac:dyDescent="0.25">
      <c r="H45955" s="200"/>
    </row>
    <row r="45956" spans="8:8" x14ac:dyDescent="0.25">
      <c r="H45956" s="200"/>
    </row>
    <row r="45957" spans="8:8" x14ac:dyDescent="0.25">
      <c r="H45957" s="200"/>
    </row>
    <row r="45958" spans="8:8" x14ac:dyDescent="0.25">
      <c r="H45958" s="200"/>
    </row>
    <row r="45959" spans="8:8" x14ac:dyDescent="0.25">
      <c r="H45959" s="200"/>
    </row>
    <row r="45960" spans="8:8" x14ac:dyDescent="0.25">
      <c r="H45960" s="200"/>
    </row>
    <row r="45961" spans="8:8" x14ac:dyDescent="0.25">
      <c r="H45961" s="200"/>
    </row>
    <row r="45962" spans="8:8" x14ac:dyDescent="0.25">
      <c r="H45962" s="200"/>
    </row>
    <row r="45963" spans="8:8" x14ac:dyDescent="0.25">
      <c r="H45963" s="200"/>
    </row>
    <row r="45964" spans="8:8" x14ac:dyDescent="0.25">
      <c r="H45964" s="200"/>
    </row>
    <row r="45965" spans="8:8" x14ac:dyDescent="0.25">
      <c r="H45965" s="200"/>
    </row>
    <row r="45966" spans="8:8" x14ac:dyDescent="0.25">
      <c r="H45966" s="200"/>
    </row>
    <row r="45967" spans="8:8" x14ac:dyDescent="0.25">
      <c r="H45967" s="200"/>
    </row>
    <row r="45968" spans="8:8" x14ac:dyDescent="0.25">
      <c r="H45968" s="200"/>
    </row>
    <row r="45969" spans="8:8" x14ac:dyDescent="0.25">
      <c r="H45969" s="200"/>
    </row>
    <row r="45970" spans="8:8" x14ac:dyDescent="0.25">
      <c r="H45970" s="200"/>
    </row>
    <row r="45971" spans="8:8" x14ac:dyDescent="0.25">
      <c r="H45971" s="200"/>
    </row>
    <row r="45972" spans="8:8" x14ac:dyDescent="0.25">
      <c r="H45972" s="200"/>
    </row>
    <row r="45973" spans="8:8" x14ac:dyDescent="0.25">
      <c r="H45973" s="200"/>
    </row>
    <row r="45974" spans="8:8" x14ac:dyDescent="0.25">
      <c r="H45974" s="200"/>
    </row>
    <row r="45975" spans="8:8" x14ac:dyDescent="0.25">
      <c r="H45975" s="200"/>
    </row>
    <row r="45976" spans="8:8" x14ac:dyDescent="0.25">
      <c r="H45976" s="200"/>
    </row>
    <row r="45977" spans="8:8" x14ac:dyDescent="0.25">
      <c r="H45977" s="200"/>
    </row>
    <row r="45978" spans="8:8" x14ac:dyDescent="0.25">
      <c r="H45978" s="200"/>
    </row>
    <row r="45979" spans="8:8" x14ac:dyDescent="0.25">
      <c r="H45979" s="200"/>
    </row>
    <row r="45980" spans="8:8" x14ac:dyDescent="0.25">
      <c r="H45980" s="200"/>
    </row>
    <row r="45981" spans="8:8" x14ac:dyDescent="0.25">
      <c r="H45981" s="200"/>
    </row>
    <row r="45982" spans="8:8" x14ac:dyDescent="0.25">
      <c r="H45982" s="200"/>
    </row>
    <row r="45983" spans="8:8" x14ac:dyDescent="0.25">
      <c r="H45983" s="200"/>
    </row>
    <row r="45984" spans="8:8" x14ac:dyDescent="0.25">
      <c r="H45984" s="200"/>
    </row>
    <row r="45985" spans="8:8" x14ac:dyDescent="0.25">
      <c r="H45985" s="200"/>
    </row>
    <row r="45986" spans="8:8" x14ac:dyDescent="0.25">
      <c r="H45986" s="200"/>
    </row>
    <row r="45987" spans="8:8" x14ac:dyDescent="0.25">
      <c r="H45987" s="200"/>
    </row>
    <row r="45988" spans="8:8" x14ac:dyDescent="0.25">
      <c r="H45988" s="200"/>
    </row>
    <row r="45989" spans="8:8" x14ac:dyDescent="0.25">
      <c r="H45989" s="200"/>
    </row>
    <row r="45990" spans="8:8" x14ac:dyDescent="0.25">
      <c r="H45990" s="200"/>
    </row>
    <row r="45991" spans="8:8" x14ac:dyDescent="0.25">
      <c r="H45991" s="200"/>
    </row>
    <row r="45992" spans="8:8" x14ac:dyDescent="0.25">
      <c r="H45992" s="200"/>
    </row>
    <row r="45993" spans="8:8" x14ac:dyDescent="0.25">
      <c r="H45993" s="200"/>
    </row>
    <row r="45994" spans="8:8" x14ac:dyDescent="0.25">
      <c r="H45994" s="200"/>
    </row>
    <row r="45995" spans="8:8" x14ac:dyDescent="0.25">
      <c r="H45995" s="200"/>
    </row>
    <row r="45996" spans="8:8" x14ac:dyDescent="0.25">
      <c r="H45996" s="200"/>
    </row>
    <row r="45997" spans="8:8" x14ac:dyDescent="0.25">
      <c r="H45997" s="200"/>
    </row>
    <row r="45998" spans="8:8" x14ac:dyDescent="0.25">
      <c r="H45998" s="200"/>
    </row>
    <row r="45999" spans="8:8" x14ac:dyDescent="0.25">
      <c r="H45999" s="200"/>
    </row>
    <row r="46000" spans="8:8" x14ac:dyDescent="0.25">
      <c r="H46000" s="200"/>
    </row>
    <row r="46001" spans="8:8" x14ac:dyDescent="0.25">
      <c r="H46001" s="200"/>
    </row>
    <row r="46002" spans="8:8" x14ac:dyDescent="0.25">
      <c r="H46002" s="200"/>
    </row>
    <row r="46003" spans="8:8" x14ac:dyDescent="0.25">
      <c r="H46003" s="200"/>
    </row>
    <row r="46004" spans="8:8" x14ac:dyDescent="0.25">
      <c r="H46004" s="200"/>
    </row>
    <row r="46005" spans="8:8" x14ac:dyDescent="0.25">
      <c r="H46005" s="200"/>
    </row>
    <row r="46006" spans="8:8" x14ac:dyDescent="0.25">
      <c r="H46006" s="200"/>
    </row>
    <row r="46007" spans="8:8" x14ac:dyDescent="0.25">
      <c r="H46007" s="200"/>
    </row>
    <row r="46008" spans="8:8" x14ac:dyDescent="0.25">
      <c r="H46008" s="200"/>
    </row>
    <row r="46009" spans="8:8" x14ac:dyDescent="0.25">
      <c r="H46009" s="200"/>
    </row>
    <row r="46010" spans="8:8" x14ac:dyDescent="0.25">
      <c r="H46010" s="200"/>
    </row>
    <row r="46011" spans="8:8" x14ac:dyDescent="0.25">
      <c r="H46011" s="200"/>
    </row>
    <row r="46012" spans="8:8" x14ac:dyDescent="0.25">
      <c r="H46012" s="200"/>
    </row>
    <row r="46013" spans="8:8" x14ac:dyDescent="0.25">
      <c r="H46013" s="200"/>
    </row>
    <row r="46014" spans="8:8" x14ac:dyDescent="0.25">
      <c r="H46014" s="200"/>
    </row>
    <row r="46015" spans="8:8" x14ac:dyDescent="0.25">
      <c r="H46015" s="200"/>
    </row>
    <row r="46016" spans="8:8" x14ac:dyDescent="0.25">
      <c r="H46016" s="200"/>
    </row>
    <row r="46017" spans="8:8" x14ac:dyDescent="0.25">
      <c r="H46017" s="200"/>
    </row>
    <row r="46018" spans="8:8" x14ac:dyDescent="0.25">
      <c r="H46018" s="200"/>
    </row>
    <row r="46019" spans="8:8" x14ac:dyDescent="0.25">
      <c r="H46019" s="200"/>
    </row>
    <row r="46020" spans="8:8" x14ac:dyDescent="0.25">
      <c r="H46020" s="200"/>
    </row>
    <row r="46021" spans="8:8" x14ac:dyDescent="0.25">
      <c r="H46021" s="200"/>
    </row>
    <row r="46022" spans="8:8" x14ac:dyDescent="0.25">
      <c r="H46022" s="200"/>
    </row>
    <row r="46023" spans="8:8" x14ac:dyDescent="0.25">
      <c r="H46023" s="200"/>
    </row>
    <row r="46024" spans="8:8" x14ac:dyDescent="0.25">
      <c r="H46024" s="200"/>
    </row>
    <row r="46025" spans="8:8" x14ac:dyDescent="0.25">
      <c r="H46025" s="200"/>
    </row>
    <row r="46026" spans="8:8" x14ac:dyDescent="0.25">
      <c r="H46026" s="200"/>
    </row>
    <row r="46027" spans="8:8" x14ac:dyDescent="0.25">
      <c r="H46027" s="200"/>
    </row>
    <row r="46028" spans="8:8" x14ac:dyDescent="0.25">
      <c r="H46028" s="200"/>
    </row>
    <row r="46029" spans="8:8" x14ac:dyDescent="0.25">
      <c r="H46029" s="200"/>
    </row>
    <row r="46030" spans="8:8" x14ac:dyDescent="0.25">
      <c r="H46030" s="200"/>
    </row>
    <row r="46031" spans="8:8" x14ac:dyDescent="0.25">
      <c r="H46031" s="200"/>
    </row>
    <row r="46032" spans="8:8" x14ac:dyDescent="0.25">
      <c r="H46032" s="200"/>
    </row>
    <row r="46033" spans="8:8" x14ac:dyDescent="0.25">
      <c r="H46033" s="200"/>
    </row>
    <row r="46034" spans="8:8" x14ac:dyDescent="0.25">
      <c r="H46034" s="200"/>
    </row>
    <row r="46035" spans="8:8" x14ac:dyDescent="0.25">
      <c r="H46035" s="200"/>
    </row>
    <row r="46036" spans="8:8" x14ac:dyDescent="0.25">
      <c r="H46036" s="200"/>
    </row>
    <row r="46037" spans="8:8" x14ac:dyDescent="0.25">
      <c r="H46037" s="200"/>
    </row>
    <row r="46038" spans="8:8" x14ac:dyDescent="0.25">
      <c r="H46038" s="200"/>
    </row>
    <row r="46039" spans="8:8" x14ac:dyDescent="0.25">
      <c r="H46039" s="200"/>
    </row>
    <row r="46040" spans="8:8" x14ac:dyDescent="0.25">
      <c r="H46040" s="200"/>
    </row>
    <row r="46041" spans="8:8" x14ac:dyDescent="0.25">
      <c r="H46041" s="200"/>
    </row>
    <row r="46042" spans="8:8" x14ac:dyDescent="0.25">
      <c r="H46042" s="200"/>
    </row>
    <row r="46043" spans="8:8" x14ac:dyDescent="0.25">
      <c r="H46043" s="200"/>
    </row>
    <row r="46044" spans="8:8" x14ac:dyDescent="0.25">
      <c r="H46044" s="200"/>
    </row>
    <row r="46045" spans="8:8" x14ac:dyDescent="0.25">
      <c r="H46045" s="200"/>
    </row>
    <row r="46046" spans="8:8" x14ac:dyDescent="0.25">
      <c r="H46046" s="200"/>
    </row>
    <row r="46047" spans="8:8" x14ac:dyDescent="0.25">
      <c r="H46047" s="200"/>
    </row>
    <row r="46048" spans="8:8" x14ac:dyDescent="0.25">
      <c r="H46048" s="200"/>
    </row>
    <row r="46049" spans="8:8" x14ac:dyDescent="0.25">
      <c r="H46049" s="200"/>
    </row>
    <row r="46050" spans="8:8" x14ac:dyDescent="0.25">
      <c r="H46050" s="200"/>
    </row>
    <row r="46051" spans="8:8" x14ac:dyDescent="0.25">
      <c r="H46051" s="200"/>
    </row>
    <row r="46052" spans="8:8" x14ac:dyDescent="0.25">
      <c r="H46052" s="200"/>
    </row>
    <row r="46053" spans="8:8" x14ac:dyDescent="0.25">
      <c r="H46053" s="200"/>
    </row>
    <row r="46054" spans="8:8" x14ac:dyDescent="0.25">
      <c r="H46054" s="200"/>
    </row>
    <row r="46055" spans="8:8" x14ac:dyDescent="0.25">
      <c r="H46055" s="200"/>
    </row>
    <row r="46056" spans="8:8" x14ac:dyDescent="0.25">
      <c r="H46056" s="200"/>
    </row>
    <row r="46057" spans="8:8" x14ac:dyDescent="0.25">
      <c r="H46057" s="200"/>
    </row>
    <row r="46058" spans="8:8" x14ac:dyDescent="0.25">
      <c r="H46058" s="200"/>
    </row>
    <row r="46059" spans="8:8" x14ac:dyDescent="0.25">
      <c r="H46059" s="200"/>
    </row>
    <row r="46060" spans="8:8" x14ac:dyDescent="0.25">
      <c r="H46060" s="200"/>
    </row>
    <row r="46061" spans="8:8" x14ac:dyDescent="0.25">
      <c r="H46061" s="200"/>
    </row>
    <row r="46062" spans="8:8" x14ac:dyDescent="0.25">
      <c r="H46062" s="200"/>
    </row>
    <row r="46063" spans="8:8" x14ac:dyDescent="0.25">
      <c r="H46063" s="200"/>
    </row>
    <row r="46064" spans="8:8" x14ac:dyDescent="0.25">
      <c r="H46064" s="200"/>
    </row>
    <row r="46065" spans="8:8" x14ac:dyDescent="0.25">
      <c r="H46065" s="200"/>
    </row>
    <row r="46066" spans="8:8" x14ac:dyDescent="0.25">
      <c r="H46066" s="200"/>
    </row>
    <row r="46067" spans="8:8" x14ac:dyDescent="0.25">
      <c r="H46067" s="200"/>
    </row>
    <row r="46068" spans="8:8" x14ac:dyDescent="0.25">
      <c r="H46068" s="200"/>
    </row>
    <row r="46069" spans="8:8" x14ac:dyDescent="0.25">
      <c r="H46069" s="200"/>
    </row>
    <row r="46070" spans="8:8" x14ac:dyDescent="0.25">
      <c r="H46070" s="200"/>
    </row>
    <row r="46071" spans="8:8" x14ac:dyDescent="0.25">
      <c r="H46071" s="200"/>
    </row>
    <row r="46072" spans="8:8" x14ac:dyDescent="0.25">
      <c r="H46072" s="200"/>
    </row>
    <row r="46073" spans="8:8" x14ac:dyDescent="0.25">
      <c r="H46073" s="200"/>
    </row>
    <row r="46074" spans="8:8" x14ac:dyDescent="0.25">
      <c r="H46074" s="200"/>
    </row>
    <row r="46075" spans="8:8" x14ac:dyDescent="0.25">
      <c r="H46075" s="200"/>
    </row>
    <row r="46076" spans="8:8" x14ac:dyDescent="0.25">
      <c r="H46076" s="200"/>
    </row>
    <row r="46077" spans="8:8" x14ac:dyDescent="0.25">
      <c r="H46077" s="200"/>
    </row>
    <row r="46078" spans="8:8" x14ac:dyDescent="0.25">
      <c r="H46078" s="200"/>
    </row>
    <row r="46079" spans="8:8" x14ac:dyDescent="0.25">
      <c r="H46079" s="200"/>
    </row>
    <row r="46080" spans="8:8" x14ac:dyDescent="0.25">
      <c r="H46080" s="200"/>
    </row>
    <row r="46081" spans="8:8" x14ac:dyDescent="0.25">
      <c r="H46081" s="200"/>
    </row>
    <row r="46082" spans="8:8" x14ac:dyDescent="0.25">
      <c r="H46082" s="200"/>
    </row>
    <row r="46083" spans="8:8" x14ac:dyDescent="0.25">
      <c r="H46083" s="200"/>
    </row>
    <row r="46084" spans="8:8" x14ac:dyDescent="0.25">
      <c r="H46084" s="200"/>
    </row>
    <row r="46085" spans="8:8" x14ac:dyDescent="0.25">
      <c r="H46085" s="200"/>
    </row>
    <row r="46086" spans="8:8" x14ac:dyDescent="0.25">
      <c r="H46086" s="200"/>
    </row>
    <row r="46087" spans="8:8" x14ac:dyDescent="0.25">
      <c r="H46087" s="200"/>
    </row>
    <row r="46088" spans="8:8" x14ac:dyDescent="0.25">
      <c r="H46088" s="200"/>
    </row>
    <row r="46089" spans="8:8" x14ac:dyDescent="0.25">
      <c r="H46089" s="200"/>
    </row>
    <row r="46090" spans="8:8" x14ac:dyDescent="0.25">
      <c r="H46090" s="200"/>
    </row>
    <row r="46091" spans="8:8" x14ac:dyDescent="0.25">
      <c r="H46091" s="200"/>
    </row>
    <row r="46092" spans="8:8" x14ac:dyDescent="0.25">
      <c r="H46092" s="200"/>
    </row>
    <row r="46093" spans="8:8" x14ac:dyDescent="0.25">
      <c r="H46093" s="200"/>
    </row>
    <row r="46094" spans="8:8" x14ac:dyDescent="0.25">
      <c r="H46094" s="200"/>
    </row>
    <row r="46095" spans="8:8" x14ac:dyDescent="0.25">
      <c r="H46095" s="200"/>
    </row>
    <row r="46096" spans="8:8" x14ac:dyDescent="0.25">
      <c r="H46096" s="200"/>
    </row>
    <row r="46097" spans="8:8" x14ac:dyDescent="0.25">
      <c r="H46097" s="200"/>
    </row>
    <row r="46098" spans="8:8" x14ac:dyDescent="0.25">
      <c r="H46098" s="200"/>
    </row>
    <row r="46099" spans="8:8" x14ac:dyDescent="0.25">
      <c r="H46099" s="200"/>
    </row>
    <row r="46100" spans="8:8" x14ac:dyDescent="0.25">
      <c r="H46100" s="200"/>
    </row>
    <row r="46101" spans="8:8" x14ac:dyDescent="0.25">
      <c r="H46101" s="200"/>
    </row>
    <row r="46102" spans="8:8" x14ac:dyDescent="0.25">
      <c r="H46102" s="200"/>
    </row>
    <row r="46103" spans="8:8" x14ac:dyDescent="0.25">
      <c r="H46103" s="200"/>
    </row>
    <row r="46104" spans="8:8" x14ac:dyDescent="0.25">
      <c r="H46104" s="200"/>
    </row>
    <row r="46105" spans="8:8" x14ac:dyDescent="0.25">
      <c r="H46105" s="200"/>
    </row>
    <row r="46106" spans="8:8" x14ac:dyDescent="0.25">
      <c r="H46106" s="200"/>
    </row>
    <row r="46107" spans="8:8" x14ac:dyDescent="0.25">
      <c r="H46107" s="200"/>
    </row>
    <row r="46108" spans="8:8" x14ac:dyDescent="0.25">
      <c r="H46108" s="200"/>
    </row>
    <row r="46109" spans="8:8" x14ac:dyDescent="0.25">
      <c r="H46109" s="200"/>
    </row>
    <row r="46110" spans="8:8" x14ac:dyDescent="0.25">
      <c r="H46110" s="200"/>
    </row>
    <row r="46111" spans="8:8" x14ac:dyDescent="0.25">
      <c r="H46111" s="200"/>
    </row>
    <row r="46112" spans="8:8" x14ac:dyDescent="0.25">
      <c r="H46112" s="200"/>
    </row>
    <row r="46113" spans="8:8" x14ac:dyDescent="0.25">
      <c r="H46113" s="200"/>
    </row>
    <row r="46114" spans="8:8" x14ac:dyDescent="0.25">
      <c r="H46114" s="200"/>
    </row>
    <row r="46115" spans="8:8" x14ac:dyDescent="0.25">
      <c r="H46115" s="200"/>
    </row>
    <row r="46116" spans="8:8" x14ac:dyDescent="0.25">
      <c r="H46116" s="200"/>
    </row>
    <row r="46117" spans="8:8" x14ac:dyDescent="0.25">
      <c r="H46117" s="200"/>
    </row>
    <row r="46118" spans="8:8" x14ac:dyDescent="0.25">
      <c r="H46118" s="200"/>
    </row>
    <row r="46119" spans="8:8" x14ac:dyDescent="0.25">
      <c r="H46119" s="200"/>
    </row>
    <row r="46120" spans="8:8" x14ac:dyDescent="0.25">
      <c r="H46120" s="200"/>
    </row>
    <row r="46121" spans="8:8" x14ac:dyDescent="0.25">
      <c r="H46121" s="200"/>
    </row>
    <row r="46122" spans="8:8" x14ac:dyDescent="0.25">
      <c r="H46122" s="200"/>
    </row>
    <row r="46123" spans="8:8" x14ac:dyDescent="0.25">
      <c r="H46123" s="200"/>
    </row>
    <row r="46124" spans="8:8" x14ac:dyDescent="0.25">
      <c r="H46124" s="200"/>
    </row>
    <row r="46125" spans="8:8" x14ac:dyDescent="0.25">
      <c r="H46125" s="200"/>
    </row>
    <row r="46126" spans="8:8" x14ac:dyDescent="0.25">
      <c r="H46126" s="200"/>
    </row>
    <row r="46127" spans="8:8" x14ac:dyDescent="0.25">
      <c r="H46127" s="200"/>
    </row>
    <row r="46128" spans="8:8" x14ac:dyDescent="0.25">
      <c r="H46128" s="200"/>
    </row>
    <row r="46129" spans="8:8" x14ac:dyDescent="0.25">
      <c r="H46129" s="200"/>
    </row>
    <row r="46130" spans="8:8" x14ac:dyDescent="0.25">
      <c r="H46130" s="200"/>
    </row>
    <row r="46131" spans="8:8" x14ac:dyDescent="0.25">
      <c r="H46131" s="200"/>
    </row>
    <row r="46132" spans="8:8" x14ac:dyDescent="0.25">
      <c r="H46132" s="200"/>
    </row>
    <row r="46133" spans="8:8" x14ac:dyDescent="0.25">
      <c r="H46133" s="200"/>
    </row>
    <row r="46134" spans="8:8" x14ac:dyDescent="0.25">
      <c r="H46134" s="200"/>
    </row>
    <row r="46135" spans="8:8" x14ac:dyDescent="0.25">
      <c r="H46135" s="200"/>
    </row>
    <row r="46136" spans="8:8" x14ac:dyDescent="0.25">
      <c r="H46136" s="200"/>
    </row>
    <row r="46137" spans="8:8" x14ac:dyDescent="0.25">
      <c r="H46137" s="200"/>
    </row>
    <row r="46138" spans="8:8" x14ac:dyDescent="0.25">
      <c r="H46138" s="200"/>
    </row>
    <row r="46139" spans="8:8" x14ac:dyDescent="0.25">
      <c r="H46139" s="200"/>
    </row>
    <row r="46140" spans="8:8" x14ac:dyDescent="0.25">
      <c r="H46140" s="200"/>
    </row>
    <row r="46141" spans="8:8" x14ac:dyDescent="0.25">
      <c r="H46141" s="200"/>
    </row>
    <row r="46142" spans="8:8" x14ac:dyDescent="0.25">
      <c r="H46142" s="200"/>
    </row>
    <row r="46143" spans="8:8" x14ac:dyDescent="0.25">
      <c r="H46143" s="200"/>
    </row>
    <row r="46144" spans="8:8" x14ac:dyDescent="0.25">
      <c r="H46144" s="200"/>
    </row>
    <row r="46145" spans="8:8" x14ac:dyDescent="0.25">
      <c r="H46145" s="200"/>
    </row>
    <row r="46146" spans="8:8" x14ac:dyDescent="0.25">
      <c r="H46146" s="200"/>
    </row>
    <row r="46147" spans="8:8" x14ac:dyDescent="0.25">
      <c r="H46147" s="200"/>
    </row>
    <row r="46148" spans="8:8" x14ac:dyDescent="0.25">
      <c r="H46148" s="200"/>
    </row>
    <row r="46149" spans="8:8" x14ac:dyDescent="0.25">
      <c r="H46149" s="200"/>
    </row>
    <row r="46150" spans="8:8" x14ac:dyDescent="0.25">
      <c r="H46150" s="200"/>
    </row>
    <row r="46151" spans="8:8" x14ac:dyDescent="0.25">
      <c r="H46151" s="200"/>
    </row>
    <row r="46152" spans="8:8" x14ac:dyDescent="0.25">
      <c r="H46152" s="200"/>
    </row>
    <row r="46153" spans="8:8" x14ac:dyDescent="0.25">
      <c r="H46153" s="200"/>
    </row>
    <row r="46154" spans="8:8" x14ac:dyDescent="0.25">
      <c r="H46154" s="200"/>
    </row>
    <row r="46155" spans="8:8" x14ac:dyDescent="0.25">
      <c r="H46155" s="200"/>
    </row>
    <row r="46156" spans="8:8" x14ac:dyDescent="0.25">
      <c r="H46156" s="200"/>
    </row>
    <row r="46157" spans="8:8" x14ac:dyDescent="0.25">
      <c r="H46157" s="200"/>
    </row>
    <row r="46158" spans="8:8" x14ac:dyDescent="0.25">
      <c r="H46158" s="200"/>
    </row>
    <row r="46159" spans="8:8" x14ac:dyDescent="0.25">
      <c r="H46159" s="200"/>
    </row>
    <row r="46160" spans="8:8" x14ac:dyDescent="0.25">
      <c r="H46160" s="200"/>
    </row>
    <row r="46161" spans="8:8" x14ac:dyDescent="0.25">
      <c r="H46161" s="200"/>
    </row>
    <row r="46162" spans="8:8" x14ac:dyDescent="0.25">
      <c r="H46162" s="200"/>
    </row>
    <row r="46163" spans="8:8" x14ac:dyDescent="0.25">
      <c r="H46163" s="200"/>
    </row>
    <row r="46164" spans="8:8" x14ac:dyDescent="0.25">
      <c r="H46164" s="200"/>
    </row>
    <row r="46165" spans="8:8" x14ac:dyDescent="0.25">
      <c r="H46165" s="200"/>
    </row>
    <row r="46166" spans="8:8" x14ac:dyDescent="0.25">
      <c r="H46166" s="200"/>
    </row>
    <row r="46167" spans="8:8" x14ac:dyDescent="0.25">
      <c r="H46167" s="200"/>
    </row>
    <row r="46168" spans="8:8" x14ac:dyDescent="0.25">
      <c r="H46168" s="200"/>
    </row>
    <row r="46169" spans="8:8" x14ac:dyDescent="0.25">
      <c r="H46169" s="200"/>
    </row>
    <row r="46170" spans="8:8" x14ac:dyDescent="0.25">
      <c r="H46170" s="200"/>
    </row>
    <row r="46171" spans="8:8" x14ac:dyDescent="0.25">
      <c r="H46171" s="200"/>
    </row>
    <row r="46172" spans="8:8" x14ac:dyDescent="0.25">
      <c r="H46172" s="200"/>
    </row>
    <row r="46173" spans="8:8" x14ac:dyDescent="0.25">
      <c r="H46173" s="200"/>
    </row>
    <row r="46174" spans="8:8" x14ac:dyDescent="0.25">
      <c r="H46174" s="200"/>
    </row>
    <row r="46175" spans="8:8" x14ac:dyDescent="0.25">
      <c r="H46175" s="200"/>
    </row>
    <row r="46176" spans="8:8" x14ac:dyDescent="0.25">
      <c r="H46176" s="200"/>
    </row>
    <row r="46177" spans="8:8" x14ac:dyDescent="0.25">
      <c r="H46177" s="200"/>
    </row>
    <row r="46178" spans="8:8" x14ac:dyDescent="0.25">
      <c r="H46178" s="200"/>
    </row>
    <row r="46179" spans="8:8" x14ac:dyDescent="0.25">
      <c r="H46179" s="200"/>
    </row>
    <row r="46180" spans="8:8" x14ac:dyDescent="0.25">
      <c r="H46180" s="200"/>
    </row>
    <row r="46181" spans="8:8" x14ac:dyDescent="0.25">
      <c r="H46181" s="200"/>
    </row>
    <row r="46182" spans="8:8" x14ac:dyDescent="0.25">
      <c r="H46182" s="200"/>
    </row>
    <row r="46183" spans="8:8" x14ac:dyDescent="0.25">
      <c r="H46183" s="200"/>
    </row>
    <row r="46184" spans="8:8" x14ac:dyDescent="0.25">
      <c r="H46184" s="200"/>
    </row>
    <row r="46185" spans="8:8" x14ac:dyDescent="0.25">
      <c r="H46185" s="200"/>
    </row>
    <row r="46186" spans="8:8" x14ac:dyDescent="0.25">
      <c r="H46186" s="200"/>
    </row>
    <row r="46187" spans="8:8" x14ac:dyDescent="0.25">
      <c r="H46187" s="200"/>
    </row>
    <row r="46188" spans="8:8" x14ac:dyDescent="0.25">
      <c r="H46188" s="200"/>
    </row>
    <row r="46189" spans="8:8" x14ac:dyDescent="0.25">
      <c r="H46189" s="200"/>
    </row>
    <row r="46190" spans="8:8" x14ac:dyDescent="0.25">
      <c r="H46190" s="200"/>
    </row>
    <row r="46191" spans="8:8" x14ac:dyDescent="0.25">
      <c r="H46191" s="200"/>
    </row>
    <row r="46192" spans="8:8" x14ac:dyDescent="0.25">
      <c r="H46192" s="200"/>
    </row>
    <row r="46193" spans="8:8" x14ac:dyDescent="0.25">
      <c r="H46193" s="200"/>
    </row>
    <row r="46194" spans="8:8" x14ac:dyDescent="0.25">
      <c r="H46194" s="200"/>
    </row>
    <row r="46195" spans="8:8" x14ac:dyDescent="0.25">
      <c r="H46195" s="200"/>
    </row>
    <row r="46196" spans="8:8" x14ac:dyDescent="0.25">
      <c r="H46196" s="200"/>
    </row>
    <row r="46197" spans="8:8" x14ac:dyDescent="0.25">
      <c r="H46197" s="200"/>
    </row>
    <row r="46198" spans="8:8" x14ac:dyDescent="0.25">
      <c r="H46198" s="200"/>
    </row>
    <row r="46199" spans="8:8" x14ac:dyDescent="0.25">
      <c r="H46199" s="200"/>
    </row>
    <row r="46200" spans="8:8" x14ac:dyDescent="0.25">
      <c r="H46200" s="200"/>
    </row>
    <row r="46201" spans="8:8" x14ac:dyDescent="0.25">
      <c r="H46201" s="200"/>
    </row>
    <row r="46202" spans="8:8" x14ac:dyDescent="0.25">
      <c r="H46202" s="200"/>
    </row>
    <row r="46203" spans="8:8" x14ac:dyDescent="0.25">
      <c r="H46203" s="200"/>
    </row>
    <row r="46204" spans="8:8" x14ac:dyDescent="0.25">
      <c r="H46204" s="200"/>
    </row>
    <row r="46205" spans="8:8" x14ac:dyDescent="0.25">
      <c r="H46205" s="200"/>
    </row>
    <row r="46206" spans="8:8" x14ac:dyDescent="0.25">
      <c r="H46206" s="200"/>
    </row>
    <row r="46207" spans="8:8" x14ac:dyDescent="0.25">
      <c r="H46207" s="200"/>
    </row>
    <row r="46208" spans="8:8" x14ac:dyDescent="0.25">
      <c r="H46208" s="200"/>
    </row>
    <row r="46209" spans="8:8" x14ac:dyDescent="0.25">
      <c r="H46209" s="200"/>
    </row>
    <row r="46210" spans="8:8" x14ac:dyDescent="0.25">
      <c r="H46210" s="200"/>
    </row>
    <row r="46211" spans="8:8" x14ac:dyDescent="0.25">
      <c r="H46211" s="200"/>
    </row>
    <row r="46212" spans="8:8" x14ac:dyDescent="0.25">
      <c r="H46212" s="200"/>
    </row>
    <row r="46213" spans="8:8" x14ac:dyDescent="0.25">
      <c r="H46213" s="200"/>
    </row>
    <row r="46214" spans="8:8" x14ac:dyDescent="0.25">
      <c r="H46214" s="200"/>
    </row>
    <row r="46215" spans="8:8" x14ac:dyDescent="0.25">
      <c r="H46215" s="200"/>
    </row>
    <row r="46216" spans="8:8" x14ac:dyDescent="0.25">
      <c r="H46216" s="200"/>
    </row>
    <row r="46217" spans="8:8" x14ac:dyDescent="0.25">
      <c r="H46217" s="200"/>
    </row>
    <row r="46218" spans="8:8" x14ac:dyDescent="0.25">
      <c r="H46218" s="200"/>
    </row>
    <row r="46219" spans="8:8" x14ac:dyDescent="0.25">
      <c r="H46219" s="200"/>
    </row>
    <row r="46220" spans="8:8" x14ac:dyDescent="0.25">
      <c r="H46220" s="200"/>
    </row>
    <row r="46221" spans="8:8" x14ac:dyDescent="0.25">
      <c r="H46221" s="200"/>
    </row>
    <row r="46222" spans="8:8" x14ac:dyDescent="0.25">
      <c r="H46222" s="200"/>
    </row>
    <row r="46223" spans="8:8" x14ac:dyDescent="0.25">
      <c r="H46223" s="200"/>
    </row>
    <row r="46224" spans="8:8" x14ac:dyDescent="0.25">
      <c r="H46224" s="200"/>
    </row>
    <row r="46225" spans="8:8" x14ac:dyDescent="0.25">
      <c r="H46225" s="200"/>
    </row>
    <row r="46226" spans="8:8" x14ac:dyDescent="0.25">
      <c r="H46226" s="200"/>
    </row>
    <row r="46227" spans="8:8" x14ac:dyDescent="0.25">
      <c r="H46227" s="200"/>
    </row>
    <row r="46228" spans="8:8" x14ac:dyDescent="0.25">
      <c r="H46228" s="200"/>
    </row>
    <row r="46229" spans="8:8" x14ac:dyDescent="0.25">
      <c r="H46229" s="200"/>
    </row>
    <row r="46230" spans="8:8" x14ac:dyDescent="0.25">
      <c r="H46230" s="200"/>
    </row>
    <row r="46231" spans="8:8" x14ac:dyDescent="0.25">
      <c r="H46231" s="200"/>
    </row>
    <row r="46232" spans="8:8" x14ac:dyDescent="0.25">
      <c r="H46232" s="200"/>
    </row>
    <row r="46233" spans="8:8" x14ac:dyDescent="0.25">
      <c r="H46233" s="200"/>
    </row>
    <row r="46234" spans="8:8" x14ac:dyDescent="0.25">
      <c r="H46234" s="200"/>
    </row>
    <row r="46235" spans="8:8" x14ac:dyDescent="0.25">
      <c r="H46235" s="200"/>
    </row>
    <row r="46236" spans="8:8" x14ac:dyDescent="0.25">
      <c r="H46236" s="200"/>
    </row>
    <row r="46237" spans="8:8" x14ac:dyDescent="0.25">
      <c r="H46237" s="200"/>
    </row>
    <row r="46238" spans="8:8" x14ac:dyDescent="0.25">
      <c r="H46238" s="200"/>
    </row>
    <row r="46239" spans="8:8" x14ac:dyDescent="0.25">
      <c r="H46239" s="200"/>
    </row>
    <row r="46240" spans="8:8" x14ac:dyDescent="0.25">
      <c r="H46240" s="200"/>
    </row>
    <row r="46241" spans="8:8" x14ac:dyDescent="0.25">
      <c r="H46241" s="200"/>
    </row>
    <row r="46242" spans="8:8" x14ac:dyDescent="0.25">
      <c r="H46242" s="200"/>
    </row>
    <row r="46243" spans="8:8" x14ac:dyDescent="0.25">
      <c r="H46243" s="200"/>
    </row>
    <row r="46244" spans="8:8" x14ac:dyDescent="0.25">
      <c r="H46244" s="200"/>
    </row>
    <row r="46245" spans="8:8" x14ac:dyDescent="0.25">
      <c r="H46245" s="200"/>
    </row>
    <row r="46246" spans="8:8" x14ac:dyDescent="0.25">
      <c r="H46246" s="200"/>
    </row>
    <row r="46247" spans="8:8" x14ac:dyDescent="0.25">
      <c r="H46247" s="200"/>
    </row>
    <row r="46248" spans="8:8" x14ac:dyDescent="0.25">
      <c r="H46248" s="200"/>
    </row>
    <row r="46249" spans="8:8" x14ac:dyDescent="0.25">
      <c r="H46249" s="200"/>
    </row>
    <row r="46250" spans="8:8" x14ac:dyDescent="0.25">
      <c r="H46250" s="200"/>
    </row>
    <row r="46251" spans="8:8" x14ac:dyDescent="0.25">
      <c r="H46251" s="200"/>
    </row>
    <row r="46252" spans="8:8" x14ac:dyDescent="0.25">
      <c r="H46252" s="200"/>
    </row>
    <row r="46253" spans="8:8" x14ac:dyDescent="0.25">
      <c r="H46253" s="200"/>
    </row>
    <row r="46254" spans="8:8" x14ac:dyDescent="0.25">
      <c r="H46254" s="200"/>
    </row>
    <row r="46255" spans="8:8" x14ac:dyDescent="0.25">
      <c r="H46255" s="200"/>
    </row>
    <row r="46256" spans="8:8" x14ac:dyDescent="0.25">
      <c r="H46256" s="200"/>
    </row>
    <row r="46257" spans="8:8" x14ac:dyDescent="0.25">
      <c r="H46257" s="200"/>
    </row>
    <row r="46258" spans="8:8" x14ac:dyDescent="0.25">
      <c r="H46258" s="200"/>
    </row>
    <row r="46259" spans="8:8" x14ac:dyDescent="0.25">
      <c r="H46259" s="200"/>
    </row>
    <row r="46260" spans="8:8" x14ac:dyDescent="0.25">
      <c r="H46260" s="200"/>
    </row>
    <row r="46261" spans="8:8" x14ac:dyDescent="0.25">
      <c r="H46261" s="200"/>
    </row>
    <row r="46262" spans="8:8" x14ac:dyDescent="0.25">
      <c r="H46262" s="200"/>
    </row>
    <row r="46263" spans="8:8" x14ac:dyDescent="0.25">
      <c r="H46263" s="200"/>
    </row>
    <row r="46264" spans="8:8" x14ac:dyDescent="0.25">
      <c r="H46264" s="200"/>
    </row>
    <row r="46265" spans="8:8" x14ac:dyDescent="0.25">
      <c r="H46265" s="200"/>
    </row>
    <row r="46266" spans="8:8" x14ac:dyDescent="0.25">
      <c r="H46266" s="200"/>
    </row>
    <row r="46267" spans="8:8" x14ac:dyDescent="0.25">
      <c r="H46267" s="200"/>
    </row>
    <row r="46268" spans="8:8" x14ac:dyDescent="0.25">
      <c r="H46268" s="200"/>
    </row>
    <row r="46269" spans="8:8" x14ac:dyDescent="0.25">
      <c r="H46269" s="200"/>
    </row>
    <row r="46270" spans="8:8" x14ac:dyDescent="0.25">
      <c r="H46270" s="200"/>
    </row>
    <row r="46271" spans="8:8" x14ac:dyDescent="0.25">
      <c r="H46271" s="200"/>
    </row>
    <row r="46272" spans="8:8" x14ac:dyDescent="0.25">
      <c r="H46272" s="200"/>
    </row>
    <row r="46273" spans="8:8" x14ac:dyDescent="0.25">
      <c r="H46273" s="200"/>
    </row>
    <row r="46274" spans="8:8" x14ac:dyDescent="0.25">
      <c r="H46274" s="200"/>
    </row>
    <row r="46275" spans="8:8" x14ac:dyDescent="0.25">
      <c r="H46275" s="200"/>
    </row>
    <row r="46276" spans="8:8" x14ac:dyDescent="0.25">
      <c r="H46276" s="200"/>
    </row>
    <row r="46277" spans="8:8" x14ac:dyDescent="0.25">
      <c r="H46277" s="200"/>
    </row>
    <row r="46278" spans="8:8" x14ac:dyDescent="0.25">
      <c r="H46278" s="200"/>
    </row>
    <row r="46279" spans="8:8" x14ac:dyDescent="0.25">
      <c r="H46279" s="200"/>
    </row>
    <row r="46280" spans="8:8" x14ac:dyDescent="0.25">
      <c r="H46280" s="200"/>
    </row>
    <row r="46281" spans="8:8" x14ac:dyDescent="0.25">
      <c r="H46281" s="200"/>
    </row>
    <row r="46282" spans="8:8" x14ac:dyDescent="0.25">
      <c r="H46282" s="200"/>
    </row>
    <row r="46283" spans="8:8" x14ac:dyDescent="0.25">
      <c r="H46283" s="200"/>
    </row>
    <row r="46284" spans="8:8" x14ac:dyDescent="0.25">
      <c r="H46284" s="200"/>
    </row>
    <row r="46285" spans="8:8" x14ac:dyDescent="0.25">
      <c r="H46285" s="200"/>
    </row>
    <row r="46286" spans="8:8" x14ac:dyDescent="0.25">
      <c r="H46286" s="200"/>
    </row>
    <row r="46287" spans="8:8" x14ac:dyDescent="0.25">
      <c r="H46287" s="200"/>
    </row>
    <row r="46288" spans="8:8" x14ac:dyDescent="0.25">
      <c r="H46288" s="200"/>
    </row>
    <row r="46289" spans="8:8" x14ac:dyDescent="0.25">
      <c r="H46289" s="200"/>
    </row>
    <row r="46290" spans="8:8" x14ac:dyDescent="0.25">
      <c r="H46290" s="200"/>
    </row>
    <row r="46291" spans="8:8" x14ac:dyDescent="0.25">
      <c r="H46291" s="200"/>
    </row>
    <row r="46292" spans="8:8" x14ac:dyDescent="0.25">
      <c r="H46292" s="200"/>
    </row>
    <row r="46293" spans="8:8" x14ac:dyDescent="0.25">
      <c r="H46293" s="200"/>
    </row>
    <row r="46294" spans="8:8" x14ac:dyDescent="0.25">
      <c r="H46294" s="200"/>
    </row>
    <row r="46295" spans="8:8" x14ac:dyDescent="0.25">
      <c r="H46295" s="200"/>
    </row>
    <row r="46296" spans="8:8" x14ac:dyDescent="0.25">
      <c r="H46296" s="200"/>
    </row>
    <row r="46297" spans="8:8" x14ac:dyDescent="0.25">
      <c r="H46297" s="200"/>
    </row>
    <row r="46298" spans="8:8" x14ac:dyDescent="0.25">
      <c r="H46298" s="200"/>
    </row>
    <row r="46299" spans="8:8" x14ac:dyDescent="0.25">
      <c r="H46299" s="200"/>
    </row>
    <row r="46300" spans="8:8" x14ac:dyDescent="0.25">
      <c r="H46300" s="200"/>
    </row>
    <row r="46301" spans="8:8" x14ac:dyDescent="0.25">
      <c r="H46301" s="200"/>
    </row>
    <row r="46302" spans="8:8" x14ac:dyDescent="0.25">
      <c r="H46302" s="200"/>
    </row>
    <row r="46303" spans="8:8" x14ac:dyDescent="0.25">
      <c r="H46303" s="200"/>
    </row>
    <row r="46304" spans="8:8" x14ac:dyDescent="0.25">
      <c r="H46304" s="200"/>
    </row>
    <row r="46305" spans="8:8" x14ac:dyDescent="0.25">
      <c r="H46305" s="200"/>
    </row>
    <row r="46306" spans="8:8" x14ac:dyDescent="0.25">
      <c r="H46306" s="200"/>
    </row>
    <row r="46307" spans="8:8" x14ac:dyDescent="0.25">
      <c r="H46307" s="200"/>
    </row>
    <row r="46308" spans="8:8" x14ac:dyDescent="0.25">
      <c r="H46308" s="200"/>
    </row>
    <row r="46309" spans="8:8" x14ac:dyDescent="0.25">
      <c r="H46309" s="200"/>
    </row>
    <row r="46310" spans="8:8" x14ac:dyDescent="0.25">
      <c r="H46310" s="200"/>
    </row>
    <row r="46311" spans="8:8" x14ac:dyDescent="0.25">
      <c r="H46311" s="200"/>
    </row>
    <row r="46312" spans="8:8" x14ac:dyDescent="0.25">
      <c r="H46312" s="200"/>
    </row>
    <row r="46313" spans="8:8" x14ac:dyDescent="0.25">
      <c r="H46313" s="200"/>
    </row>
    <row r="46314" spans="8:8" x14ac:dyDescent="0.25">
      <c r="H46314" s="200"/>
    </row>
    <row r="46315" spans="8:8" x14ac:dyDescent="0.25">
      <c r="H46315" s="200"/>
    </row>
    <row r="46316" spans="8:8" x14ac:dyDescent="0.25">
      <c r="H46316" s="200"/>
    </row>
    <row r="46317" spans="8:8" x14ac:dyDescent="0.25">
      <c r="H46317" s="200"/>
    </row>
    <row r="46318" spans="8:8" x14ac:dyDescent="0.25">
      <c r="H46318" s="200"/>
    </row>
    <row r="46319" spans="8:8" x14ac:dyDescent="0.25">
      <c r="H46319" s="200"/>
    </row>
    <row r="46320" spans="8:8" x14ac:dyDescent="0.25">
      <c r="H46320" s="200"/>
    </row>
    <row r="46321" spans="8:8" x14ac:dyDescent="0.25">
      <c r="H46321" s="200"/>
    </row>
    <row r="46322" spans="8:8" x14ac:dyDescent="0.25">
      <c r="H46322" s="200"/>
    </row>
    <row r="46323" spans="8:8" x14ac:dyDescent="0.25">
      <c r="H46323" s="200"/>
    </row>
    <row r="46324" spans="8:8" x14ac:dyDescent="0.25">
      <c r="H46324" s="200"/>
    </row>
    <row r="46325" spans="8:8" x14ac:dyDescent="0.25">
      <c r="H46325" s="200"/>
    </row>
    <row r="46326" spans="8:8" x14ac:dyDescent="0.25">
      <c r="H46326" s="200"/>
    </row>
    <row r="46327" spans="8:8" x14ac:dyDescent="0.25">
      <c r="H46327" s="200"/>
    </row>
    <row r="46328" spans="8:8" x14ac:dyDescent="0.25">
      <c r="H46328" s="200"/>
    </row>
    <row r="46329" spans="8:8" x14ac:dyDescent="0.25">
      <c r="H46329" s="200"/>
    </row>
    <row r="46330" spans="8:8" x14ac:dyDescent="0.25">
      <c r="H46330" s="200"/>
    </row>
    <row r="46331" spans="8:8" x14ac:dyDescent="0.25">
      <c r="H46331" s="200"/>
    </row>
    <row r="46332" spans="8:8" x14ac:dyDescent="0.25">
      <c r="H46332" s="200"/>
    </row>
    <row r="46333" spans="8:8" x14ac:dyDescent="0.25">
      <c r="H46333" s="200"/>
    </row>
    <row r="46334" spans="8:8" x14ac:dyDescent="0.25">
      <c r="H46334" s="200"/>
    </row>
    <row r="46335" spans="8:8" x14ac:dyDescent="0.25">
      <c r="H46335" s="200"/>
    </row>
    <row r="46336" spans="8:8" x14ac:dyDescent="0.25">
      <c r="H46336" s="200"/>
    </row>
    <row r="46337" spans="8:8" x14ac:dyDescent="0.25">
      <c r="H46337" s="200"/>
    </row>
    <row r="46338" spans="8:8" x14ac:dyDescent="0.25">
      <c r="H46338" s="200"/>
    </row>
    <row r="46339" spans="8:8" x14ac:dyDescent="0.25">
      <c r="H46339" s="200"/>
    </row>
    <row r="46340" spans="8:8" x14ac:dyDescent="0.25">
      <c r="H46340" s="200"/>
    </row>
    <row r="46341" spans="8:8" x14ac:dyDescent="0.25">
      <c r="H46341" s="200"/>
    </row>
    <row r="46342" spans="8:8" x14ac:dyDescent="0.25">
      <c r="H46342" s="200"/>
    </row>
    <row r="46343" spans="8:8" x14ac:dyDescent="0.25">
      <c r="H46343" s="200"/>
    </row>
    <row r="46344" spans="8:8" x14ac:dyDescent="0.25">
      <c r="H46344" s="200"/>
    </row>
    <row r="46345" spans="8:8" x14ac:dyDescent="0.25">
      <c r="H46345" s="200"/>
    </row>
    <row r="46346" spans="8:8" x14ac:dyDescent="0.25">
      <c r="H46346" s="200"/>
    </row>
    <row r="46347" spans="8:8" x14ac:dyDescent="0.25">
      <c r="H46347" s="200"/>
    </row>
    <row r="46348" spans="8:8" x14ac:dyDescent="0.25">
      <c r="H46348" s="200"/>
    </row>
    <row r="46349" spans="8:8" x14ac:dyDescent="0.25">
      <c r="H46349" s="200"/>
    </row>
    <row r="46350" spans="8:8" x14ac:dyDescent="0.25">
      <c r="H46350" s="200"/>
    </row>
    <row r="46351" spans="8:8" x14ac:dyDescent="0.25">
      <c r="H46351" s="200"/>
    </row>
    <row r="46352" spans="8:8" x14ac:dyDescent="0.25">
      <c r="H46352" s="200"/>
    </row>
    <row r="46353" spans="8:8" x14ac:dyDescent="0.25">
      <c r="H46353" s="200"/>
    </row>
    <row r="46354" spans="8:8" x14ac:dyDescent="0.25">
      <c r="H46354" s="200"/>
    </row>
    <row r="46355" spans="8:8" x14ac:dyDescent="0.25">
      <c r="H46355" s="200"/>
    </row>
    <row r="46356" spans="8:8" x14ac:dyDescent="0.25">
      <c r="H46356" s="200"/>
    </row>
    <row r="46357" spans="8:8" x14ac:dyDescent="0.25">
      <c r="H46357" s="200"/>
    </row>
    <row r="46358" spans="8:8" x14ac:dyDescent="0.25">
      <c r="H46358" s="200"/>
    </row>
    <row r="46359" spans="8:8" x14ac:dyDescent="0.25">
      <c r="H46359" s="200"/>
    </row>
    <row r="46360" spans="8:8" x14ac:dyDescent="0.25">
      <c r="H46360" s="200"/>
    </row>
    <row r="46361" spans="8:8" x14ac:dyDescent="0.25">
      <c r="H46361" s="200"/>
    </row>
    <row r="46362" spans="8:8" x14ac:dyDescent="0.25">
      <c r="H46362" s="200"/>
    </row>
    <row r="46363" spans="8:8" x14ac:dyDescent="0.25">
      <c r="H46363" s="200"/>
    </row>
    <row r="46364" spans="8:8" x14ac:dyDescent="0.25">
      <c r="H46364" s="200"/>
    </row>
    <row r="46365" spans="8:8" x14ac:dyDescent="0.25">
      <c r="H46365" s="200"/>
    </row>
    <row r="46366" spans="8:8" x14ac:dyDescent="0.25">
      <c r="H46366" s="200"/>
    </row>
    <row r="46367" spans="8:8" x14ac:dyDescent="0.25">
      <c r="H46367" s="200"/>
    </row>
    <row r="46368" spans="8:8" x14ac:dyDescent="0.25">
      <c r="H46368" s="200"/>
    </row>
    <row r="46369" spans="8:8" x14ac:dyDescent="0.25">
      <c r="H46369" s="200"/>
    </row>
    <row r="46370" spans="8:8" x14ac:dyDescent="0.25">
      <c r="H46370" s="200"/>
    </row>
    <row r="46371" spans="8:8" x14ac:dyDescent="0.25">
      <c r="H46371" s="200"/>
    </row>
    <row r="46372" spans="8:8" x14ac:dyDescent="0.25">
      <c r="H46372" s="200"/>
    </row>
    <row r="46373" spans="8:8" x14ac:dyDescent="0.25">
      <c r="H46373" s="200"/>
    </row>
    <row r="46374" spans="8:8" x14ac:dyDescent="0.25">
      <c r="H46374" s="200"/>
    </row>
    <row r="46375" spans="8:8" x14ac:dyDescent="0.25">
      <c r="H46375" s="200"/>
    </row>
    <row r="46376" spans="8:8" x14ac:dyDescent="0.25">
      <c r="H46376" s="200"/>
    </row>
    <row r="46377" spans="8:8" x14ac:dyDescent="0.25">
      <c r="H46377" s="200"/>
    </row>
    <row r="46378" spans="8:8" x14ac:dyDescent="0.25">
      <c r="H46378" s="200"/>
    </row>
    <row r="46379" spans="8:8" x14ac:dyDescent="0.25">
      <c r="H46379" s="200"/>
    </row>
    <row r="46380" spans="8:8" x14ac:dyDescent="0.25">
      <c r="H46380" s="200"/>
    </row>
    <row r="46381" spans="8:8" x14ac:dyDescent="0.25">
      <c r="H46381" s="200"/>
    </row>
    <row r="46382" spans="8:8" x14ac:dyDescent="0.25">
      <c r="H46382" s="200"/>
    </row>
    <row r="46383" spans="8:8" x14ac:dyDescent="0.25">
      <c r="H46383" s="200"/>
    </row>
    <row r="46384" spans="8:8" x14ac:dyDescent="0.25">
      <c r="H46384" s="200"/>
    </row>
    <row r="46385" spans="8:8" x14ac:dyDescent="0.25">
      <c r="H46385" s="200"/>
    </row>
    <row r="46386" spans="8:8" x14ac:dyDescent="0.25">
      <c r="H46386" s="200"/>
    </row>
    <row r="46387" spans="8:8" x14ac:dyDescent="0.25">
      <c r="H46387" s="200"/>
    </row>
    <row r="46388" spans="8:8" x14ac:dyDescent="0.25">
      <c r="H46388" s="200"/>
    </row>
    <row r="46389" spans="8:8" x14ac:dyDescent="0.25">
      <c r="H46389" s="200"/>
    </row>
    <row r="46390" spans="8:8" x14ac:dyDescent="0.25">
      <c r="H46390" s="200"/>
    </row>
    <row r="46391" spans="8:8" x14ac:dyDescent="0.25">
      <c r="H46391" s="200"/>
    </row>
    <row r="46392" spans="8:8" x14ac:dyDescent="0.25">
      <c r="H46392" s="200"/>
    </row>
    <row r="46393" spans="8:8" x14ac:dyDescent="0.25">
      <c r="H46393" s="200"/>
    </row>
    <row r="46394" spans="8:8" x14ac:dyDescent="0.25">
      <c r="H46394" s="200"/>
    </row>
    <row r="46395" spans="8:8" x14ac:dyDescent="0.25">
      <c r="H46395" s="200"/>
    </row>
    <row r="46396" spans="8:8" x14ac:dyDescent="0.25">
      <c r="H46396" s="200"/>
    </row>
    <row r="46397" spans="8:8" x14ac:dyDescent="0.25">
      <c r="H46397" s="200"/>
    </row>
    <row r="46398" spans="8:8" x14ac:dyDescent="0.25">
      <c r="H46398" s="200"/>
    </row>
    <row r="46399" spans="8:8" x14ac:dyDescent="0.25">
      <c r="H46399" s="200"/>
    </row>
    <row r="46400" spans="8:8" x14ac:dyDescent="0.25">
      <c r="H46400" s="200"/>
    </row>
    <row r="46401" spans="8:8" x14ac:dyDescent="0.25">
      <c r="H46401" s="200"/>
    </row>
    <row r="46402" spans="8:8" x14ac:dyDescent="0.25">
      <c r="H46402" s="200"/>
    </row>
    <row r="46403" spans="8:8" x14ac:dyDescent="0.25">
      <c r="H46403" s="200"/>
    </row>
    <row r="46404" spans="8:8" x14ac:dyDescent="0.25">
      <c r="H46404" s="200"/>
    </row>
    <row r="46405" spans="8:8" x14ac:dyDescent="0.25">
      <c r="H46405" s="200"/>
    </row>
    <row r="46406" spans="8:8" x14ac:dyDescent="0.25">
      <c r="H46406" s="200"/>
    </row>
    <row r="46407" spans="8:8" x14ac:dyDescent="0.25">
      <c r="H46407" s="200"/>
    </row>
    <row r="46408" spans="8:8" x14ac:dyDescent="0.25">
      <c r="H46408" s="200"/>
    </row>
    <row r="46409" spans="8:8" x14ac:dyDescent="0.25">
      <c r="H46409" s="200"/>
    </row>
    <row r="46410" spans="8:8" x14ac:dyDescent="0.25">
      <c r="H46410" s="200"/>
    </row>
    <row r="46411" spans="8:8" x14ac:dyDescent="0.25">
      <c r="H46411" s="200"/>
    </row>
    <row r="46412" spans="8:8" x14ac:dyDescent="0.25">
      <c r="H46412" s="200"/>
    </row>
    <row r="46413" spans="8:8" x14ac:dyDescent="0.25">
      <c r="H46413" s="200"/>
    </row>
    <row r="46414" spans="8:8" x14ac:dyDescent="0.25">
      <c r="H46414" s="200"/>
    </row>
    <row r="46415" spans="8:8" x14ac:dyDescent="0.25">
      <c r="H46415" s="200"/>
    </row>
    <row r="46416" spans="8:8" x14ac:dyDescent="0.25">
      <c r="H46416" s="200"/>
    </row>
    <row r="46417" spans="8:8" x14ac:dyDescent="0.25">
      <c r="H46417" s="200"/>
    </row>
    <row r="46418" spans="8:8" x14ac:dyDescent="0.25">
      <c r="H46418" s="200"/>
    </row>
    <row r="46419" spans="8:8" x14ac:dyDescent="0.25">
      <c r="H46419" s="200"/>
    </row>
    <row r="46420" spans="8:8" x14ac:dyDescent="0.25">
      <c r="H46420" s="200"/>
    </row>
    <row r="46421" spans="8:8" x14ac:dyDescent="0.25">
      <c r="H46421" s="200"/>
    </row>
    <row r="46422" spans="8:8" x14ac:dyDescent="0.25">
      <c r="H46422" s="200"/>
    </row>
    <row r="46423" spans="8:8" x14ac:dyDescent="0.25">
      <c r="H46423" s="200"/>
    </row>
    <row r="46424" spans="8:8" x14ac:dyDescent="0.25">
      <c r="H46424" s="200"/>
    </row>
    <row r="46425" spans="8:8" x14ac:dyDescent="0.25">
      <c r="H46425" s="200"/>
    </row>
    <row r="46426" spans="8:8" x14ac:dyDescent="0.25">
      <c r="H46426" s="200"/>
    </row>
    <row r="46427" spans="8:8" x14ac:dyDescent="0.25">
      <c r="H46427" s="200"/>
    </row>
    <row r="46428" spans="8:8" x14ac:dyDescent="0.25">
      <c r="H46428" s="200"/>
    </row>
    <row r="46429" spans="8:8" x14ac:dyDescent="0.25">
      <c r="H46429" s="200"/>
    </row>
    <row r="46430" spans="8:8" x14ac:dyDescent="0.25">
      <c r="H46430" s="200"/>
    </row>
    <row r="46431" spans="8:8" x14ac:dyDescent="0.25">
      <c r="H46431" s="200"/>
    </row>
    <row r="46432" spans="8:8" x14ac:dyDescent="0.25">
      <c r="H46432" s="200"/>
    </row>
    <row r="46433" spans="8:8" x14ac:dyDescent="0.25">
      <c r="H46433" s="200"/>
    </row>
    <row r="46434" spans="8:8" x14ac:dyDescent="0.25">
      <c r="H46434" s="200"/>
    </row>
    <row r="46435" spans="8:8" x14ac:dyDescent="0.25">
      <c r="H46435" s="200"/>
    </row>
    <row r="46436" spans="8:8" x14ac:dyDescent="0.25">
      <c r="H46436" s="200"/>
    </row>
    <row r="46437" spans="8:8" x14ac:dyDescent="0.25">
      <c r="H46437" s="200"/>
    </row>
    <row r="46438" spans="8:8" x14ac:dyDescent="0.25">
      <c r="H46438" s="200"/>
    </row>
    <row r="46439" spans="8:8" x14ac:dyDescent="0.25">
      <c r="H46439" s="200"/>
    </row>
    <row r="46440" spans="8:8" x14ac:dyDescent="0.25">
      <c r="H46440" s="200"/>
    </row>
    <row r="46441" spans="8:8" x14ac:dyDescent="0.25">
      <c r="H46441" s="200"/>
    </row>
    <row r="46442" spans="8:8" x14ac:dyDescent="0.25">
      <c r="H46442" s="200"/>
    </row>
    <row r="46443" spans="8:8" x14ac:dyDescent="0.25">
      <c r="H46443" s="200"/>
    </row>
    <row r="46444" spans="8:8" x14ac:dyDescent="0.25">
      <c r="H46444" s="200"/>
    </row>
    <row r="46445" spans="8:8" x14ac:dyDescent="0.25">
      <c r="H46445" s="200"/>
    </row>
    <row r="46446" spans="8:8" x14ac:dyDescent="0.25">
      <c r="H46446" s="200"/>
    </row>
    <row r="46447" spans="8:8" x14ac:dyDescent="0.25">
      <c r="H46447" s="200"/>
    </row>
    <row r="46448" spans="8:8" x14ac:dyDescent="0.25">
      <c r="H46448" s="200"/>
    </row>
    <row r="46449" spans="8:8" x14ac:dyDescent="0.25">
      <c r="H46449" s="200"/>
    </row>
    <row r="46450" spans="8:8" x14ac:dyDescent="0.25">
      <c r="H46450" s="200"/>
    </row>
    <row r="46451" spans="8:8" x14ac:dyDescent="0.25">
      <c r="H46451" s="200"/>
    </row>
    <row r="46452" spans="8:8" x14ac:dyDescent="0.25">
      <c r="H46452" s="200"/>
    </row>
    <row r="46453" spans="8:8" x14ac:dyDescent="0.25">
      <c r="H46453" s="200"/>
    </row>
    <row r="46454" spans="8:8" x14ac:dyDescent="0.25">
      <c r="H46454" s="200"/>
    </row>
    <row r="46455" spans="8:8" x14ac:dyDescent="0.25">
      <c r="H46455" s="200"/>
    </row>
    <row r="46456" spans="8:8" x14ac:dyDescent="0.25">
      <c r="H46456" s="200"/>
    </row>
    <row r="46457" spans="8:8" x14ac:dyDescent="0.25">
      <c r="H46457" s="200"/>
    </row>
    <row r="46458" spans="8:8" x14ac:dyDescent="0.25">
      <c r="H46458" s="200"/>
    </row>
    <row r="46459" spans="8:8" x14ac:dyDescent="0.25">
      <c r="H46459" s="200"/>
    </row>
    <row r="46460" spans="8:8" x14ac:dyDescent="0.25">
      <c r="H46460" s="200"/>
    </row>
    <row r="46461" spans="8:8" x14ac:dyDescent="0.25">
      <c r="H46461" s="200"/>
    </row>
    <row r="46462" spans="8:8" x14ac:dyDescent="0.25">
      <c r="H46462" s="200"/>
    </row>
    <row r="46463" spans="8:8" x14ac:dyDescent="0.25">
      <c r="H46463" s="200"/>
    </row>
    <row r="46464" spans="8:8" x14ac:dyDescent="0.25">
      <c r="H46464" s="200"/>
    </row>
    <row r="46465" spans="8:8" x14ac:dyDescent="0.25">
      <c r="H46465" s="200"/>
    </row>
    <row r="46466" spans="8:8" x14ac:dyDescent="0.25">
      <c r="H46466" s="200"/>
    </row>
    <row r="46467" spans="8:8" x14ac:dyDescent="0.25">
      <c r="H46467" s="200"/>
    </row>
    <row r="46468" spans="8:8" x14ac:dyDescent="0.25">
      <c r="H46468" s="200"/>
    </row>
    <row r="46469" spans="8:8" x14ac:dyDescent="0.25">
      <c r="H46469" s="200"/>
    </row>
    <row r="46470" spans="8:8" x14ac:dyDescent="0.25">
      <c r="H46470" s="200"/>
    </row>
    <row r="46471" spans="8:8" x14ac:dyDescent="0.25">
      <c r="H46471" s="200"/>
    </row>
    <row r="46472" spans="8:8" x14ac:dyDescent="0.25">
      <c r="H46472" s="200"/>
    </row>
    <row r="46473" spans="8:8" x14ac:dyDescent="0.25">
      <c r="H46473" s="200"/>
    </row>
    <row r="46474" spans="8:8" x14ac:dyDescent="0.25">
      <c r="H46474" s="200"/>
    </row>
    <row r="46475" spans="8:8" x14ac:dyDescent="0.25">
      <c r="H46475" s="200"/>
    </row>
    <row r="46476" spans="8:8" x14ac:dyDescent="0.25">
      <c r="H46476" s="200"/>
    </row>
    <row r="46477" spans="8:8" x14ac:dyDescent="0.25">
      <c r="H46477" s="200"/>
    </row>
    <row r="46478" spans="8:8" x14ac:dyDescent="0.25">
      <c r="H46478" s="200"/>
    </row>
    <row r="46479" spans="8:8" x14ac:dyDescent="0.25">
      <c r="H46479" s="200"/>
    </row>
    <row r="46480" spans="8:8" x14ac:dyDescent="0.25">
      <c r="H46480" s="200"/>
    </row>
    <row r="46481" spans="8:8" x14ac:dyDescent="0.25">
      <c r="H46481" s="200"/>
    </row>
    <row r="46482" spans="8:8" x14ac:dyDescent="0.25">
      <c r="H46482" s="200"/>
    </row>
    <row r="46483" spans="8:8" x14ac:dyDescent="0.25">
      <c r="H46483" s="200"/>
    </row>
    <row r="46484" spans="8:8" x14ac:dyDescent="0.25">
      <c r="H46484" s="200"/>
    </row>
    <row r="46485" spans="8:8" x14ac:dyDescent="0.25">
      <c r="H46485" s="200"/>
    </row>
    <row r="46486" spans="8:8" x14ac:dyDescent="0.25">
      <c r="H46486" s="200"/>
    </row>
    <row r="46487" spans="8:8" x14ac:dyDescent="0.25">
      <c r="H46487" s="200"/>
    </row>
    <row r="46488" spans="8:8" x14ac:dyDescent="0.25">
      <c r="H46488" s="200"/>
    </row>
    <row r="46489" spans="8:8" x14ac:dyDescent="0.25">
      <c r="H46489" s="200"/>
    </row>
    <row r="46490" spans="8:8" x14ac:dyDescent="0.25">
      <c r="H46490" s="200"/>
    </row>
    <row r="46491" spans="8:8" x14ac:dyDescent="0.25">
      <c r="H46491" s="200"/>
    </row>
    <row r="46492" spans="8:8" x14ac:dyDescent="0.25">
      <c r="H46492" s="200"/>
    </row>
    <row r="46493" spans="8:8" x14ac:dyDescent="0.25">
      <c r="H46493" s="200"/>
    </row>
    <row r="46494" spans="8:8" x14ac:dyDescent="0.25">
      <c r="H46494" s="200"/>
    </row>
    <row r="46495" spans="8:8" x14ac:dyDescent="0.25">
      <c r="H46495" s="200"/>
    </row>
    <row r="46496" spans="8:8" x14ac:dyDescent="0.25">
      <c r="H46496" s="200"/>
    </row>
    <row r="46497" spans="8:8" x14ac:dyDescent="0.25">
      <c r="H46497" s="200"/>
    </row>
    <row r="46498" spans="8:8" x14ac:dyDescent="0.25">
      <c r="H46498" s="200"/>
    </row>
    <row r="46499" spans="8:8" x14ac:dyDescent="0.25">
      <c r="H46499" s="200"/>
    </row>
    <row r="46500" spans="8:8" x14ac:dyDescent="0.25">
      <c r="H46500" s="200"/>
    </row>
    <row r="46501" spans="8:8" x14ac:dyDescent="0.25">
      <c r="H46501" s="200"/>
    </row>
    <row r="46502" spans="8:8" x14ac:dyDescent="0.25">
      <c r="H46502" s="200"/>
    </row>
    <row r="46503" spans="8:8" x14ac:dyDescent="0.25">
      <c r="H46503" s="200"/>
    </row>
    <row r="46504" spans="8:8" x14ac:dyDescent="0.25">
      <c r="H46504" s="200"/>
    </row>
    <row r="46505" spans="8:8" x14ac:dyDescent="0.25">
      <c r="H46505" s="200"/>
    </row>
    <row r="46506" spans="8:8" x14ac:dyDescent="0.25">
      <c r="H46506" s="200"/>
    </row>
    <row r="46507" spans="8:8" x14ac:dyDescent="0.25">
      <c r="H46507" s="200"/>
    </row>
    <row r="46508" spans="8:8" x14ac:dyDescent="0.25">
      <c r="H46508" s="200"/>
    </row>
    <row r="46509" spans="8:8" x14ac:dyDescent="0.25">
      <c r="H46509" s="200"/>
    </row>
    <row r="46510" spans="8:8" x14ac:dyDescent="0.25">
      <c r="H46510" s="200"/>
    </row>
    <row r="46511" spans="8:8" x14ac:dyDescent="0.25">
      <c r="H46511" s="200"/>
    </row>
    <row r="46512" spans="8:8" x14ac:dyDescent="0.25">
      <c r="H46512" s="200"/>
    </row>
    <row r="46513" spans="8:8" x14ac:dyDescent="0.25">
      <c r="H46513" s="200"/>
    </row>
    <row r="46514" spans="8:8" x14ac:dyDescent="0.25">
      <c r="H46514" s="200"/>
    </row>
    <row r="46515" spans="8:8" x14ac:dyDescent="0.25">
      <c r="H46515" s="200"/>
    </row>
    <row r="46516" spans="8:8" x14ac:dyDescent="0.25">
      <c r="H46516" s="200"/>
    </row>
    <row r="46517" spans="8:8" x14ac:dyDescent="0.25">
      <c r="H46517" s="200"/>
    </row>
    <row r="46518" spans="8:8" x14ac:dyDescent="0.25">
      <c r="H46518" s="200"/>
    </row>
    <row r="46519" spans="8:8" x14ac:dyDescent="0.25">
      <c r="H46519" s="200"/>
    </row>
    <row r="46520" spans="8:8" x14ac:dyDescent="0.25">
      <c r="H46520" s="200"/>
    </row>
    <row r="46521" spans="8:8" x14ac:dyDescent="0.25">
      <c r="H46521" s="200"/>
    </row>
    <row r="46522" spans="8:8" x14ac:dyDescent="0.25">
      <c r="H46522" s="200"/>
    </row>
    <row r="46523" spans="8:8" x14ac:dyDescent="0.25">
      <c r="H46523" s="200"/>
    </row>
    <row r="46524" spans="8:8" x14ac:dyDescent="0.25">
      <c r="H46524" s="200"/>
    </row>
    <row r="46525" spans="8:8" x14ac:dyDescent="0.25">
      <c r="H46525" s="200"/>
    </row>
    <row r="46526" spans="8:8" x14ac:dyDescent="0.25">
      <c r="H46526" s="200"/>
    </row>
    <row r="46527" spans="8:8" x14ac:dyDescent="0.25">
      <c r="H46527" s="200"/>
    </row>
    <row r="46528" spans="8:8" x14ac:dyDescent="0.25">
      <c r="H46528" s="200"/>
    </row>
    <row r="46529" spans="8:8" x14ac:dyDescent="0.25">
      <c r="H46529" s="200"/>
    </row>
    <row r="46530" spans="8:8" x14ac:dyDescent="0.25">
      <c r="H46530" s="200"/>
    </row>
    <row r="46531" spans="8:8" x14ac:dyDescent="0.25">
      <c r="H46531" s="200"/>
    </row>
    <row r="46532" spans="8:8" x14ac:dyDescent="0.25">
      <c r="H46532" s="200"/>
    </row>
    <row r="46533" spans="8:8" x14ac:dyDescent="0.25">
      <c r="H46533" s="200"/>
    </row>
    <row r="46534" spans="8:8" x14ac:dyDescent="0.25">
      <c r="H46534" s="200"/>
    </row>
    <row r="46535" spans="8:8" x14ac:dyDescent="0.25">
      <c r="H46535" s="200"/>
    </row>
    <row r="46536" spans="8:8" x14ac:dyDescent="0.25">
      <c r="H46536" s="200"/>
    </row>
    <row r="46537" spans="8:8" x14ac:dyDescent="0.25">
      <c r="H46537" s="200"/>
    </row>
    <row r="46538" spans="8:8" x14ac:dyDescent="0.25">
      <c r="H46538" s="200"/>
    </row>
    <row r="46539" spans="8:8" x14ac:dyDescent="0.25">
      <c r="H46539" s="200"/>
    </row>
    <row r="46540" spans="8:8" x14ac:dyDescent="0.25">
      <c r="H46540" s="200"/>
    </row>
    <row r="46541" spans="8:8" x14ac:dyDescent="0.25">
      <c r="H46541" s="200"/>
    </row>
    <row r="46542" spans="8:8" x14ac:dyDescent="0.25">
      <c r="H46542" s="200"/>
    </row>
    <row r="46543" spans="8:8" x14ac:dyDescent="0.25">
      <c r="H46543" s="200"/>
    </row>
    <row r="46544" spans="8:8" x14ac:dyDescent="0.25">
      <c r="H46544" s="200"/>
    </row>
    <row r="46545" spans="8:8" x14ac:dyDescent="0.25">
      <c r="H46545" s="200"/>
    </row>
    <row r="46546" spans="8:8" x14ac:dyDescent="0.25">
      <c r="H46546" s="200"/>
    </row>
    <row r="46547" spans="8:8" x14ac:dyDescent="0.25">
      <c r="H46547" s="200"/>
    </row>
    <row r="46548" spans="8:8" x14ac:dyDescent="0.25">
      <c r="H46548" s="200"/>
    </row>
    <row r="46549" spans="8:8" x14ac:dyDescent="0.25">
      <c r="H46549" s="200"/>
    </row>
    <row r="46550" spans="8:8" x14ac:dyDescent="0.25">
      <c r="H46550" s="200"/>
    </row>
    <row r="46551" spans="8:8" x14ac:dyDescent="0.25">
      <c r="H46551" s="200"/>
    </row>
    <row r="46552" spans="8:8" x14ac:dyDescent="0.25">
      <c r="H46552" s="200"/>
    </row>
    <row r="46553" spans="8:8" x14ac:dyDescent="0.25">
      <c r="H46553" s="200"/>
    </row>
    <row r="46554" spans="8:8" x14ac:dyDescent="0.25">
      <c r="H46554" s="200"/>
    </row>
    <row r="46555" spans="8:8" x14ac:dyDescent="0.25">
      <c r="H46555" s="200"/>
    </row>
    <row r="46556" spans="8:8" x14ac:dyDescent="0.25">
      <c r="H46556" s="200"/>
    </row>
    <row r="46557" spans="8:8" x14ac:dyDescent="0.25">
      <c r="H46557" s="200"/>
    </row>
    <row r="46558" spans="8:8" x14ac:dyDescent="0.25">
      <c r="H46558" s="200"/>
    </row>
    <row r="46559" spans="8:8" x14ac:dyDescent="0.25">
      <c r="H46559" s="200"/>
    </row>
    <row r="46560" spans="8:8" x14ac:dyDescent="0.25">
      <c r="H46560" s="200"/>
    </row>
    <row r="46561" spans="8:8" x14ac:dyDescent="0.25">
      <c r="H46561" s="200"/>
    </row>
    <row r="46562" spans="8:8" x14ac:dyDescent="0.25">
      <c r="H46562" s="200"/>
    </row>
    <row r="46563" spans="8:8" x14ac:dyDescent="0.25">
      <c r="H46563" s="200"/>
    </row>
    <row r="46564" spans="8:8" x14ac:dyDescent="0.25">
      <c r="H46564" s="200"/>
    </row>
    <row r="46565" spans="8:8" x14ac:dyDescent="0.25">
      <c r="H46565" s="200"/>
    </row>
    <row r="46566" spans="8:8" x14ac:dyDescent="0.25">
      <c r="H46566" s="200"/>
    </row>
    <row r="46567" spans="8:8" x14ac:dyDescent="0.25">
      <c r="H46567" s="200"/>
    </row>
    <row r="46568" spans="8:8" x14ac:dyDescent="0.25">
      <c r="H46568" s="200"/>
    </row>
    <row r="46569" spans="8:8" x14ac:dyDescent="0.25">
      <c r="H46569" s="200"/>
    </row>
    <row r="46570" spans="8:8" x14ac:dyDescent="0.25">
      <c r="H46570" s="200"/>
    </row>
    <row r="46571" spans="8:8" x14ac:dyDescent="0.25">
      <c r="H46571" s="200"/>
    </row>
    <row r="46572" spans="8:8" x14ac:dyDescent="0.25">
      <c r="H46572" s="200"/>
    </row>
    <row r="46573" spans="8:8" x14ac:dyDescent="0.25">
      <c r="H46573" s="200"/>
    </row>
    <row r="46574" spans="8:8" x14ac:dyDescent="0.25">
      <c r="H46574" s="200"/>
    </row>
    <row r="46575" spans="8:8" x14ac:dyDescent="0.25">
      <c r="H46575" s="200"/>
    </row>
    <row r="46576" spans="8:8" x14ac:dyDescent="0.25">
      <c r="H46576" s="200"/>
    </row>
    <row r="46577" spans="8:8" x14ac:dyDescent="0.25">
      <c r="H46577" s="200"/>
    </row>
    <row r="46578" spans="8:8" x14ac:dyDescent="0.25">
      <c r="H46578" s="200"/>
    </row>
    <row r="46579" spans="8:8" x14ac:dyDescent="0.25">
      <c r="H46579" s="200"/>
    </row>
    <row r="46580" spans="8:8" x14ac:dyDescent="0.25">
      <c r="H46580" s="200"/>
    </row>
    <row r="46581" spans="8:8" x14ac:dyDescent="0.25">
      <c r="H46581" s="200"/>
    </row>
    <row r="46582" spans="8:8" x14ac:dyDescent="0.25">
      <c r="H46582" s="200"/>
    </row>
    <row r="46583" spans="8:8" x14ac:dyDescent="0.25">
      <c r="H46583" s="200"/>
    </row>
    <row r="46584" spans="8:8" x14ac:dyDescent="0.25">
      <c r="H46584" s="200"/>
    </row>
    <row r="46585" spans="8:8" x14ac:dyDescent="0.25">
      <c r="H46585" s="200"/>
    </row>
    <row r="46586" spans="8:8" x14ac:dyDescent="0.25">
      <c r="H46586" s="200"/>
    </row>
    <row r="46587" spans="8:8" x14ac:dyDescent="0.25">
      <c r="H46587" s="200"/>
    </row>
    <row r="46588" spans="8:8" x14ac:dyDescent="0.25">
      <c r="H46588" s="200"/>
    </row>
    <row r="46589" spans="8:8" x14ac:dyDescent="0.25">
      <c r="H46589" s="200"/>
    </row>
    <row r="46590" spans="8:8" x14ac:dyDescent="0.25">
      <c r="H46590" s="200"/>
    </row>
    <row r="46591" spans="8:8" x14ac:dyDescent="0.25">
      <c r="H46591" s="200"/>
    </row>
    <row r="46592" spans="8:8" x14ac:dyDescent="0.25">
      <c r="H46592" s="200"/>
    </row>
    <row r="46593" spans="8:8" x14ac:dyDescent="0.25">
      <c r="H46593" s="200"/>
    </row>
    <row r="46594" spans="8:8" x14ac:dyDescent="0.25">
      <c r="H46594" s="200"/>
    </row>
    <row r="46595" spans="8:8" x14ac:dyDescent="0.25">
      <c r="H46595" s="200"/>
    </row>
    <row r="46596" spans="8:8" x14ac:dyDescent="0.25">
      <c r="H46596" s="200"/>
    </row>
    <row r="46597" spans="8:8" x14ac:dyDescent="0.25">
      <c r="H46597" s="200"/>
    </row>
    <row r="46598" spans="8:8" x14ac:dyDescent="0.25">
      <c r="H46598" s="200"/>
    </row>
    <row r="46599" spans="8:8" x14ac:dyDescent="0.25">
      <c r="H46599" s="200"/>
    </row>
    <row r="46600" spans="8:8" x14ac:dyDescent="0.25">
      <c r="H46600" s="200"/>
    </row>
    <row r="46601" spans="8:8" x14ac:dyDescent="0.25">
      <c r="H46601" s="200"/>
    </row>
    <row r="46602" spans="8:8" x14ac:dyDescent="0.25">
      <c r="H46602" s="200"/>
    </row>
    <row r="46603" spans="8:8" x14ac:dyDescent="0.25">
      <c r="H46603" s="200"/>
    </row>
    <row r="46604" spans="8:8" x14ac:dyDescent="0.25">
      <c r="H46604" s="200"/>
    </row>
    <row r="46605" spans="8:8" x14ac:dyDescent="0.25">
      <c r="H46605" s="200"/>
    </row>
    <row r="46606" spans="8:8" x14ac:dyDescent="0.25">
      <c r="H46606" s="200"/>
    </row>
    <row r="46607" spans="8:8" x14ac:dyDescent="0.25">
      <c r="H46607" s="200"/>
    </row>
    <row r="46608" spans="8:8" x14ac:dyDescent="0.25">
      <c r="H46608" s="200"/>
    </row>
    <row r="46609" spans="8:8" x14ac:dyDescent="0.25">
      <c r="H46609" s="200"/>
    </row>
    <row r="46610" spans="8:8" x14ac:dyDescent="0.25">
      <c r="H46610" s="200"/>
    </row>
    <row r="46611" spans="8:8" x14ac:dyDescent="0.25">
      <c r="H46611" s="200"/>
    </row>
    <row r="46612" spans="8:8" x14ac:dyDescent="0.25">
      <c r="H46612" s="200"/>
    </row>
    <row r="46613" spans="8:8" x14ac:dyDescent="0.25">
      <c r="H46613" s="200"/>
    </row>
    <row r="46614" spans="8:8" x14ac:dyDescent="0.25">
      <c r="H46614" s="200"/>
    </row>
    <row r="46615" spans="8:8" x14ac:dyDescent="0.25">
      <c r="H46615" s="200"/>
    </row>
    <row r="46616" spans="8:8" x14ac:dyDescent="0.25">
      <c r="H46616" s="200"/>
    </row>
    <row r="46617" spans="8:8" x14ac:dyDescent="0.25">
      <c r="H46617" s="200"/>
    </row>
    <row r="46618" spans="8:8" x14ac:dyDescent="0.25">
      <c r="H46618" s="200"/>
    </row>
    <row r="46619" spans="8:8" x14ac:dyDescent="0.25">
      <c r="H46619" s="200"/>
    </row>
    <row r="46620" spans="8:8" x14ac:dyDescent="0.25">
      <c r="H46620" s="200"/>
    </row>
    <row r="46621" spans="8:8" x14ac:dyDescent="0.25">
      <c r="H46621" s="200"/>
    </row>
    <row r="46622" spans="8:8" x14ac:dyDescent="0.25">
      <c r="H46622" s="200"/>
    </row>
    <row r="46623" spans="8:8" x14ac:dyDescent="0.25">
      <c r="H46623" s="200"/>
    </row>
    <row r="46624" spans="8:8" x14ac:dyDescent="0.25">
      <c r="H46624" s="200"/>
    </row>
    <row r="46625" spans="8:8" x14ac:dyDescent="0.25">
      <c r="H46625" s="200"/>
    </row>
    <row r="46626" spans="8:8" x14ac:dyDescent="0.25">
      <c r="H46626" s="200"/>
    </row>
    <row r="46627" spans="8:8" x14ac:dyDescent="0.25">
      <c r="H46627" s="200"/>
    </row>
    <row r="46628" spans="8:8" x14ac:dyDescent="0.25">
      <c r="H46628" s="200"/>
    </row>
    <row r="46629" spans="8:8" x14ac:dyDescent="0.25">
      <c r="H46629" s="200"/>
    </row>
    <row r="46630" spans="8:8" x14ac:dyDescent="0.25">
      <c r="H46630" s="200"/>
    </row>
    <row r="46631" spans="8:8" x14ac:dyDescent="0.25">
      <c r="H46631" s="200"/>
    </row>
    <row r="46632" spans="8:8" x14ac:dyDescent="0.25">
      <c r="H46632" s="200"/>
    </row>
    <row r="46633" spans="8:8" x14ac:dyDescent="0.25">
      <c r="H46633" s="200"/>
    </row>
    <row r="46634" spans="8:8" x14ac:dyDescent="0.25">
      <c r="H46634" s="200"/>
    </row>
    <row r="46635" spans="8:8" x14ac:dyDescent="0.25">
      <c r="H46635" s="200"/>
    </row>
    <row r="46636" spans="8:8" x14ac:dyDescent="0.25">
      <c r="H46636" s="200"/>
    </row>
    <row r="46637" spans="8:8" x14ac:dyDescent="0.25">
      <c r="H46637" s="200"/>
    </row>
    <row r="46638" spans="8:8" x14ac:dyDescent="0.25">
      <c r="H46638" s="200"/>
    </row>
    <row r="46639" spans="8:8" x14ac:dyDescent="0.25">
      <c r="H46639" s="200"/>
    </row>
    <row r="46640" spans="8:8" x14ac:dyDescent="0.25">
      <c r="H46640" s="200"/>
    </row>
    <row r="46641" spans="8:8" x14ac:dyDescent="0.25">
      <c r="H46641" s="200"/>
    </row>
    <row r="46642" spans="8:8" x14ac:dyDescent="0.25">
      <c r="H46642" s="200"/>
    </row>
    <row r="46643" spans="8:8" x14ac:dyDescent="0.25">
      <c r="H46643" s="200"/>
    </row>
    <row r="46644" spans="8:8" x14ac:dyDescent="0.25">
      <c r="H46644" s="200"/>
    </row>
    <row r="46645" spans="8:8" x14ac:dyDescent="0.25">
      <c r="H46645" s="200"/>
    </row>
    <row r="46646" spans="8:8" x14ac:dyDescent="0.25">
      <c r="H46646" s="200"/>
    </row>
    <row r="46647" spans="8:8" x14ac:dyDescent="0.25">
      <c r="H46647" s="200"/>
    </row>
    <row r="46648" spans="8:8" x14ac:dyDescent="0.25">
      <c r="H46648" s="200"/>
    </row>
    <row r="46649" spans="8:8" x14ac:dyDescent="0.25">
      <c r="H46649" s="200"/>
    </row>
    <row r="46650" spans="8:8" x14ac:dyDescent="0.25">
      <c r="H46650" s="200"/>
    </row>
    <row r="46651" spans="8:8" x14ac:dyDescent="0.25">
      <c r="H46651" s="200"/>
    </row>
    <row r="46652" spans="8:8" x14ac:dyDescent="0.25">
      <c r="H46652" s="200"/>
    </row>
    <row r="46653" spans="8:8" x14ac:dyDescent="0.25">
      <c r="H46653" s="200"/>
    </row>
    <row r="46654" spans="8:8" x14ac:dyDescent="0.25">
      <c r="H46654" s="200"/>
    </row>
    <row r="46655" spans="8:8" x14ac:dyDescent="0.25">
      <c r="H46655" s="200"/>
    </row>
    <row r="46656" spans="8:8" x14ac:dyDescent="0.25">
      <c r="H46656" s="200"/>
    </row>
    <row r="46657" spans="8:8" x14ac:dyDescent="0.25">
      <c r="H46657" s="200"/>
    </row>
    <row r="46658" spans="8:8" x14ac:dyDescent="0.25">
      <c r="H46658" s="200"/>
    </row>
    <row r="46659" spans="8:8" x14ac:dyDescent="0.25">
      <c r="H46659" s="200"/>
    </row>
    <row r="46660" spans="8:8" x14ac:dyDescent="0.25">
      <c r="H46660" s="200"/>
    </row>
    <row r="46661" spans="8:8" x14ac:dyDescent="0.25">
      <c r="H46661" s="200"/>
    </row>
    <row r="46662" spans="8:8" x14ac:dyDescent="0.25">
      <c r="H46662" s="200"/>
    </row>
    <row r="46663" spans="8:8" x14ac:dyDescent="0.25">
      <c r="H46663" s="200"/>
    </row>
    <row r="46664" spans="8:8" x14ac:dyDescent="0.25">
      <c r="H46664" s="200"/>
    </row>
    <row r="46665" spans="8:8" x14ac:dyDescent="0.25">
      <c r="H46665" s="200"/>
    </row>
    <row r="46666" spans="8:8" x14ac:dyDescent="0.25">
      <c r="H46666" s="200"/>
    </row>
    <row r="46667" spans="8:8" x14ac:dyDescent="0.25">
      <c r="H46667" s="200"/>
    </row>
    <row r="46668" spans="8:8" x14ac:dyDescent="0.25">
      <c r="H46668" s="200"/>
    </row>
    <row r="46669" spans="8:8" x14ac:dyDescent="0.25">
      <c r="H46669" s="200"/>
    </row>
    <row r="46670" spans="8:8" x14ac:dyDescent="0.25">
      <c r="H46670" s="200"/>
    </row>
    <row r="46671" spans="8:8" x14ac:dyDescent="0.25">
      <c r="H46671" s="200"/>
    </row>
    <row r="46672" spans="8:8" x14ac:dyDescent="0.25">
      <c r="H46672" s="200"/>
    </row>
    <row r="46673" spans="8:8" x14ac:dyDescent="0.25">
      <c r="H46673" s="200"/>
    </row>
    <row r="46674" spans="8:8" x14ac:dyDescent="0.25">
      <c r="H46674" s="200"/>
    </row>
    <row r="46675" spans="8:8" x14ac:dyDescent="0.25">
      <c r="H46675" s="200"/>
    </row>
    <row r="46676" spans="8:8" x14ac:dyDescent="0.25">
      <c r="H46676" s="200"/>
    </row>
    <row r="46677" spans="8:8" x14ac:dyDescent="0.25">
      <c r="H46677" s="200"/>
    </row>
    <row r="46678" spans="8:8" x14ac:dyDescent="0.25">
      <c r="H46678" s="200"/>
    </row>
    <row r="46679" spans="8:8" x14ac:dyDescent="0.25">
      <c r="H46679" s="200"/>
    </row>
    <row r="46680" spans="8:8" x14ac:dyDescent="0.25">
      <c r="H46680" s="200"/>
    </row>
    <row r="46681" spans="8:8" x14ac:dyDescent="0.25">
      <c r="H46681" s="200"/>
    </row>
    <row r="46682" spans="8:8" x14ac:dyDescent="0.25">
      <c r="H46682" s="200"/>
    </row>
    <row r="46683" spans="8:8" x14ac:dyDescent="0.25">
      <c r="H46683" s="200"/>
    </row>
    <row r="46684" spans="8:8" x14ac:dyDescent="0.25">
      <c r="H46684" s="200"/>
    </row>
    <row r="46685" spans="8:8" x14ac:dyDescent="0.25">
      <c r="H46685" s="200"/>
    </row>
    <row r="46686" spans="8:8" x14ac:dyDescent="0.25">
      <c r="H46686" s="200"/>
    </row>
    <row r="46687" spans="8:8" x14ac:dyDescent="0.25">
      <c r="H46687" s="200"/>
    </row>
    <row r="46688" spans="8:8" x14ac:dyDescent="0.25">
      <c r="H46688" s="200"/>
    </row>
    <row r="46689" spans="8:8" x14ac:dyDescent="0.25">
      <c r="H46689" s="200"/>
    </row>
    <row r="46690" spans="8:8" x14ac:dyDescent="0.25">
      <c r="H46690" s="200"/>
    </row>
    <row r="46691" spans="8:8" x14ac:dyDescent="0.25">
      <c r="H46691" s="200"/>
    </row>
    <row r="46692" spans="8:8" x14ac:dyDescent="0.25">
      <c r="H46692" s="200"/>
    </row>
    <row r="46693" spans="8:8" x14ac:dyDescent="0.25">
      <c r="H46693" s="200"/>
    </row>
    <row r="46694" spans="8:8" x14ac:dyDescent="0.25">
      <c r="H46694" s="200"/>
    </row>
    <row r="46695" spans="8:8" x14ac:dyDescent="0.25">
      <c r="H46695" s="200"/>
    </row>
    <row r="46696" spans="8:8" x14ac:dyDescent="0.25">
      <c r="H46696" s="200"/>
    </row>
    <row r="46697" spans="8:8" x14ac:dyDescent="0.25">
      <c r="H46697" s="200"/>
    </row>
    <row r="46698" spans="8:8" x14ac:dyDescent="0.25">
      <c r="H46698" s="200"/>
    </row>
    <row r="46699" spans="8:8" x14ac:dyDescent="0.25">
      <c r="H46699" s="200"/>
    </row>
    <row r="46700" spans="8:8" x14ac:dyDescent="0.25">
      <c r="H46700" s="200"/>
    </row>
    <row r="46701" spans="8:8" x14ac:dyDescent="0.25">
      <c r="H46701" s="200"/>
    </row>
    <row r="46702" spans="8:8" x14ac:dyDescent="0.25">
      <c r="H46702" s="200"/>
    </row>
    <row r="46703" spans="8:8" x14ac:dyDescent="0.25">
      <c r="H46703" s="200"/>
    </row>
    <row r="46704" spans="8:8" x14ac:dyDescent="0.25">
      <c r="H46704" s="200"/>
    </row>
    <row r="46705" spans="8:8" x14ac:dyDescent="0.25">
      <c r="H46705" s="200"/>
    </row>
    <row r="46706" spans="8:8" x14ac:dyDescent="0.25">
      <c r="H46706" s="200"/>
    </row>
    <row r="46707" spans="8:8" x14ac:dyDescent="0.25">
      <c r="H46707" s="200"/>
    </row>
    <row r="46708" spans="8:8" x14ac:dyDescent="0.25">
      <c r="H46708" s="200"/>
    </row>
    <row r="46709" spans="8:8" x14ac:dyDescent="0.25">
      <c r="H46709" s="200"/>
    </row>
    <row r="46710" spans="8:8" x14ac:dyDescent="0.25">
      <c r="H46710" s="200"/>
    </row>
    <row r="46711" spans="8:8" x14ac:dyDescent="0.25">
      <c r="H46711" s="200"/>
    </row>
    <row r="46712" spans="8:8" x14ac:dyDescent="0.25">
      <c r="H46712" s="200"/>
    </row>
    <row r="46713" spans="8:8" x14ac:dyDescent="0.25">
      <c r="H46713" s="200"/>
    </row>
    <row r="46714" spans="8:8" x14ac:dyDescent="0.25">
      <c r="H46714" s="200"/>
    </row>
    <row r="46715" spans="8:8" x14ac:dyDescent="0.25">
      <c r="H46715" s="200"/>
    </row>
    <row r="46716" spans="8:8" x14ac:dyDescent="0.25">
      <c r="H46716" s="200"/>
    </row>
    <row r="46717" spans="8:8" x14ac:dyDescent="0.25">
      <c r="H46717" s="200"/>
    </row>
    <row r="46718" spans="8:8" x14ac:dyDescent="0.25">
      <c r="H46718" s="200"/>
    </row>
    <row r="46719" spans="8:8" x14ac:dyDescent="0.25">
      <c r="H46719" s="200"/>
    </row>
    <row r="46720" spans="8:8" x14ac:dyDescent="0.25">
      <c r="H46720" s="200"/>
    </row>
    <row r="46721" spans="8:8" x14ac:dyDescent="0.25">
      <c r="H46721" s="200"/>
    </row>
    <row r="46722" spans="8:8" x14ac:dyDescent="0.25">
      <c r="H46722" s="200"/>
    </row>
    <row r="46723" spans="8:8" x14ac:dyDescent="0.25">
      <c r="H46723" s="200"/>
    </row>
    <row r="46724" spans="8:8" x14ac:dyDescent="0.25">
      <c r="H46724" s="200"/>
    </row>
    <row r="46725" spans="8:8" x14ac:dyDescent="0.25">
      <c r="H46725" s="200"/>
    </row>
    <row r="46726" spans="8:8" x14ac:dyDescent="0.25">
      <c r="H46726" s="200"/>
    </row>
    <row r="46727" spans="8:8" x14ac:dyDescent="0.25">
      <c r="H46727" s="200"/>
    </row>
    <row r="46728" spans="8:8" x14ac:dyDescent="0.25">
      <c r="H46728" s="200"/>
    </row>
    <row r="46729" spans="8:8" x14ac:dyDescent="0.25">
      <c r="H46729" s="200"/>
    </row>
    <row r="46730" spans="8:8" x14ac:dyDescent="0.25">
      <c r="H46730" s="200"/>
    </row>
    <row r="46731" spans="8:8" x14ac:dyDescent="0.25">
      <c r="H46731" s="200"/>
    </row>
    <row r="46732" spans="8:8" x14ac:dyDescent="0.25">
      <c r="H46732" s="200"/>
    </row>
    <row r="46733" spans="8:8" x14ac:dyDescent="0.25">
      <c r="H46733" s="200"/>
    </row>
    <row r="46734" spans="8:8" x14ac:dyDescent="0.25">
      <c r="H46734" s="200"/>
    </row>
    <row r="46735" spans="8:8" x14ac:dyDescent="0.25">
      <c r="H46735" s="200"/>
    </row>
    <row r="46736" spans="8:8" x14ac:dyDescent="0.25">
      <c r="H46736" s="200"/>
    </row>
    <row r="46737" spans="8:8" x14ac:dyDescent="0.25">
      <c r="H46737" s="200"/>
    </row>
    <row r="46738" spans="8:8" x14ac:dyDescent="0.25">
      <c r="H46738" s="200"/>
    </row>
    <row r="46739" spans="8:8" x14ac:dyDescent="0.25">
      <c r="H46739" s="200"/>
    </row>
    <row r="46740" spans="8:8" x14ac:dyDescent="0.25">
      <c r="H46740" s="200"/>
    </row>
    <row r="46741" spans="8:8" x14ac:dyDescent="0.25">
      <c r="H46741" s="200"/>
    </row>
    <row r="46742" spans="8:8" x14ac:dyDescent="0.25">
      <c r="H46742" s="200"/>
    </row>
    <row r="46743" spans="8:8" x14ac:dyDescent="0.25">
      <c r="H46743" s="200"/>
    </row>
    <row r="46744" spans="8:8" x14ac:dyDescent="0.25">
      <c r="H46744" s="200"/>
    </row>
    <row r="46745" spans="8:8" x14ac:dyDescent="0.25">
      <c r="H46745" s="200"/>
    </row>
    <row r="46746" spans="8:8" x14ac:dyDescent="0.25">
      <c r="H46746" s="200"/>
    </row>
    <row r="46747" spans="8:8" x14ac:dyDescent="0.25">
      <c r="H46747" s="200"/>
    </row>
    <row r="46748" spans="8:8" x14ac:dyDescent="0.25">
      <c r="H46748" s="200"/>
    </row>
    <row r="46749" spans="8:8" x14ac:dyDescent="0.25">
      <c r="H46749" s="200"/>
    </row>
    <row r="46750" spans="8:8" x14ac:dyDescent="0.25">
      <c r="H46750" s="200"/>
    </row>
    <row r="46751" spans="8:8" x14ac:dyDescent="0.25">
      <c r="H46751" s="200"/>
    </row>
    <row r="46752" spans="8:8" x14ac:dyDescent="0.25">
      <c r="H46752" s="200"/>
    </row>
    <row r="46753" spans="8:8" x14ac:dyDescent="0.25">
      <c r="H46753" s="200"/>
    </row>
    <row r="46754" spans="8:8" x14ac:dyDescent="0.25">
      <c r="H46754" s="200"/>
    </row>
    <row r="46755" spans="8:8" x14ac:dyDescent="0.25">
      <c r="H46755" s="200"/>
    </row>
    <row r="46756" spans="8:8" x14ac:dyDescent="0.25">
      <c r="H46756" s="200"/>
    </row>
    <row r="46757" spans="8:8" x14ac:dyDescent="0.25">
      <c r="H46757" s="200"/>
    </row>
    <row r="46758" spans="8:8" x14ac:dyDescent="0.25">
      <c r="H46758" s="200"/>
    </row>
    <row r="46759" spans="8:8" x14ac:dyDescent="0.25">
      <c r="H46759" s="200"/>
    </row>
    <row r="46760" spans="8:8" x14ac:dyDescent="0.25">
      <c r="H46760" s="200"/>
    </row>
    <row r="46761" spans="8:8" x14ac:dyDescent="0.25">
      <c r="H46761" s="200"/>
    </row>
    <row r="46762" spans="8:8" x14ac:dyDescent="0.25">
      <c r="H46762" s="200"/>
    </row>
    <row r="46763" spans="8:8" x14ac:dyDescent="0.25">
      <c r="H46763" s="200"/>
    </row>
    <row r="46764" spans="8:8" x14ac:dyDescent="0.25">
      <c r="H46764" s="200"/>
    </row>
    <row r="46765" spans="8:8" x14ac:dyDescent="0.25">
      <c r="H46765" s="200"/>
    </row>
    <row r="46766" spans="8:8" x14ac:dyDescent="0.25">
      <c r="H46766" s="200"/>
    </row>
    <row r="46767" spans="8:8" x14ac:dyDescent="0.25">
      <c r="H46767" s="200"/>
    </row>
    <row r="46768" spans="8:8" x14ac:dyDescent="0.25">
      <c r="H46768" s="200"/>
    </row>
    <row r="46769" spans="8:8" x14ac:dyDescent="0.25">
      <c r="H46769" s="200"/>
    </row>
    <row r="46770" spans="8:8" x14ac:dyDescent="0.25">
      <c r="H46770" s="200"/>
    </row>
    <row r="46771" spans="8:8" x14ac:dyDescent="0.25">
      <c r="H46771" s="200"/>
    </row>
    <row r="46772" spans="8:8" x14ac:dyDescent="0.25">
      <c r="H46772" s="200"/>
    </row>
    <row r="46773" spans="8:8" x14ac:dyDescent="0.25">
      <c r="H46773" s="200"/>
    </row>
    <row r="46774" spans="8:8" x14ac:dyDescent="0.25">
      <c r="H46774" s="200"/>
    </row>
    <row r="46775" spans="8:8" x14ac:dyDescent="0.25">
      <c r="H46775" s="200"/>
    </row>
    <row r="46776" spans="8:8" x14ac:dyDescent="0.25">
      <c r="H46776" s="200"/>
    </row>
    <row r="46777" spans="8:8" x14ac:dyDescent="0.25">
      <c r="H46777" s="200"/>
    </row>
    <row r="46778" spans="8:8" x14ac:dyDescent="0.25">
      <c r="H46778" s="200"/>
    </row>
    <row r="46779" spans="8:8" x14ac:dyDescent="0.25">
      <c r="H46779" s="200"/>
    </row>
    <row r="46780" spans="8:8" x14ac:dyDescent="0.25">
      <c r="H46780" s="200"/>
    </row>
    <row r="46781" spans="8:8" x14ac:dyDescent="0.25">
      <c r="H46781" s="200"/>
    </row>
    <row r="46782" spans="8:8" x14ac:dyDescent="0.25">
      <c r="H46782" s="200"/>
    </row>
    <row r="46783" spans="8:8" x14ac:dyDescent="0.25">
      <c r="H46783" s="200"/>
    </row>
    <row r="46784" spans="8:8" x14ac:dyDescent="0.25">
      <c r="H46784" s="200"/>
    </row>
    <row r="46785" spans="8:8" x14ac:dyDescent="0.25">
      <c r="H46785" s="200"/>
    </row>
    <row r="46786" spans="8:8" x14ac:dyDescent="0.25">
      <c r="H46786" s="200"/>
    </row>
    <row r="46787" spans="8:8" x14ac:dyDescent="0.25">
      <c r="H46787" s="200"/>
    </row>
    <row r="46788" spans="8:8" x14ac:dyDescent="0.25">
      <c r="H46788" s="200"/>
    </row>
    <row r="46789" spans="8:8" x14ac:dyDescent="0.25">
      <c r="H46789" s="200"/>
    </row>
    <row r="46790" spans="8:8" x14ac:dyDescent="0.25">
      <c r="H46790" s="200"/>
    </row>
    <row r="46791" spans="8:8" x14ac:dyDescent="0.25">
      <c r="H46791" s="200"/>
    </row>
    <row r="46792" spans="8:8" x14ac:dyDescent="0.25">
      <c r="H46792" s="200"/>
    </row>
    <row r="46793" spans="8:8" x14ac:dyDescent="0.25">
      <c r="H46793" s="200"/>
    </row>
    <row r="46794" spans="8:8" x14ac:dyDescent="0.25">
      <c r="H46794" s="200"/>
    </row>
    <row r="46795" spans="8:8" x14ac:dyDescent="0.25">
      <c r="H46795" s="200"/>
    </row>
    <row r="46796" spans="8:8" x14ac:dyDescent="0.25">
      <c r="H46796" s="200"/>
    </row>
    <row r="46797" spans="8:8" x14ac:dyDescent="0.25">
      <c r="H46797" s="200"/>
    </row>
    <row r="46798" spans="8:8" x14ac:dyDescent="0.25">
      <c r="H46798" s="200"/>
    </row>
    <row r="46799" spans="8:8" x14ac:dyDescent="0.25">
      <c r="H46799" s="200"/>
    </row>
    <row r="46800" spans="8:8" x14ac:dyDescent="0.25">
      <c r="H46800" s="200"/>
    </row>
    <row r="46801" spans="8:8" x14ac:dyDescent="0.25">
      <c r="H46801" s="200"/>
    </row>
    <row r="46802" spans="8:8" x14ac:dyDescent="0.25">
      <c r="H46802" s="200"/>
    </row>
    <row r="46803" spans="8:8" x14ac:dyDescent="0.25">
      <c r="H46803" s="200"/>
    </row>
    <row r="46804" spans="8:8" x14ac:dyDescent="0.25">
      <c r="H46804" s="200"/>
    </row>
    <row r="46805" spans="8:8" x14ac:dyDescent="0.25">
      <c r="H46805" s="200"/>
    </row>
    <row r="46806" spans="8:8" x14ac:dyDescent="0.25">
      <c r="H46806" s="200"/>
    </row>
    <row r="46807" spans="8:8" x14ac:dyDescent="0.25">
      <c r="H46807" s="200"/>
    </row>
    <row r="46808" spans="8:8" x14ac:dyDescent="0.25">
      <c r="H46808" s="200"/>
    </row>
    <row r="46809" spans="8:8" x14ac:dyDescent="0.25">
      <c r="H46809" s="200"/>
    </row>
    <row r="46810" spans="8:8" x14ac:dyDescent="0.25">
      <c r="H46810" s="200"/>
    </row>
    <row r="46811" spans="8:8" x14ac:dyDescent="0.25">
      <c r="H46811" s="200"/>
    </row>
    <row r="46812" spans="8:8" x14ac:dyDescent="0.25">
      <c r="H46812" s="200"/>
    </row>
    <row r="46813" spans="8:8" x14ac:dyDescent="0.25">
      <c r="H46813" s="200"/>
    </row>
    <row r="46814" spans="8:8" x14ac:dyDescent="0.25">
      <c r="H46814" s="200"/>
    </row>
    <row r="46815" spans="8:8" x14ac:dyDescent="0.25">
      <c r="H46815" s="200"/>
    </row>
    <row r="46816" spans="8:8" x14ac:dyDescent="0.25">
      <c r="H46816" s="200"/>
    </row>
    <row r="46817" spans="8:8" x14ac:dyDescent="0.25">
      <c r="H46817" s="200"/>
    </row>
    <row r="46818" spans="8:8" x14ac:dyDescent="0.25">
      <c r="H46818" s="200"/>
    </row>
    <row r="46819" spans="8:8" x14ac:dyDescent="0.25">
      <c r="H46819" s="200"/>
    </row>
    <row r="46820" spans="8:8" x14ac:dyDescent="0.25">
      <c r="H46820" s="200"/>
    </row>
    <row r="46821" spans="8:8" x14ac:dyDescent="0.25">
      <c r="H46821" s="200"/>
    </row>
    <row r="46822" spans="8:8" x14ac:dyDescent="0.25">
      <c r="H46822" s="200"/>
    </row>
    <row r="46823" spans="8:8" x14ac:dyDescent="0.25">
      <c r="H46823" s="200"/>
    </row>
    <row r="46824" spans="8:8" x14ac:dyDescent="0.25">
      <c r="H46824" s="200"/>
    </row>
    <row r="46825" spans="8:8" x14ac:dyDescent="0.25">
      <c r="H46825" s="200"/>
    </row>
    <row r="46826" spans="8:8" x14ac:dyDescent="0.25">
      <c r="H46826" s="200"/>
    </row>
    <row r="46827" spans="8:8" x14ac:dyDescent="0.25">
      <c r="H46827" s="200"/>
    </row>
    <row r="46828" spans="8:8" x14ac:dyDescent="0.25">
      <c r="H46828" s="200"/>
    </row>
    <row r="46829" spans="8:8" x14ac:dyDescent="0.25">
      <c r="H46829" s="200"/>
    </row>
    <row r="46830" spans="8:8" x14ac:dyDescent="0.25">
      <c r="H46830" s="200"/>
    </row>
    <row r="46831" spans="8:8" x14ac:dyDescent="0.25">
      <c r="H46831" s="200"/>
    </row>
    <row r="46832" spans="8:8" x14ac:dyDescent="0.25">
      <c r="H46832" s="200"/>
    </row>
    <row r="46833" spans="8:8" x14ac:dyDescent="0.25">
      <c r="H46833" s="200"/>
    </row>
    <row r="46834" spans="8:8" x14ac:dyDescent="0.25">
      <c r="H46834" s="200"/>
    </row>
    <row r="46835" spans="8:8" x14ac:dyDescent="0.25">
      <c r="H46835" s="200"/>
    </row>
    <row r="46836" spans="8:8" x14ac:dyDescent="0.25">
      <c r="H46836" s="200"/>
    </row>
    <row r="46837" spans="8:8" x14ac:dyDescent="0.25">
      <c r="H46837" s="200"/>
    </row>
    <row r="46838" spans="8:8" x14ac:dyDescent="0.25">
      <c r="H46838" s="200"/>
    </row>
    <row r="46839" spans="8:8" x14ac:dyDescent="0.25">
      <c r="H46839" s="200"/>
    </row>
    <row r="46840" spans="8:8" x14ac:dyDescent="0.25">
      <c r="H46840" s="200"/>
    </row>
    <row r="46841" spans="8:8" x14ac:dyDescent="0.25">
      <c r="H46841" s="200"/>
    </row>
    <row r="46842" spans="8:8" x14ac:dyDescent="0.25">
      <c r="H46842" s="200"/>
    </row>
    <row r="46843" spans="8:8" x14ac:dyDescent="0.25">
      <c r="H46843" s="200"/>
    </row>
    <row r="46844" spans="8:8" x14ac:dyDescent="0.25">
      <c r="H46844" s="200"/>
    </row>
    <row r="46845" spans="8:8" x14ac:dyDescent="0.25">
      <c r="H46845" s="200"/>
    </row>
    <row r="46846" spans="8:8" x14ac:dyDescent="0.25">
      <c r="H46846" s="200"/>
    </row>
    <row r="46847" spans="8:8" x14ac:dyDescent="0.25">
      <c r="H46847" s="200"/>
    </row>
    <row r="46848" spans="8:8" x14ac:dyDescent="0.25">
      <c r="H46848" s="200"/>
    </row>
    <row r="46849" spans="8:8" x14ac:dyDescent="0.25">
      <c r="H46849" s="200"/>
    </row>
    <row r="46850" spans="8:8" x14ac:dyDescent="0.25">
      <c r="H46850" s="200"/>
    </row>
    <row r="46851" spans="8:8" x14ac:dyDescent="0.25">
      <c r="H46851" s="200"/>
    </row>
    <row r="46852" spans="8:8" x14ac:dyDescent="0.25">
      <c r="H46852" s="200"/>
    </row>
    <row r="46853" spans="8:8" x14ac:dyDescent="0.25">
      <c r="H46853" s="200"/>
    </row>
    <row r="46854" spans="8:8" x14ac:dyDescent="0.25">
      <c r="H46854" s="200"/>
    </row>
    <row r="46855" spans="8:8" x14ac:dyDescent="0.25">
      <c r="H46855" s="200"/>
    </row>
    <row r="46856" spans="8:8" x14ac:dyDescent="0.25">
      <c r="H46856" s="200"/>
    </row>
    <row r="46857" spans="8:8" x14ac:dyDescent="0.25">
      <c r="H46857" s="200"/>
    </row>
    <row r="46858" spans="8:8" x14ac:dyDescent="0.25">
      <c r="H46858" s="200"/>
    </row>
    <row r="46859" spans="8:8" x14ac:dyDescent="0.25">
      <c r="H46859" s="200"/>
    </row>
    <row r="46860" spans="8:8" x14ac:dyDescent="0.25">
      <c r="H46860" s="200"/>
    </row>
    <row r="46861" spans="8:8" x14ac:dyDescent="0.25">
      <c r="H46861" s="200"/>
    </row>
    <row r="46862" spans="8:8" x14ac:dyDescent="0.25">
      <c r="H46862" s="200"/>
    </row>
    <row r="46863" spans="8:8" x14ac:dyDescent="0.25">
      <c r="H46863" s="200"/>
    </row>
    <row r="46864" spans="8:8" x14ac:dyDescent="0.25">
      <c r="H46864" s="200"/>
    </row>
    <row r="46865" spans="8:8" x14ac:dyDescent="0.25">
      <c r="H46865" s="200"/>
    </row>
    <row r="46866" spans="8:8" x14ac:dyDescent="0.25">
      <c r="H46866" s="200"/>
    </row>
    <row r="46867" spans="8:8" x14ac:dyDescent="0.25">
      <c r="H46867" s="200"/>
    </row>
    <row r="46868" spans="8:8" x14ac:dyDescent="0.25">
      <c r="H46868" s="200"/>
    </row>
    <row r="46869" spans="8:8" x14ac:dyDescent="0.25">
      <c r="H46869" s="200"/>
    </row>
    <row r="46870" spans="8:8" x14ac:dyDescent="0.25">
      <c r="H46870" s="200"/>
    </row>
    <row r="46871" spans="8:8" x14ac:dyDescent="0.25">
      <c r="H46871" s="200"/>
    </row>
    <row r="46872" spans="8:8" x14ac:dyDescent="0.25">
      <c r="H46872" s="200"/>
    </row>
    <row r="46873" spans="8:8" x14ac:dyDescent="0.25">
      <c r="H46873" s="200"/>
    </row>
    <row r="46874" spans="8:8" x14ac:dyDescent="0.25">
      <c r="H46874" s="200"/>
    </row>
    <row r="46875" spans="8:8" x14ac:dyDescent="0.25">
      <c r="H46875" s="200"/>
    </row>
    <row r="46876" spans="8:8" x14ac:dyDescent="0.25">
      <c r="H46876" s="200"/>
    </row>
    <row r="46877" spans="8:8" x14ac:dyDescent="0.25">
      <c r="H46877" s="200"/>
    </row>
    <row r="46878" spans="8:8" x14ac:dyDescent="0.25">
      <c r="H46878" s="200"/>
    </row>
    <row r="46879" spans="8:8" x14ac:dyDescent="0.25">
      <c r="H46879" s="200"/>
    </row>
    <row r="46880" spans="8:8" x14ac:dyDescent="0.25">
      <c r="H46880" s="200"/>
    </row>
    <row r="46881" spans="8:8" x14ac:dyDescent="0.25">
      <c r="H46881" s="200"/>
    </row>
    <row r="46882" spans="8:8" x14ac:dyDescent="0.25">
      <c r="H46882" s="200"/>
    </row>
    <row r="46883" spans="8:8" x14ac:dyDescent="0.25">
      <c r="H46883" s="200"/>
    </row>
    <row r="46884" spans="8:8" x14ac:dyDescent="0.25">
      <c r="H46884" s="200"/>
    </row>
    <row r="46885" spans="8:8" x14ac:dyDescent="0.25">
      <c r="H46885" s="200"/>
    </row>
    <row r="46886" spans="8:8" x14ac:dyDescent="0.25">
      <c r="H46886" s="200"/>
    </row>
    <row r="46887" spans="8:8" x14ac:dyDescent="0.25">
      <c r="H46887" s="200"/>
    </row>
    <row r="46888" spans="8:8" x14ac:dyDescent="0.25">
      <c r="H46888" s="200"/>
    </row>
    <row r="46889" spans="8:8" x14ac:dyDescent="0.25">
      <c r="H46889" s="200"/>
    </row>
    <row r="46890" spans="8:8" x14ac:dyDescent="0.25">
      <c r="H46890" s="200"/>
    </row>
    <row r="46891" spans="8:8" x14ac:dyDescent="0.25">
      <c r="H46891" s="200"/>
    </row>
    <row r="46892" spans="8:8" x14ac:dyDescent="0.25">
      <c r="H46892" s="200"/>
    </row>
    <row r="46893" spans="8:8" x14ac:dyDescent="0.25">
      <c r="H46893" s="200"/>
    </row>
    <row r="46894" spans="8:8" x14ac:dyDescent="0.25">
      <c r="H46894" s="200"/>
    </row>
    <row r="46895" spans="8:8" x14ac:dyDescent="0.25">
      <c r="H46895" s="200"/>
    </row>
    <row r="46896" spans="8:8" x14ac:dyDescent="0.25">
      <c r="H46896" s="200"/>
    </row>
    <row r="46897" spans="8:8" x14ac:dyDescent="0.25">
      <c r="H46897" s="200"/>
    </row>
    <row r="46898" spans="8:8" x14ac:dyDescent="0.25">
      <c r="H46898" s="200"/>
    </row>
    <row r="46899" spans="8:8" x14ac:dyDescent="0.25">
      <c r="H46899" s="200"/>
    </row>
    <row r="46900" spans="8:8" x14ac:dyDescent="0.25">
      <c r="H46900" s="200"/>
    </row>
    <row r="46901" spans="8:8" x14ac:dyDescent="0.25">
      <c r="H46901" s="200"/>
    </row>
    <row r="46902" spans="8:8" x14ac:dyDescent="0.25">
      <c r="H46902" s="200"/>
    </row>
    <row r="46903" spans="8:8" x14ac:dyDescent="0.25">
      <c r="H46903" s="200"/>
    </row>
    <row r="46904" spans="8:8" x14ac:dyDescent="0.25">
      <c r="H46904" s="200"/>
    </row>
    <row r="46905" spans="8:8" x14ac:dyDescent="0.25">
      <c r="H46905" s="200"/>
    </row>
    <row r="46906" spans="8:8" x14ac:dyDescent="0.25">
      <c r="H46906" s="200"/>
    </row>
    <row r="46907" spans="8:8" x14ac:dyDescent="0.25">
      <c r="H46907" s="200"/>
    </row>
    <row r="46908" spans="8:8" x14ac:dyDescent="0.25">
      <c r="H46908" s="200"/>
    </row>
    <row r="46909" spans="8:8" x14ac:dyDescent="0.25">
      <c r="H46909" s="200"/>
    </row>
    <row r="46910" spans="8:8" x14ac:dyDescent="0.25">
      <c r="H46910" s="200"/>
    </row>
    <row r="46911" spans="8:8" x14ac:dyDescent="0.25">
      <c r="H46911" s="200"/>
    </row>
    <row r="46912" spans="8:8" x14ac:dyDescent="0.25">
      <c r="H46912" s="200"/>
    </row>
    <row r="46913" spans="8:8" x14ac:dyDescent="0.25">
      <c r="H46913" s="200"/>
    </row>
    <row r="46914" spans="8:8" x14ac:dyDescent="0.25">
      <c r="H46914" s="200"/>
    </row>
    <row r="46915" spans="8:8" x14ac:dyDescent="0.25">
      <c r="H46915" s="200"/>
    </row>
    <row r="46916" spans="8:8" x14ac:dyDescent="0.25">
      <c r="H46916" s="200"/>
    </row>
    <row r="46917" spans="8:8" x14ac:dyDescent="0.25">
      <c r="H46917" s="200"/>
    </row>
    <row r="46918" spans="8:8" x14ac:dyDescent="0.25">
      <c r="H46918" s="200"/>
    </row>
    <row r="46919" spans="8:8" x14ac:dyDescent="0.25">
      <c r="H46919" s="200"/>
    </row>
    <row r="46920" spans="8:8" x14ac:dyDescent="0.25">
      <c r="H46920" s="200"/>
    </row>
    <row r="46921" spans="8:8" x14ac:dyDescent="0.25">
      <c r="H46921" s="200"/>
    </row>
    <row r="46922" spans="8:8" x14ac:dyDescent="0.25">
      <c r="H46922" s="200"/>
    </row>
    <row r="46923" spans="8:8" x14ac:dyDescent="0.25">
      <c r="H46923" s="200"/>
    </row>
    <row r="46924" spans="8:8" x14ac:dyDescent="0.25">
      <c r="H46924" s="200"/>
    </row>
    <row r="46925" spans="8:8" x14ac:dyDescent="0.25">
      <c r="H46925" s="200"/>
    </row>
    <row r="46926" spans="8:8" x14ac:dyDescent="0.25">
      <c r="H46926" s="200"/>
    </row>
    <row r="46927" spans="8:8" x14ac:dyDescent="0.25">
      <c r="H46927" s="200"/>
    </row>
    <row r="46928" spans="8:8" x14ac:dyDescent="0.25">
      <c r="H46928" s="200"/>
    </row>
    <row r="46929" spans="8:8" x14ac:dyDescent="0.25">
      <c r="H46929" s="200"/>
    </row>
    <row r="46930" spans="8:8" x14ac:dyDescent="0.25">
      <c r="H46930" s="200"/>
    </row>
    <row r="46931" spans="8:8" x14ac:dyDescent="0.25">
      <c r="H46931" s="200"/>
    </row>
    <row r="46932" spans="8:8" x14ac:dyDescent="0.25">
      <c r="H46932" s="200"/>
    </row>
    <row r="46933" spans="8:8" x14ac:dyDescent="0.25">
      <c r="H46933" s="200"/>
    </row>
    <row r="46934" spans="8:8" x14ac:dyDescent="0.25">
      <c r="H46934" s="200"/>
    </row>
    <row r="46935" spans="8:8" x14ac:dyDescent="0.25">
      <c r="H46935" s="200"/>
    </row>
    <row r="46936" spans="8:8" x14ac:dyDescent="0.25">
      <c r="H46936" s="200"/>
    </row>
    <row r="46937" spans="8:8" x14ac:dyDescent="0.25">
      <c r="H46937" s="200"/>
    </row>
    <row r="46938" spans="8:8" x14ac:dyDescent="0.25">
      <c r="H46938" s="200"/>
    </row>
    <row r="46939" spans="8:8" x14ac:dyDescent="0.25">
      <c r="H46939" s="200"/>
    </row>
    <row r="46940" spans="8:8" x14ac:dyDescent="0.25">
      <c r="H46940" s="200"/>
    </row>
    <row r="46941" spans="8:8" x14ac:dyDescent="0.25">
      <c r="H46941" s="200"/>
    </row>
    <row r="46942" spans="8:8" x14ac:dyDescent="0.25">
      <c r="H46942" s="200"/>
    </row>
    <row r="46943" spans="8:8" x14ac:dyDescent="0.25">
      <c r="H46943" s="200"/>
    </row>
    <row r="46944" spans="8:8" x14ac:dyDescent="0.25">
      <c r="H46944" s="200"/>
    </row>
    <row r="46945" spans="8:8" x14ac:dyDescent="0.25">
      <c r="H46945" s="200"/>
    </row>
    <row r="46946" spans="8:8" x14ac:dyDescent="0.25">
      <c r="H46946" s="200"/>
    </row>
    <row r="46947" spans="8:8" x14ac:dyDescent="0.25">
      <c r="H46947" s="200"/>
    </row>
    <row r="46948" spans="8:8" x14ac:dyDescent="0.25">
      <c r="H46948" s="200"/>
    </row>
    <row r="46949" spans="8:8" x14ac:dyDescent="0.25">
      <c r="H46949" s="200"/>
    </row>
    <row r="46950" spans="8:8" x14ac:dyDescent="0.25">
      <c r="H46950" s="200"/>
    </row>
    <row r="46951" spans="8:8" x14ac:dyDescent="0.25">
      <c r="H46951" s="200"/>
    </row>
    <row r="46952" spans="8:8" x14ac:dyDescent="0.25">
      <c r="H46952" s="200"/>
    </row>
    <row r="46953" spans="8:8" x14ac:dyDescent="0.25">
      <c r="H46953" s="200"/>
    </row>
    <row r="46954" spans="8:8" x14ac:dyDescent="0.25">
      <c r="H46954" s="200"/>
    </row>
    <row r="46955" spans="8:8" x14ac:dyDescent="0.25">
      <c r="H46955" s="200"/>
    </row>
    <row r="46956" spans="8:8" x14ac:dyDescent="0.25">
      <c r="H46956" s="200"/>
    </row>
    <row r="46957" spans="8:8" x14ac:dyDescent="0.25">
      <c r="H46957" s="200"/>
    </row>
    <row r="46958" spans="8:8" x14ac:dyDescent="0.25">
      <c r="H46958" s="200"/>
    </row>
    <row r="46959" spans="8:8" x14ac:dyDescent="0.25">
      <c r="H46959" s="200"/>
    </row>
    <row r="46960" spans="8:8" x14ac:dyDescent="0.25">
      <c r="H46960" s="200"/>
    </row>
    <row r="46961" spans="8:8" x14ac:dyDescent="0.25">
      <c r="H46961" s="200"/>
    </row>
    <row r="46962" spans="8:8" x14ac:dyDescent="0.25">
      <c r="H46962" s="200"/>
    </row>
    <row r="46963" spans="8:8" x14ac:dyDescent="0.25">
      <c r="H46963" s="200"/>
    </row>
    <row r="46964" spans="8:8" x14ac:dyDescent="0.25">
      <c r="H46964" s="200"/>
    </row>
    <row r="46965" spans="8:8" x14ac:dyDescent="0.25">
      <c r="H46965" s="200"/>
    </row>
    <row r="46966" spans="8:8" x14ac:dyDescent="0.25">
      <c r="H46966" s="200"/>
    </row>
    <row r="46967" spans="8:8" x14ac:dyDescent="0.25">
      <c r="H46967" s="200"/>
    </row>
    <row r="46968" spans="8:8" x14ac:dyDescent="0.25">
      <c r="H46968" s="200"/>
    </row>
    <row r="46969" spans="8:8" x14ac:dyDescent="0.25">
      <c r="H46969" s="200"/>
    </row>
    <row r="46970" spans="8:8" x14ac:dyDescent="0.25">
      <c r="H46970" s="200"/>
    </row>
    <row r="46971" spans="8:8" x14ac:dyDescent="0.25">
      <c r="H46971" s="200"/>
    </row>
    <row r="46972" spans="8:8" x14ac:dyDescent="0.25">
      <c r="H46972" s="200"/>
    </row>
    <row r="46973" spans="8:8" x14ac:dyDescent="0.25">
      <c r="H46973" s="200"/>
    </row>
    <row r="46974" spans="8:8" x14ac:dyDescent="0.25">
      <c r="H46974" s="200"/>
    </row>
    <row r="46975" spans="8:8" x14ac:dyDescent="0.25">
      <c r="H46975" s="200"/>
    </row>
    <row r="46976" spans="8:8" x14ac:dyDescent="0.25">
      <c r="H46976" s="200"/>
    </row>
    <row r="46977" spans="8:8" x14ac:dyDescent="0.25">
      <c r="H46977" s="200"/>
    </row>
    <row r="46978" spans="8:8" x14ac:dyDescent="0.25">
      <c r="H46978" s="200"/>
    </row>
    <row r="46979" spans="8:8" x14ac:dyDescent="0.25">
      <c r="H46979" s="200"/>
    </row>
    <row r="46980" spans="8:8" x14ac:dyDescent="0.25">
      <c r="H46980" s="200"/>
    </row>
    <row r="46981" spans="8:8" x14ac:dyDescent="0.25">
      <c r="H46981" s="200"/>
    </row>
    <row r="46982" spans="8:8" x14ac:dyDescent="0.25">
      <c r="H46982" s="200"/>
    </row>
    <row r="46983" spans="8:8" x14ac:dyDescent="0.25">
      <c r="H46983" s="200"/>
    </row>
    <row r="46984" spans="8:8" x14ac:dyDescent="0.25">
      <c r="H46984" s="200"/>
    </row>
    <row r="46985" spans="8:8" x14ac:dyDescent="0.25">
      <c r="H46985" s="200"/>
    </row>
    <row r="46986" spans="8:8" x14ac:dyDescent="0.25">
      <c r="H46986" s="200"/>
    </row>
    <row r="46987" spans="8:8" x14ac:dyDescent="0.25">
      <c r="H46987" s="200"/>
    </row>
    <row r="46988" spans="8:8" x14ac:dyDescent="0.25">
      <c r="H46988" s="200"/>
    </row>
    <row r="46989" spans="8:8" x14ac:dyDescent="0.25">
      <c r="H46989" s="200"/>
    </row>
    <row r="46990" spans="8:8" x14ac:dyDescent="0.25">
      <c r="H46990" s="200"/>
    </row>
    <row r="46991" spans="8:8" x14ac:dyDescent="0.25">
      <c r="H46991" s="200"/>
    </row>
    <row r="46992" spans="8:8" x14ac:dyDescent="0.25">
      <c r="H46992" s="200"/>
    </row>
    <row r="46993" spans="8:8" x14ac:dyDescent="0.25">
      <c r="H46993" s="200"/>
    </row>
    <row r="46994" spans="8:8" x14ac:dyDescent="0.25">
      <c r="H46994" s="200"/>
    </row>
    <row r="46995" spans="8:8" x14ac:dyDescent="0.25">
      <c r="H46995" s="200"/>
    </row>
    <row r="46996" spans="8:8" x14ac:dyDescent="0.25">
      <c r="H46996" s="200"/>
    </row>
    <row r="46997" spans="8:8" x14ac:dyDescent="0.25">
      <c r="H46997" s="200"/>
    </row>
    <row r="46998" spans="8:8" x14ac:dyDescent="0.25">
      <c r="H46998" s="200"/>
    </row>
    <row r="46999" spans="8:8" x14ac:dyDescent="0.25">
      <c r="H46999" s="200"/>
    </row>
    <row r="47000" spans="8:8" x14ac:dyDescent="0.25">
      <c r="H47000" s="200"/>
    </row>
    <row r="47001" spans="8:8" x14ac:dyDescent="0.25">
      <c r="H47001" s="200"/>
    </row>
    <row r="47002" spans="8:8" x14ac:dyDescent="0.25">
      <c r="H47002" s="200"/>
    </row>
    <row r="47003" spans="8:8" x14ac:dyDescent="0.25">
      <c r="H47003" s="200"/>
    </row>
    <row r="47004" spans="8:8" x14ac:dyDescent="0.25">
      <c r="H47004" s="200"/>
    </row>
    <row r="47005" spans="8:8" x14ac:dyDescent="0.25">
      <c r="H47005" s="200"/>
    </row>
    <row r="47006" spans="8:8" x14ac:dyDescent="0.25">
      <c r="H47006" s="200"/>
    </row>
    <row r="47007" spans="8:8" x14ac:dyDescent="0.25">
      <c r="H47007" s="200"/>
    </row>
    <row r="47008" spans="8:8" x14ac:dyDescent="0.25">
      <c r="H47008" s="200"/>
    </row>
    <row r="47009" spans="8:8" x14ac:dyDescent="0.25">
      <c r="H47009" s="200"/>
    </row>
    <row r="47010" spans="8:8" x14ac:dyDescent="0.25">
      <c r="H47010" s="200"/>
    </row>
    <row r="47011" spans="8:8" x14ac:dyDescent="0.25">
      <c r="H47011" s="200"/>
    </row>
    <row r="47012" spans="8:8" x14ac:dyDescent="0.25">
      <c r="H47012" s="200"/>
    </row>
    <row r="47013" spans="8:8" x14ac:dyDescent="0.25">
      <c r="H47013" s="200"/>
    </row>
    <row r="47014" spans="8:8" x14ac:dyDescent="0.25">
      <c r="H47014" s="200"/>
    </row>
    <row r="47015" spans="8:8" x14ac:dyDescent="0.25">
      <c r="H47015" s="200"/>
    </row>
    <row r="47016" spans="8:8" x14ac:dyDescent="0.25">
      <c r="H47016" s="200"/>
    </row>
    <row r="47017" spans="8:8" x14ac:dyDescent="0.25">
      <c r="H47017" s="200"/>
    </row>
    <row r="47018" spans="8:8" x14ac:dyDescent="0.25">
      <c r="H47018" s="200"/>
    </row>
    <row r="47019" spans="8:8" x14ac:dyDescent="0.25">
      <c r="H47019" s="200"/>
    </row>
    <row r="47020" spans="8:8" x14ac:dyDescent="0.25">
      <c r="H47020" s="200"/>
    </row>
    <row r="47021" spans="8:8" x14ac:dyDescent="0.25">
      <c r="H47021" s="200"/>
    </row>
    <row r="47022" spans="8:8" x14ac:dyDescent="0.25">
      <c r="H47022" s="200"/>
    </row>
    <row r="47023" spans="8:8" x14ac:dyDescent="0.25">
      <c r="H47023" s="200"/>
    </row>
    <row r="47024" spans="8:8" x14ac:dyDescent="0.25">
      <c r="H47024" s="200"/>
    </row>
    <row r="47025" spans="8:8" x14ac:dyDescent="0.25">
      <c r="H47025" s="200"/>
    </row>
    <row r="47026" spans="8:8" x14ac:dyDescent="0.25">
      <c r="H47026" s="200"/>
    </row>
    <row r="47027" spans="8:8" x14ac:dyDescent="0.25">
      <c r="H47027" s="200"/>
    </row>
    <row r="47028" spans="8:8" x14ac:dyDescent="0.25">
      <c r="H47028" s="200"/>
    </row>
    <row r="47029" spans="8:8" x14ac:dyDescent="0.25">
      <c r="H47029" s="200"/>
    </row>
    <row r="47030" spans="8:8" x14ac:dyDescent="0.25">
      <c r="H47030" s="200"/>
    </row>
    <row r="47031" spans="8:8" x14ac:dyDescent="0.25">
      <c r="H47031" s="200"/>
    </row>
    <row r="47032" spans="8:8" x14ac:dyDescent="0.25">
      <c r="H47032" s="200"/>
    </row>
    <row r="47033" spans="8:8" x14ac:dyDescent="0.25">
      <c r="H47033" s="200"/>
    </row>
    <row r="47034" spans="8:8" x14ac:dyDescent="0.25">
      <c r="H47034" s="200"/>
    </row>
    <row r="47035" spans="8:8" x14ac:dyDescent="0.25">
      <c r="H47035" s="200"/>
    </row>
    <row r="47036" spans="8:8" x14ac:dyDescent="0.25">
      <c r="H47036" s="200"/>
    </row>
    <row r="47037" spans="8:8" x14ac:dyDescent="0.25">
      <c r="H47037" s="200"/>
    </row>
    <row r="47038" spans="8:8" x14ac:dyDescent="0.25">
      <c r="H47038" s="200"/>
    </row>
    <row r="47039" spans="8:8" x14ac:dyDescent="0.25">
      <c r="H47039" s="200"/>
    </row>
    <row r="47040" spans="8:8" x14ac:dyDescent="0.25">
      <c r="H47040" s="200"/>
    </row>
    <row r="47041" spans="8:8" x14ac:dyDescent="0.25">
      <c r="H47041" s="200"/>
    </row>
    <row r="47042" spans="8:8" x14ac:dyDescent="0.25">
      <c r="H47042" s="200"/>
    </row>
    <row r="47043" spans="8:8" x14ac:dyDescent="0.25">
      <c r="H47043" s="200"/>
    </row>
    <row r="47044" spans="8:8" x14ac:dyDescent="0.25">
      <c r="H47044" s="200"/>
    </row>
    <row r="47045" spans="8:8" x14ac:dyDescent="0.25">
      <c r="H47045" s="200"/>
    </row>
    <row r="47046" spans="8:8" x14ac:dyDescent="0.25">
      <c r="H47046" s="200"/>
    </row>
    <row r="47047" spans="8:8" x14ac:dyDescent="0.25">
      <c r="H47047" s="200"/>
    </row>
    <row r="47048" spans="8:8" x14ac:dyDescent="0.25">
      <c r="H47048" s="200"/>
    </row>
    <row r="47049" spans="8:8" x14ac:dyDescent="0.25">
      <c r="H47049" s="200"/>
    </row>
    <row r="47050" spans="8:8" x14ac:dyDescent="0.25">
      <c r="H47050" s="200"/>
    </row>
    <row r="47051" spans="8:8" x14ac:dyDescent="0.25">
      <c r="H47051" s="200"/>
    </row>
    <row r="47052" spans="8:8" x14ac:dyDescent="0.25">
      <c r="H47052" s="200"/>
    </row>
    <row r="47053" spans="8:8" x14ac:dyDescent="0.25">
      <c r="H47053" s="200"/>
    </row>
    <row r="47054" spans="8:8" x14ac:dyDescent="0.25">
      <c r="H47054" s="200"/>
    </row>
    <row r="47055" spans="8:8" x14ac:dyDescent="0.25">
      <c r="H47055" s="200"/>
    </row>
    <row r="47056" spans="8:8" x14ac:dyDescent="0.25">
      <c r="H47056" s="200"/>
    </row>
    <row r="47057" spans="8:8" x14ac:dyDescent="0.25">
      <c r="H47057" s="200"/>
    </row>
    <row r="47058" spans="8:8" x14ac:dyDescent="0.25">
      <c r="H47058" s="200"/>
    </row>
    <row r="47059" spans="8:8" x14ac:dyDescent="0.25">
      <c r="H47059" s="200"/>
    </row>
    <row r="47060" spans="8:8" x14ac:dyDescent="0.25">
      <c r="H47060" s="200"/>
    </row>
    <row r="47061" spans="8:8" x14ac:dyDescent="0.25">
      <c r="H47061" s="200"/>
    </row>
    <row r="47062" spans="8:8" x14ac:dyDescent="0.25">
      <c r="H47062" s="200"/>
    </row>
    <row r="47063" spans="8:8" x14ac:dyDescent="0.25">
      <c r="H47063" s="200"/>
    </row>
    <row r="47064" spans="8:8" x14ac:dyDescent="0.25">
      <c r="H47064" s="200"/>
    </row>
    <row r="47065" spans="8:8" x14ac:dyDescent="0.25">
      <c r="H47065" s="200"/>
    </row>
    <row r="47066" spans="8:8" x14ac:dyDescent="0.25">
      <c r="H47066" s="200"/>
    </row>
    <row r="47067" spans="8:8" x14ac:dyDescent="0.25">
      <c r="H47067" s="200"/>
    </row>
    <row r="47068" spans="8:8" x14ac:dyDescent="0.25">
      <c r="H47068" s="200"/>
    </row>
    <row r="47069" spans="8:8" x14ac:dyDescent="0.25">
      <c r="H47069" s="200"/>
    </row>
    <row r="47070" spans="8:8" x14ac:dyDescent="0.25">
      <c r="H47070" s="200"/>
    </row>
    <row r="47071" spans="8:8" x14ac:dyDescent="0.25">
      <c r="H47071" s="200"/>
    </row>
    <row r="47072" spans="8:8" x14ac:dyDescent="0.25">
      <c r="H47072" s="200"/>
    </row>
    <row r="47073" spans="8:8" x14ac:dyDescent="0.25">
      <c r="H47073" s="200"/>
    </row>
    <row r="47074" spans="8:8" x14ac:dyDescent="0.25">
      <c r="H47074" s="200"/>
    </row>
    <row r="47075" spans="8:8" x14ac:dyDescent="0.25">
      <c r="H47075" s="200"/>
    </row>
    <row r="47076" spans="8:8" x14ac:dyDescent="0.25">
      <c r="H47076" s="200"/>
    </row>
    <row r="47077" spans="8:8" x14ac:dyDescent="0.25">
      <c r="H47077" s="200"/>
    </row>
    <row r="47078" spans="8:8" x14ac:dyDescent="0.25">
      <c r="H47078" s="200"/>
    </row>
    <row r="47079" spans="8:8" x14ac:dyDescent="0.25">
      <c r="H47079" s="200"/>
    </row>
    <row r="47080" spans="8:8" x14ac:dyDescent="0.25">
      <c r="H47080" s="200"/>
    </row>
    <row r="47081" spans="8:8" x14ac:dyDescent="0.25">
      <c r="H47081" s="200"/>
    </row>
    <row r="47082" spans="8:8" x14ac:dyDescent="0.25">
      <c r="H47082" s="200"/>
    </row>
    <row r="47083" spans="8:8" x14ac:dyDescent="0.25">
      <c r="H47083" s="200"/>
    </row>
    <row r="47084" spans="8:8" x14ac:dyDescent="0.25">
      <c r="H47084" s="200"/>
    </row>
    <row r="47085" spans="8:8" x14ac:dyDescent="0.25">
      <c r="H47085" s="200"/>
    </row>
    <row r="47086" spans="8:8" x14ac:dyDescent="0.25">
      <c r="H47086" s="200"/>
    </row>
    <row r="47087" spans="8:8" x14ac:dyDescent="0.25">
      <c r="H47087" s="200"/>
    </row>
    <row r="47088" spans="8:8" x14ac:dyDescent="0.25">
      <c r="H47088" s="200"/>
    </row>
    <row r="47089" spans="8:8" x14ac:dyDescent="0.25">
      <c r="H47089" s="200"/>
    </row>
    <row r="47090" spans="8:8" x14ac:dyDescent="0.25">
      <c r="H47090" s="200"/>
    </row>
    <row r="47091" spans="8:8" x14ac:dyDescent="0.25">
      <c r="H47091" s="200"/>
    </row>
    <row r="47092" spans="8:8" x14ac:dyDescent="0.25">
      <c r="H47092" s="200"/>
    </row>
    <row r="47093" spans="8:8" x14ac:dyDescent="0.25">
      <c r="H47093" s="200"/>
    </row>
    <row r="47094" spans="8:8" x14ac:dyDescent="0.25">
      <c r="H47094" s="200"/>
    </row>
    <row r="47095" spans="8:8" x14ac:dyDescent="0.25">
      <c r="H47095" s="200"/>
    </row>
    <row r="47096" spans="8:8" x14ac:dyDescent="0.25">
      <c r="H47096" s="200"/>
    </row>
    <row r="47097" spans="8:8" x14ac:dyDescent="0.25">
      <c r="H47097" s="200"/>
    </row>
    <row r="47098" spans="8:8" x14ac:dyDescent="0.25">
      <c r="H47098" s="200"/>
    </row>
    <row r="47099" spans="8:8" x14ac:dyDescent="0.25">
      <c r="H47099" s="200"/>
    </row>
    <row r="47100" spans="8:8" x14ac:dyDescent="0.25">
      <c r="H47100" s="200"/>
    </row>
    <row r="47101" spans="8:8" x14ac:dyDescent="0.25">
      <c r="H47101" s="200"/>
    </row>
    <row r="47102" spans="8:8" x14ac:dyDescent="0.25">
      <c r="H47102" s="200"/>
    </row>
    <row r="47103" spans="8:8" x14ac:dyDescent="0.25">
      <c r="H47103" s="200"/>
    </row>
    <row r="47104" spans="8:8" x14ac:dyDescent="0.25">
      <c r="H47104" s="200"/>
    </row>
    <row r="47105" spans="8:8" x14ac:dyDescent="0.25">
      <c r="H47105" s="200"/>
    </row>
    <row r="47106" spans="8:8" x14ac:dyDescent="0.25">
      <c r="H47106" s="200"/>
    </row>
    <row r="47107" spans="8:8" x14ac:dyDescent="0.25">
      <c r="H47107" s="200"/>
    </row>
    <row r="47108" spans="8:8" x14ac:dyDescent="0.25">
      <c r="H47108" s="200"/>
    </row>
    <row r="47109" spans="8:8" x14ac:dyDescent="0.25">
      <c r="H47109" s="200"/>
    </row>
    <row r="47110" spans="8:8" x14ac:dyDescent="0.25">
      <c r="H47110" s="200"/>
    </row>
    <row r="47111" spans="8:8" x14ac:dyDescent="0.25">
      <c r="H47111" s="200"/>
    </row>
    <row r="47112" spans="8:8" x14ac:dyDescent="0.25">
      <c r="H47112" s="200"/>
    </row>
    <row r="47113" spans="8:8" x14ac:dyDescent="0.25">
      <c r="H47113" s="200"/>
    </row>
    <row r="47114" spans="8:8" x14ac:dyDescent="0.25">
      <c r="H47114" s="200"/>
    </row>
    <row r="47115" spans="8:8" x14ac:dyDescent="0.25">
      <c r="H47115" s="200"/>
    </row>
    <row r="47116" spans="8:8" x14ac:dyDescent="0.25">
      <c r="H47116" s="200"/>
    </row>
    <row r="47117" spans="8:8" x14ac:dyDescent="0.25">
      <c r="H47117" s="200"/>
    </row>
    <row r="47118" spans="8:8" x14ac:dyDescent="0.25">
      <c r="H47118" s="200"/>
    </row>
    <row r="47119" spans="8:8" x14ac:dyDescent="0.25">
      <c r="H47119" s="200"/>
    </row>
    <row r="47120" spans="8:8" x14ac:dyDescent="0.25">
      <c r="H47120" s="200"/>
    </row>
    <row r="47121" spans="8:8" x14ac:dyDescent="0.25">
      <c r="H47121" s="200"/>
    </row>
    <row r="47122" spans="8:8" x14ac:dyDescent="0.25">
      <c r="H47122" s="200"/>
    </row>
    <row r="47123" spans="8:8" x14ac:dyDescent="0.25">
      <c r="H47123" s="200"/>
    </row>
    <row r="47124" spans="8:8" x14ac:dyDescent="0.25">
      <c r="H47124" s="200"/>
    </row>
    <row r="47125" spans="8:8" x14ac:dyDescent="0.25">
      <c r="H47125" s="200"/>
    </row>
    <row r="47126" spans="8:8" x14ac:dyDescent="0.25">
      <c r="H47126" s="200"/>
    </row>
    <row r="47127" spans="8:8" x14ac:dyDescent="0.25">
      <c r="H47127" s="200"/>
    </row>
    <row r="47128" spans="8:8" x14ac:dyDescent="0.25">
      <c r="H47128" s="200"/>
    </row>
    <row r="47129" spans="8:8" x14ac:dyDescent="0.25">
      <c r="H47129" s="200"/>
    </row>
    <row r="47130" spans="8:8" x14ac:dyDescent="0.25">
      <c r="H47130" s="200"/>
    </row>
    <row r="47131" spans="8:8" x14ac:dyDescent="0.25">
      <c r="H47131" s="200"/>
    </row>
    <row r="47132" spans="8:8" x14ac:dyDescent="0.25">
      <c r="H47132" s="200"/>
    </row>
    <row r="47133" spans="8:8" x14ac:dyDescent="0.25">
      <c r="H47133" s="200"/>
    </row>
    <row r="47134" spans="8:8" x14ac:dyDescent="0.25">
      <c r="H47134" s="200"/>
    </row>
    <row r="47135" spans="8:8" x14ac:dyDescent="0.25">
      <c r="H47135" s="200"/>
    </row>
    <row r="47136" spans="8:8" x14ac:dyDescent="0.25">
      <c r="H47136" s="200"/>
    </row>
    <row r="47137" spans="8:8" x14ac:dyDescent="0.25">
      <c r="H47137" s="200"/>
    </row>
    <row r="47138" spans="8:8" x14ac:dyDescent="0.25">
      <c r="H47138" s="200"/>
    </row>
    <row r="47139" spans="8:8" x14ac:dyDescent="0.25">
      <c r="H47139" s="200"/>
    </row>
    <row r="47140" spans="8:8" x14ac:dyDescent="0.25">
      <c r="H47140" s="200"/>
    </row>
    <row r="47141" spans="8:8" x14ac:dyDescent="0.25">
      <c r="H47141" s="200"/>
    </row>
    <row r="47142" spans="8:8" x14ac:dyDescent="0.25">
      <c r="H47142" s="200"/>
    </row>
    <row r="47143" spans="8:8" x14ac:dyDescent="0.25">
      <c r="H47143" s="200"/>
    </row>
    <row r="47144" spans="8:8" x14ac:dyDescent="0.25">
      <c r="H47144" s="200"/>
    </row>
    <row r="47145" spans="8:8" x14ac:dyDescent="0.25">
      <c r="H47145" s="200"/>
    </row>
    <row r="47146" spans="8:8" x14ac:dyDescent="0.25">
      <c r="H47146" s="200"/>
    </row>
    <row r="47147" spans="8:8" x14ac:dyDescent="0.25">
      <c r="H47147" s="200"/>
    </row>
    <row r="47148" spans="8:8" x14ac:dyDescent="0.25">
      <c r="H47148" s="200"/>
    </row>
    <row r="47149" spans="8:8" x14ac:dyDescent="0.25">
      <c r="H47149" s="200"/>
    </row>
    <row r="47150" spans="8:8" x14ac:dyDescent="0.25">
      <c r="H47150" s="200"/>
    </row>
    <row r="47151" spans="8:8" x14ac:dyDescent="0.25">
      <c r="H47151" s="200"/>
    </row>
    <row r="47152" spans="8:8" x14ac:dyDescent="0.25">
      <c r="H47152" s="200"/>
    </row>
    <row r="47153" spans="8:8" x14ac:dyDescent="0.25">
      <c r="H47153" s="200"/>
    </row>
    <row r="47154" spans="8:8" x14ac:dyDescent="0.25">
      <c r="H47154" s="200"/>
    </row>
    <row r="47155" spans="8:8" x14ac:dyDescent="0.25">
      <c r="H47155" s="200"/>
    </row>
    <row r="47156" spans="8:8" x14ac:dyDescent="0.25">
      <c r="H47156" s="200"/>
    </row>
    <row r="47157" spans="8:8" x14ac:dyDescent="0.25">
      <c r="H47157" s="200"/>
    </row>
    <row r="47158" spans="8:8" x14ac:dyDescent="0.25">
      <c r="H47158" s="200"/>
    </row>
    <row r="47159" spans="8:8" x14ac:dyDescent="0.25">
      <c r="H47159" s="200"/>
    </row>
    <row r="47160" spans="8:8" x14ac:dyDescent="0.25">
      <c r="H47160" s="200"/>
    </row>
    <row r="47161" spans="8:8" x14ac:dyDescent="0.25">
      <c r="H47161" s="200"/>
    </row>
    <row r="47162" spans="8:8" x14ac:dyDescent="0.25">
      <c r="H47162" s="200"/>
    </row>
    <row r="47163" spans="8:8" x14ac:dyDescent="0.25">
      <c r="H47163" s="200"/>
    </row>
    <row r="47164" spans="8:8" x14ac:dyDescent="0.25">
      <c r="H47164" s="200"/>
    </row>
    <row r="47165" spans="8:8" x14ac:dyDescent="0.25">
      <c r="H47165" s="200"/>
    </row>
    <row r="47166" spans="8:8" x14ac:dyDescent="0.25">
      <c r="H47166" s="200"/>
    </row>
    <row r="47167" spans="8:8" x14ac:dyDescent="0.25">
      <c r="H47167" s="200"/>
    </row>
    <row r="47168" spans="8:8" x14ac:dyDescent="0.25">
      <c r="H47168" s="200"/>
    </row>
    <row r="47169" spans="8:8" x14ac:dyDescent="0.25">
      <c r="H47169" s="200"/>
    </row>
    <row r="47170" spans="8:8" x14ac:dyDescent="0.25">
      <c r="H47170" s="200"/>
    </row>
    <row r="47171" spans="8:8" x14ac:dyDescent="0.25">
      <c r="H47171" s="200"/>
    </row>
    <row r="47172" spans="8:8" x14ac:dyDescent="0.25">
      <c r="H47172" s="200"/>
    </row>
    <row r="47173" spans="8:8" x14ac:dyDescent="0.25">
      <c r="H47173" s="200"/>
    </row>
    <row r="47174" spans="8:8" x14ac:dyDescent="0.25">
      <c r="H47174" s="200"/>
    </row>
    <row r="47175" spans="8:8" x14ac:dyDescent="0.25">
      <c r="H47175" s="200"/>
    </row>
    <row r="47176" spans="8:8" x14ac:dyDescent="0.25">
      <c r="H47176" s="200"/>
    </row>
    <row r="47177" spans="8:8" x14ac:dyDescent="0.25">
      <c r="H47177" s="200"/>
    </row>
    <row r="47178" spans="8:8" x14ac:dyDescent="0.25">
      <c r="H47178" s="200"/>
    </row>
    <row r="47179" spans="8:8" x14ac:dyDescent="0.25">
      <c r="H47179" s="200"/>
    </row>
    <row r="47180" spans="8:8" x14ac:dyDescent="0.25">
      <c r="H47180" s="200"/>
    </row>
    <row r="47181" spans="8:8" x14ac:dyDescent="0.25">
      <c r="H47181" s="200"/>
    </row>
    <row r="47182" spans="8:8" x14ac:dyDescent="0.25">
      <c r="H47182" s="200"/>
    </row>
    <row r="47183" spans="8:8" x14ac:dyDescent="0.25">
      <c r="H47183" s="200"/>
    </row>
    <row r="47184" spans="8:8" x14ac:dyDescent="0.25">
      <c r="H47184" s="200"/>
    </row>
    <row r="47185" spans="8:8" x14ac:dyDescent="0.25">
      <c r="H47185" s="200"/>
    </row>
    <row r="47186" spans="8:8" x14ac:dyDescent="0.25">
      <c r="H47186" s="200"/>
    </row>
    <row r="47187" spans="8:8" x14ac:dyDescent="0.25">
      <c r="H47187" s="200"/>
    </row>
    <row r="47188" spans="8:8" x14ac:dyDescent="0.25">
      <c r="H47188" s="200"/>
    </row>
    <row r="47189" spans="8:8" x14ac:dyDescent="0.25">
      <c r="H47189" s="200"/>
    </row>
    <row r="47190" spans="8:8" x14ac:dyDescent="0.25">
      <c r="H47190" s="200"/>
    </row>
    <row r="47191" spans="8:8" x14ac:dyDescent="0.25">
      <c r="H47191" s="200"/>
    </row>
    <row r="47192" spans="8:8" x14ac:dyDescent="0.25">
      <c r="H47192" s="200"/>
    </row>
    <row r="47193" spans="8:8" x14ac:dyDescent="0.25">
      <c r="H47193" s="200"/>
    </row>
    <row r="47194" spans="8:8" x14ac:dyDescent="0.25">
      <c r="H47194" s="200"/>
    </row>
    <row r="47195" spans="8:8" x14ac:dyDescent="0.25">
      <c r="H47195" s="200"/>
    </row>
    <row r="47196" spans="8:8" x14ac:dyDescent="0.25">
      <c r="H47196" s="200"/>
    </row>
    <row r="47197" spans="8:8" x14ac:dyDescent="0.25">
      <c r="H47197" s="200"/>
    </row>
    <row r="47198" spans="8:8" x14ac:dyDescent="0.25">
      <c r="H47198" s="200"/>
    </row>
    <row r="47199" spans="8:8" x14ac:dyDescent="0.25">
      <c r="H47199" s="200"/>
    </row>
    <row r="47200" spans="8:8" x14ac:dyDescent="0.25">
      <c r="H47200" s="200"/>
    </row>
    <row r="47201" spans="8:8" x14ac:dyDescent="0.25">
      <c r="H47201" s="200"/>
    </row>
    <row r="47202" spans="8:8" x14ac:dyDescent="0.25">
      <c r="H47202" s="200"/>
    </row>
    <row r="47203" spans="8:8" x14ac:dyDescent="0.25">
      <c r="H47203" s="200"/>
    </row>
    <row r="47204" spans="8:8" x14ac:dyDescent="0.25">
      <c r="H47204" s="200"/>
    </row>
    <row r="47205" spans="8:8" x14ac:dyDescent="0.25">
      <c r="H47205" s="200"/>
    </row>
    <row r="47206" spans="8:8" x14ac:dyDescent="0.25">
      <c r="H47206" s="200"/>
    </row>
    <row r="47207" spans="8:8" x14ac:dyDescent="0.25">
      <c r="H47207" s="200"/>
    </row>
    <row r="47208" spans="8:8" x14ac:dyDescent="0.25">
      <c r="H47208" s="200"/>
    </row>
    <row r="47209" spans="8:8" x14ac:dyDescent="0.25">
      <c r="H47209" s="200"/>
    </row>
    <row r="47210" spans="8:8" x14ac:dyDescent="0.25">
      <c r="H47210" s="200"/>
    </row>
    <row r="47211" spans="8:8" x14ac:dyDescent="0.25">
      <c r="H47211" s="200"/>
    </row>
    <row r="47212" spans="8:8" x14ac:dyDescent="0.25">
      <c r="H47212" s="200"/>
    </row>
    <row r="47213" spans="8:8" x14ac:dyDescent="0.25">
      <c r="H47213" s="200"/>
    </row>
    <row r="47214" spans="8:8" x14ac:dyDescent="0.25">
      <c r="H47214" s="200"/>
    </row>
    <row r="47215" spans="8:8" x14ac:dyDescent="0.25">
      <c r="H47215" s="200"/>
    </row>
    <row r="47216" spans="8:8" x14ac:dyDescent="0.25">
      <c r="H47216" s="200"/>
    </row>
    <row r="47217" spans="8:8" x14ac:dyDescent="0.25">
      <c r="H47217" s="200"/>
    </row>
    <row r="47218" spans="8:8" x14ac:dyDescent="0.25">
      <c r="H47218" s="200"/>
    </row>
    <row r="47219" spans="8:8" x14ac:dyDescent="0.25">
      <c r="H47219" s="200"/>
    </row>
    <row r="47220" spans="8:8" x14ac:dyDescent="0.25">
      <c r="H47220" s="200"/>
    </row>
    <row r="47221" spans="8:8" x14ac:dyDescent="0.25">
      <c r="H47221" s="200"/>
    </row>
    <row r="47222" spans="8:8" x14ac:dyDescent="0.25">
      <c r="H47222" s="200"/>
    </row>
    <row r="47223" spans="8:8" x14ac:dyDescent="0.25">
      <c r="H47223" s="200"/>
    </row>
    <row r="47224" spans="8:8" x14ac:dyDescent="0.25">
      <c r="H47224" s="200"/>
    </row>
    <row r="47225" spans="8:8" x14ac:dyDescent="0.25">
      <c r="H47225" s="200"/>
    </row>
    <row r="47226" spans="8:8" x14ac:dyDescent="0.25">
      <c r="H47226" s="200"/>
    </row>
    <row r="47227" spans="8:8" x14ac:dyDescent="0.25">
      <c r="H47227" s="200"/>
    </row>
    <row r="47228" spans="8:8" x14ac:dyDescent="0.25">
      <c r="H47228" s="200"/>
    </row>
    <row r="47229" spans="8:8" x14ac:dyDescent="0.25">
      <c r="H47229" s="200"/>
    </row>
    <row r="47230" spans="8:8" x14ac:dyDescent="0.25">
      <c r="H47230" s="200"/>
    </row>
    <row r="47231" spans="8:8" x14ac:dyDescent="0.25">
      <c r="H47231" s="200"/>
    </row>
    <row r="47232" spans="8:8" x14ac:dyDescent="0.25">
      <c r="H47232" s="200"/>
    </row>
    <row r="47233" spans="8:8" x14ac:dyDescent="0.25">
      <c r="H47233" s="200"/>
    </row>
    <row r="47234" spans="8:8" x14ac:dyDescent="0.25">
      <c r="H47234" s="200"/>
    </row>
    <row r="47235" spans="8:8" x14ac:dyDescent="0.25">
      <c r="H47235" s="200"/>
    </row>
    <row r="47236" spans="8:8" x14ac:dyDescent="0.25">
      <c r="H47236" s="200"/>
    </row>
    <row r="47237" spans="8:8" x14ac:dyDescent="0.25">
      <c r="H47237" s="200"/>
    </row>
    <row r="47238" spans="8:8" x14ac:dyDescent="0.25">
      <c r="H47238" s="200"/>
    </row>
    <row r="47239" spans="8:8" x14ac:dyDescent="0.25">
      <c r="H47239" s="200"/>
    </row>
    <row r="47240" spans="8:8" x14ac:dyDescent="0.25">
      <c r="H47240" s="200"/>
    </row>
    <row r="47241" spans="8:8" x14ac:dyDescent="0.25">
      <c r="H47241" s="200"/>
    </row>
    <row r="47242" spans="8:8" x14ac:dyDescent="0.25">
      <c r="H47242" s="200"/>
    </row>
    <row r="47243" spans="8:8" x14ac:dyDescent="0.25">
      <c r="H47243" s="200"/>
    </row>
    <row r="47244" spans="8:8" x14ac:dyDescent="0.25">
      <c r="H47244" s="200"/>
    </row>
    <row r="47245" spans="8:8" x14ac:dyDescent="0.25">
      <c r="H47245" s="200"/>
    </row>
    <row r="47246" spans="8:8" x14ac:dyDescent="0.25">
      <c r="H47246" s="200"/>
    </row>
    <row r="47247" spans="8:8" x14ac:dyDescent="0.25">
      <c r="H47247" s="200"/>
    </row>
    <row r="47248" spans="8:8" x14ac:dyDescent="0.25">
      <c r="H47248" s="200"/>
    </row>
    <row r="47249" spans="8:8" x14ac:dyDescent="0.25">
      <c r="H47249" s="200"/>
    </row>
    <row r="47250" spans="8:8" x14ac:dyDescent="0.25">
      <c r="H47250" s="200"/>
    </row>
    <row r="47251" spans="8:8" x14ac:dyDescent="0.25">
      <c r="H47251" s="200"/>
    </row>
    <row r="47252" spans="8:8" x14ac:dyDescent="0.25">
      <c r="H47252" s="200"/>
    </row>
    <row r="47253" spans="8:8" x14ac:dyDescent="0.25">
      <c r="H47253" s="200"/>
    </row>
    <row r="47254" spans="8:8" x14ac:dyDescent="0.25">
      <c r="H47254" s="200"/>
    </row>
    <row r="47255" spans="8:8" x14ac:dyDescent="0.25">
      <c r="H47255" s="200"/>
    </row>
    <row r="47256" spans="8:8" x14ac:dyDescent="0.25">
      <c r="H47256" s="200"/>
    </row>
    <row r="47257" spans="8:8" x14ac:dyDescent="0.25">
      <c r="H47257" s="200"/>
    </row>
    <row r="47258" spans="8:8" x14ac:dyDescent="0.25">
      <c r="H47258" s="200"/>
    </row>
    <row r="47259" spans="8:8" x14ac:dyDescent="0.25">
      <c r="H47259" s="200"/>
    </row>
    <row r="47260" spans="8:8" x14ac:dyDescent="0.25">
      <c r="H47260" s="200"/>
    </row>
    <row r="47261" spans="8:8" x14ac:dyDescent="0.25">
      <c r="H47261" s="200"/>
    </row>
    <row r="47262" spans="8:8" x14ac:dyDescent="0.25">
      <c r="H47262" s="200"/>
    </row>
    <row r="47263" spans="8:8" x14ac:dyDescent="0.25">
      <c r="H47263" s="200"/>
    </row>
    <row r="47264" spans="8:8" x14ac:dyDescent="0.25">
      <c r="H47264" s="200"/>
    </row>
    <row r="47265" spans="8:8" x14ac:dyDescent="0.25">
      <c r="H47265" s="200"/>
    </row>
    <row r="47266" spans="8:8" x14ac:dyDescent="0.25">
      <c r="H47266" s="200"/>
    </row>
    <row r="47267" spans="8:8" x14ac:dyDescent="0.25">
      <c r="H47267" s="200"/>
    </row>
    <row r="47268" spans="8:8" x14ac:dyDescent="0.25">
      <c r="H47268" s="200"/>
    </row>
    <row r="47269" spans="8:8" x14ac:dyDescent="0.25">
      <c r="H47269" s="200"/>
    </row>
    <row r="47270" spans="8:8" x14ac:dyDescent="0.25">
      <c r="H47270" s="200"/>
    </row>
    <row r="47271" spans="8:8" x14ac:dyDescent="0.25">
      <c r="H47271" s="200"/>
    </row>
    <row r="47272" spans="8:8" x14ac:dyDescent="0.25">
      <c r="H47272" s="200"/>
    </row>
    <row r="47273" spans="8:8" x14ac:dyDescent="0.25">
      <c r="H47273" s="200"/>
    </row>
    <row r="47274" spans="8:8" x14ac:dyDescent="0.25">
      <c r="H47274" s="200"/>
    </row>
    <row r="47275" spans="8:8" x14ac:dyDescent="0.25">
      <c r="H47275" s="200"/>
    </row>
    <row r="47276" spans="8:8" x14ac:dyDescent="0.25">
      <c r="H47276" s="200"/>
    </row>
    <row r="47277" spans="8:8" x14ac:dyDescent="0.25">
      <c r="H47277" s="200"/>
    </row>
    <row r="47278" spans="8:8" x14ac:dyDescent="0.25">
      <c r="H47278" s="200"/>
    </row>
    <row r="47279" spans="8:8" x14ac:dyDescent="0.25">
      <c r="H47279" s="200"/>
    </row>
    <row r="47280" spans="8:8" x14ac:dyDescent="0.25">
      <c r="H47280" s="200"/>
    </row>
    <row r="47281" spans="8:8" x14ac:dyDescent="0.25">
      <c r="H47281" s="200"/>
    </row>
    <row r="47282" spans="8:8" x14ac:dyDescent="0.25">
      <c r="H47282" s="200"/>
    </row>
    <row r="47283" spans="8:8" x14ac:dyDescent="0.25">
      <c r="H47283" s="200"/>
    </row>
    <row r="47284" spans="8:8" x14ac:dyDescent="0.25">
      <c r="H47284" s="200"/>
    </row>
    <row r="47285" spans="8:8" x14ac:dyDescent="0.25">
      <c r="H47285" s="200"/>
    </row>
    <row r="47286" spans="8:8" x14ac:dyDescent="0.25">
      <c r="H47286" s="200"/>
    </row>
    <row r="47287" spans="8:8" x14ac:dyDescent="0.25">
      <c r="H47287" s="200"/>
    </row>
    <row r="47288" spans="8:8" x14ac:dyDescent="0.25">
      <c r="H47288" s="200"/>
    </row>
    <row r="47289" spans="8:8" x14ac:dyDescent="0.25">
      <c r="H47289" s="200"/>
    </row>
    <row r="47290" spans="8:8" x14ac:dyDescent="0.25">
      <c r="H47290" s="200"/>
    </row>
    <row r="47291" spans="8:8" x14ac:dyDescent="0.25">
      <c r="H47291" s="200"/>
    </row>
    <row r="47292" spans="8:8" x14ac:dyDescent="0.25">
      <c r="H47292" s="200"/>
    </row>
    <row r="47293" spans="8:8" x14ac:dyDescent="0.25">
      <c r="H47293" s="200"/>
    </row>
    <row r="47294" spans="8:8" x14ac:dyDescent="0.25">
      <c r="H47294" s="200"/>
    </row>
    <row r="47295" spans="8:8" x14ac:dyDescent="0.25">
      <c r="H47295" s="200"/>
    </row>
    <row r="47296" spans="8:8" x14ac:dyDescent="0.25">
      <c r="H47296" s="200"/>
    </row>
    <row r="47297" spans="8:8" x14ac:dyDescent="0.25">
      <c r="H47297" s="200"/>
    </row>
    <row r="47298" spans="8:8" x14ac:dyDescent="0.25">
      <c r="H47298" s="200"/>
    </row>
    <row r="47299" spans="8:8" x14ac:dyDescent="0.25">
      <c r="H47299" s="200"/>
    </row>
    <row r="47300" spans="8:8" x14ac:dyDescent="0.25">
      <c r="H47300" s="200"/>
    </row>
    <row r="47301" spans="8:8" x14ac:dyDescent="0.25">
      <c r="H47301" s="200"/>
    </row>
    <row r="47302" spans="8:8" x14ac:dyDescent="0.25">
      <c r="H47302" s="200"/>
    </row>
    <row r="47303" spans="8:8" x14ac:dyDescent="0.25">
      <c r="H47303" s="200"/>
    </row>
    <row r="47304" spans="8:8" x14ac:dyDescent="0.25">
      <c r="H47304" s="200"/>
    </row>
    <row r="47305" spans="8:8" x14ac:dyDescent="0.25">
      <c r="H47305" s="200"/>
    </row>
    <row r="47306" spans="8:8" x14ac:dyDescent="0.25">
      <c r="H47306" s="200"/>
    </row>
    <row r="47307" spans="8:8" x14ac:dyDescent="0.25">
      <c r="H47307" s="200"/>
    </row>
    <row r="47308" spans="8:8" x14ac:dyDescent="0.25">
      <c r="H47308" s="200"/>
    </row>
    <row r="47309" spans="8:8" x14ac:dyDescent="0.25">
      <c r="H47309" s="200"/>
    </row>
    <row r="47310" spans="8:8" x14ac:dyDescent="0.25">
      <c r="H47310" s="200"/>
    </row>
    <row r="47311" spans="8:8" x14ac:dyDescent="0.25">
      <c r="H47311" s="200"/>
    </row>
    <row r="47312" spans="8:8" x14ac:dyDescent="0.25">
      <c r="H47312" s="200"/>
    </row>
    <row r="47313" spans="8:8" x14ac:dyDescent="0.25">
      <c r="H47313" s="200"/>
    </row>
    <row r="47314" spans="8:8" x14ac:dyDescent="0.25">
      <c r="H47314" s="200"/>
    </row>
    <row r="47315" spans="8:8" x14ac:dyDescent="0.25">
      <c r="H47315" s="200"/>
    </row>
    <row r="47316" spans="8:8" x14ac:dyDescent="0.25">
      <c r="H47316" s="200"/>
    </row>
    <row r="47317" spans="8:8" x14ac:dyDescent="0.25">
      <c r="H47317" s="200"/>
    </row>
    <row r="47318" spans="8:8" x14ac:dyDescent="0.25">
      <c r="H47318" s="200"/>
    </row>
    <row r="47319" spans="8:8" x14ac:dyDescent="0.25">
      <c r="H47319" s="200"/>
    </row>
    <row r="47320" spans="8:8" x14ac:dyDescent="0.25">
      <c r="H47320" s="200"/>
    </row>
    <row r="47321" spans="8:8" x14ac:dyDescent="0.25">
      <c r="H47321" s="200"/>
    </row>
    <row r="47322" spans="8:8" x14ac:dyDescent="0.25">
      <c r="H47322" s="200"/>
    </row>
    <row r="47323" spans="8:8" x14ac:dyDescent="0.25">
      <c r="H47323" s="200"/>
    </row>
    <row r="47324" spans="8:8" x14ac:dyDescent="0.25">
      <c r="H47324" s="200"/>
    </row>
    <row r="47325" spans="8:8" x14ac:dyDescent="0.25">
      <c r="H47325" s="200"/>
    </row>
    <row r="47326" spans="8:8" x14ac:dyDescent="0.25">
      <c r="H47326" s="200"/>
    </row>
    <row r="47327" spans="8:8" x14ac:dyDescent="0.25">
      <c r="H47327" s="200"/>
    </row>
    <row r="47328" spans="8:8" x14ac:dyDescent="0.25">
      <c r="H47328" s="200"/>
    </row>
    <row r="47329" spans="8:8" x14ac:dyDescent="0.25">
      <c r="H47329" s="200"/>
    </row>
    <row r="47330" spans="8:8" x14ac:dyDescent="0.25">
      <c r="H47330" s="200"/>
    </row>
    <row r="47331" spans="8:8" x14ac:dyDescent="0.25">
      <c r="H47331" s="200"/>
    </row>
    <row r="47332" spans="8:8" x14ac:dyDescent="0.25">
      <c r="H47332" s="200"/>
    </row>
    <row r="47333" spans="8:8" x14ac:dyDescent="0.25">
      <c r="H47333" s="200"/>
    </row>
    <row r="47334" spans="8:8" x14ac:dyDescent="0.25">
      <c r="H47334" s="200"/>
    </row>
    <row r="47335" spans="8:8" x14ac:dyDescent="0.25">
      <c r="H47335" s="200"/>
    </row>
    <row r="47336" spans="8:8" x14ac:dyDescent="0.25">
      <c r="H47336" s="200"/>
    </row>
    <row r="47337" spans="8:8" x14ac:dyDescent="0.25">
      <c r="H47337" s="200"/>
    </row>
    <row r="47338" spans="8:8" x14ac:dyDescent="0.25">
      <c r="H47338" s="200"/>
    </row>
    <row r="47339" spans="8:8" x14ac:dyDescent="0.25">
      <c r="H47339" s="200"/>
    </row>
    <row r="47340" spans="8:8" x14ac:dyDescent="0.25">
      <c r="H47340" s="200"/>
    </row>
    <row r="47341" spans="8:8" x14ac:dyDescent="0.25">
      <c r="H47341" s="200"/>
    </row>
    <row r="47342" spans="8:8" x14ac:dyDescent="0.25">
      <c r="H47342" s="200"/>
    </row>
    <row r="47343" spans="8:8" x14ac:dyDescent="0.25">
      <c r="H47343" s="200"/>
    </row>
    <row r="47344" spans="8:8" x14ac:dyDescent="0.25">
      <c r="H47344" s="200"/>
    </row>
    <row r="47345" spans="8:8" x14ac:dyDescent="0.25">
      <c r="H47345" s="200"/>
    </row>
    <row r="47346" spans="8:8" x14ac:dyDescent="0.25">
      <c r="H47346" s="200"/>
    </row>
    <row r="47347" spans="8:8" x14ac:dyDescent="0.25">
      <c r="H47347" s="200"/>
    </row>
    <row r="47348" spans="8:8" x14ac:dyDescent="0.25">
      <c r="H47348" s="200"/>
    </row>
    <row r="47349" spans="8:8" x14ac:dyDescent="0.25">
      <c r="H47349" s="200"/>
    </row>
    <row r="47350" spans="8:8" x14ac:dyDescent="0.25">
      <c r="H47350" s="200"/>
    </row>
    <row r="47351" spans="8:8" x14ac:dyDescent="0.25">
      <c r="H47351" s="200"/>
    </row>
    <row r="47352" spans="8:8" x14ac:dyDescent="0.25">
      <c r="H47352" s="200"/>
    </row>
    <row r="47353" spans="8:8" x14ac:dyDescent="0.25">
      <c r="H47353" s="200"/>
    </row>
    <row r="47354" spans="8:8" x14ac:dyDescent="0.25">
      <c r="H47354" s="200"/>
    </row>
    <row r="47355" spans="8:8" x14ac:dyDescent="0.25">
      <c r="H47355" s="200"/>
    </row>
    <row r="47356" spans="8:8" x14ac:dyDescent="0.25">
      <c r="H47356" s="200"/>
    </row>
    <row r="47357" spans="8:8" x14ac:dyDescent="0.25">
      <c r="H47357" s="200"/>
    </row>
    <row r="47358" spans="8:8" x14ac:dyDescent="0.25">
      <c r="H47358" s="200"/>
    </row>
    <row r="47359" spans="8:8" x14ac:dyDescent="0.25">
      <c r="H47359" s="200"/>
    </row>
    <row r="47360" spans="8:8" x14ac:dyDescent="0.25">
      <c r="H47360" s="200"/>
    </row>
    <row r="47361" spans="8:8" x14ac:dyDescent="0.25">
      <c r="H47361" s="200"/>
    </row>
    <row r="47362" spans="8:8" x14ac:dyDescent="0.25">
      <c r="H47362" s="200"/>
    </row>
    <row r="47363" spans="8:8" x14ac:dyDescent="0.25">
      <c r="H47363" s="200"/>
    </row>
    <row r="47364" spans="8:8" x14ac:dyDescent="0.25">
      <c r="H47364" s="200"/>
    </row>
    <row r="47365" spans="8:8" x14ac:dyDescent="0.25">
      <c r="H47365" s="200"/>
    </row>
    <row r="47366" spans="8:8" x14ac:dyDescent="0.25">
      <c r="H47366" s="200"/>
    </row>
    <row r="47367" spans="8:8" x14ac:dyDescent="0.25">
      <c r="H47367" s="200"/>
    </row>
    <row r="47368" spans="8:8" x14ac:dyDescent="0.25">
      <c r="H47368" s="200"/>
    </row>
    <row r="47369" spans="8:8" x14ac:dyDescent="0.25">
      <c r="H47369" s="200"/>
    </row>
    <row r="47370" spans="8:8" x14ac:dyDescent="0.25">
      <c r="H47370" s="200"/>
    </row>
    <row r="47371" spans="8:8" x14ac:dyDescent="0.25">
      <c r="H47371" s="200"/>
    </row>
    <row r="47372" spans="8:8" x14ac:dyDescent="0.25">
      <c r="H47372" s="200"/>
    </row>
    <row r="47373" spans="8:8" x14ac:dyDescent="0.25">
      <c r="H47373" s="200"/>
    </row>
    <row r="47374" spans="8:8" x14ac:dyDescent="0.25">
      <c r="H47374" s="200"/>
    </row>
    <row r="47375" spans="8:8" x14ac:dyDescent="0.25">
      <c r="H47375" s="200"/>
    </row>
    <row r="47376" spans="8:8" x14ac:dyDescent="0.25">
      <c r="H47376" s="200"/>
    </row>
    <row r="47377" spans="8:8" x14ac:dyDescent="0.25">
      <c r="H47377" s="200"/>
    </row>
    <row r="47378" spans="8:8" x14ac:dyDescent="0.25">
      <c r="H47378" s="200"/>
    </row>
    <row r="47379" spans="8:8" x14ac:dyDescent="0.25">
      <c r="H47379" s="200"/>
    </row>
    <row r="47380" spans="8:8" x14ac:dyDescent="0.25">
      <c r="H47380" s="200"/>
    </row>
    <row r="47381" spans="8:8" x14ac:dyDescent="0.25">
      <c r="H47381" s="200"/>
    </row>
    <row r="47382" spans="8:8" x14ac:dyDescent="0.25">
      <c r="H47382" s="200"/>
    </row>
    <row r="47383" spans="8:8" x14ac:dyDescent="0.25">
      <c r="H47383" s="200"/>
    </row>
    <row r="47384" spans="8:8" x14ac:dyDescent="0.25">
      <c r="H47384" s="200"/>
    </row>
    <row r="47385" spans="8:8" x14ac:dyDescent="0.25">
      <c r="H47385" s="200"/>
    </row>
    <row r="47386" spans="8:8" x14ac:dyDescent="0.25">
      <c r="H47386" s="200"/>
    </row>
    <row r="47387" spans="8:8" x14ac:dyDescent="0.25">
      <c r="H47387" s="200"/>
    </row>
    <row r="47388" spans="8:8" x14ac:dyDescent="0.25">
      <c r="H47388" s="200"/>
    </row>
    <row r="47389" spans="8:8" x14ac:dyDescent="0.25">
      <c r="H47389" s="200"/>
    </row>
    <row r="47390" spans="8:8" x14ac:dyDescent="0.25">
      <c r="H47390" s="200"/>
    </row>
    <row r="47391" spans="8:8" x14ac:dyDescent="0.25">
      <c r="H47391" s="200"/>
    </row>
    <row r="47392" spans="8:8" x14ac:dyDescent="0.25">
      <c r="H47392" s="200"/>
    </row>
    <row r="47393" spans="8:8" x14ac:dyDescent="0.25">
      <c r="H47393" s="200"/>
    </row>
    <row r="47394" spans="8:8" x14ac:dyDescent="0.25">
      <c r="H47394" s="200"/>
    </row>
    <row r="47395" spans="8:8" x14ac:dyDescent="0.25">
      <c r="H47395" s="200"/>
    </row>
    <row r="47396" spans="8:8" x14ac:dyDescent="0.25">
      <c r="H47396" s="200"/>
    </row>
    <row r="47397" spans="8:8" x14ac:dyDescent="0.25">
      <c r="H47397" s="200"/>
    </row>
    <row r="47398" spans="8:8" x14ac:dyDescent="0.25">
      <c r="H47398" s="200"/>
    </row>
    <row r="47399" spans="8:8" x14ac:dyDescent="0.25">
      <c r="H47399" s="200"/>
    </row>
    <row r="47400" spans="8:8" x14ac:dyDescent="0.25">
      <c r="H47400" s="200"/>
    </row>
    <row r="47401" spans="8:8" x14ac:dyDescent="0.25">
      <c r="H47401" s="200"/>
    </row>
    <row r="47402" spans="8:8" x14ac:dyDescent="0.25">
      <c r="H47402" s="200"/>
    </row>
    <row r="47403" spans="8:8" x14ac:dyDescent="0.25">
      <c r="H47403" s="200"/>
    </row>
    <row r="47404" spans="8:8" x14ac:dyDescent="0.25">
      <c r="H47404" s="200"/>
    </row>
    <row r="47405" spans="8:8" x14ac:dyDescent="0.25">
      <c r="H47405" s="200"/>
    </row>
    <row r="47406" spans="8:8" x14ac:dyDescent="0.25">
      <c r="H47406" s="200"/>
    </row>
    <row r="47407" spans="8:8" x14ac:dyDescent="0.25">
      <c r="H47407" s="200"/>
    </row>
    <row r="47408" spans="8:8" x14ac:dyDescent="0.25">
      <c r="H47408" s="200"/>
    </row>
    <row r="47409" spans="8:8" x14ac:dyDescent="0.25">
      <c r="H47409" s="200"/>
    </row>
    <row r="47410" spans="8:8" x14ac:dyDescent="0.25">
      <c r="H47410" s="200"/>
    </row>
    <row r="47411" spans="8:8" x14ac:dyDescent="0.25">
      <c r="H47411" s="200"/>
    </row>
    <row r="47412" spans="8:8" x14ac:dyDescent="0.25">
      <c r="H47412" s="200"/>
    </row>
    <row r="47413" spans="8:8" x14ac:dyDescent="0.25">
      <c r="H47413" s="200"/>
    </row>
    <row r="47414" spans="8:8" x14ac:dyDescent="0.25">
      <c r="H47414" s="200"/>
    </row>
    <row r="47415" spans="8:8" x14ac:dyDescent="0.25">
      <c r="H47415" s="200"/>
    </row>
    <row r="47416" spans="8:8" x14ac:dyDescent="0.25">
      <c r="H47416" s="200"/>
    </row>
    <row r="47417" spans="8:8" x14ac:dyDescent="0.25">
      <c r="H47417" s="200"/>
    </row>
    <row r="47418" spans="8:8" x14ac:dyDescent="0.25">
      <c r="H47418" s="200"/>
    </row>
    <row r="47419" spans="8:8" x14ac:dyDescent="0.25">
      <c r="H47419" s="200"/>
    </row>
    <row r="47420" spans="8:8" x14ac:dyDescent="0.25">
      <c r="H47420" s="200"/>
    </row>
    <row r="47421" spans="8:8" x14ac:dyDescent="0.25">
      <c r="H47421" s="200"/>
    </row>
    <row r="47422" spans="8:8" x14ac:dyDescent="0.25">
      <c r="H47422" s="200"/>
    </row>
    <row r="47423" spans="8:8" x14ac:dyDescent="0.25">
      <c r="H47423" s="200"/>
    </row>
    <row r="47424" spans="8:8" x14ac:dyDescent="0.25">
      <c r="H47424" s="200"/>
    </row>
    <row r="47425" spans="8:8" x14ac:dyDescent="0.25">
      <c r="H47425" s="200"/>
    </row>
    <row r="47426" spans="8:8" x14ac:dyDescent="0.25">
      <c r="H47426" s="200"/>
    </row>
    <row r="47427" spans="8:8" x14ac:dyDescent="0.25">
      <c r="H47427" s="200"/>
    </row>
    <row r="47428" spans="8:8" x14ac:dyDescent="0.25">
      <c r="H47428" s="200"/>
    </row>
    <row r="47429" spans="8:8" x14ac:dyDescent="0.25">
      <c r="H47429" s="200"/>
    </row>
    <row r="47430" spans="8:8" x14ac:dyDescent="0.25">
      <c r="H47430" s="200"/>
    </row>
    <row r="47431" spans="8:8" x14ac:dyDescent="0.25">
      <c r="H47431" s="200"/>
    </row>
    <row r="47432" spans="8:8" x14ac:dyDescent="0.25">
      <c r="H47432" s="200"/>
    </row>
    <row r="47433" spans="8:8" x14ac:dyDescent="0.25">
      <c r="H47433" s="200"/>
    </row>
    <row r="47434" spans="8:8" x14ac:dyDescent="0.25">
      <c r="H47434" s="200"/>
    </row>
    <row r="47435" spans="8:8" x14ac:dyDescent="0.25">
      <c r="H47435" s="200"/>
    </row>
    <row r="47436" spans="8:8" x14ac:dyDescent="0.25">
      <c r="H47436" s="200"/>
    </row>
    <row r="47437" spans="8:8" x14ac:dyDescent="0.25">
      <c r="H47437" s="200"/>
    </row>
    <row r="47438" spans="8:8" x14ac:dyDescent="0.25">
      <c r="H47438" s="200"/>
    </row>
    <row r="47439" spans="8:8" x14ac:dyDescent="0.25">
      <c r="H47439" s="200"/>
    </row>
    <row r="47440" spans="8:8" x14ac:dyDescent="0.25">
      <c r="H47440" s="200"/>
    </row>
    <row r="47441" spans="8:8" x14ac:dyDescent="0.25">
      <c r="H47441" s="200"/>
    </row>
    <row r="47442" spans="8:8" x14ac:dyDescent="0.25">
      <c r="H47442" s="200"/>
    </row>
    <row r="47443" spans="8:8" x14ac:dyDescent="0.25">
      <c r="H47443" s="200"/>
    </row>
    <row r="47444" spans="8:8" x14ac:dyDescent="0.25">
      <c r="H47444" s="200"/>
    </row>
    <row r="47445" spans="8:8" x14ac:dyDescent="0.25">
      <c r="H47445" s="200"/>
    </row>
    <row r="47446" spans="8:8" x14ac:dyDescent="0.25">
      <c r="H47446" s="200"/>
    </row>
    <row r="47447" spans="8:8" x14ac:dyDescent="0.25">
      <c r="H47447" s="200"/>
    </row>
    <row r="47448" spans="8:8" x14ac:dyDescent="0.25">
      <c r="H47448" s="200"/>
    </row>
    <row r="47449" spans="8:8" x14ac:dyDescent="0.25">
      <c r="H47449" s="200"/>
    </row>
    <row r="47450" spans="8:8" x14ac:dyDescent="0.25">
      <c r="H47450" s="200"/>
    </row>
    <row r="47451" spans="8:8" x14ac:dyDescent="0.25">
      <c r="H47451" s="200"/>
    </row>
    <row r="47452" spans="8:8" x14ac:dyDescent="0.25">
      <c r="H47452" s="200"/>
    </row>
    <row r="47453" spans="8:8" x14ac:dyDescent="0.25">
      <c r="H47453" s="200"/>
    </row>
    <row r="47454" spans="8:8" x14ac:dyDescent="0.25">
      <c r="H47454" s="200"/>
    </row>
    <row r="47455" spans="8:8" x14ac:dyDescent="0.25">
      <c r="H47455" s="200"/>
    </row>
    <row r="47456" spans="8:8" x14ac:dyDescent="0.25">
      <c r="H47456" s="200"/>
    </row>
    <row r="47457" spans="8:8" x14ac:dyDescent="0.25">
      <c r="H47457" s="200"/>
    </row>
    <row r="47458" spans="8:8" x14ac:dyDescent="0.25">
      <c r="H47458" s="200"/>
    </row>
    <row r="47459" spans="8:8" x14ac:dyDescent="0.25">
      <c r="H47459" s="200"/>
    </row>
    <row r="47460" spans="8:8" x14ac:dyDescent="0.25">
      <c r="H47460" s="200"/>
    </row>
    <row r="47461" spans="8:8" x14ac:dyDescent="0.25">
      <c r="H47461" s="200"/>
    </row>
    <row r="47462" spans="8:8" x14ac:dyDescent="0.25">
      <c r="H47462" s="200"/>
    </row>
    <row r="47463" spans="8:8" x14ac:dyDescent="0.25">
      <c r="H47463" s="200"/>
    </row>
    <row r="47464" spans="8:8" x14ac:dyDescent="0.25">
      <c r="H47464" s="200"/>
    </row>
    <row r="47465" spans="8:8" x14ac:dyDescent="0.25">
      <c r="H47465" s="200"/>
    </row>
    <row r="47466" spans="8:8" x14ac:dyDescent="0.25">
      <c r="H47466" s="200"/>
    </row>
    <row r="47467" spans="8:8" x14ac:dyDescent="0.25">
      <c r="H47467" s="200"/>
    </row>
    <row r="47468" spans="8:8" x14ac:dyDescent="0.25">
      <c r="H47468" s="200"/>
    </row>
    <row r="47469" spans="8:8" x14ac:dyDescent="0.25">
      <c r="H47469" s="200"/>
    </row>
    <row r="47470" spans="8:8" x14ac:dyDescent="0.25">
      <c r="H47470" s="200"/>
    </row>
    <row r="47471" spans="8:8" x14ac:dyDescent="0.25">
      <c r="H47471" s="200"/>
    </row>
    <row r="47472" spans="8:8" x14ac:dyDescent="0.25">
      <c r="H47472" s="200"/>
    </row>
    <row r="47473" spans="8:8" x14ac:dyDescent="0.25">
      <c r="H47473" s="200"/>
    </row>
    <row r="47474" spans="8:8" x14ac:dyDescent="0.25">
      <c r="H47474" s="200"/>
    </row>
    <row r="47475" spans="8:8" x14ac:dyDescent="0.25">
      <c r="H47475" s="200"/>
    </row>
    <row r="47476" spans="8:8" x14ac:dyDescent="0.25">
      <c r="H47476" s="200"/>
    </row>
    <row r="47477" spans="8:8" x14ac:dyDescent="0.25">
      <c r="H47477" s="200"/>
    </row>
    <row r="47478" spans="8:8" x14ac:dyDescent="0.25">
      <c r="H47478" s="200"/>
    </row>
    <row r="47479" spans="8:8" x14ac:dyDescent="0.25">
      <c r="H47479" s="200"/>
    </row>
    <row r="47480" spans="8:8" x14ac:dyDescent="0.25">
      <c r="H47480" s="200"/>
    </row>
    <row r="47481" spans="8:8" x14ac:dyDescent="0.25">
      <c r="H47481" s="200"/>
    </row>
    <row r="47482" spans="8:8" x14ac:dyDescent="0.25">
      <c r="H47482" s="200"/>
    </row>
    <row r="47483" spans="8:8" x14ac:dyDescent="0.25">
      <c r="H47483" s="200"/>
    </row>
    <row r="47484" spans="8:8" x14ac:dyDescent="0.25">
      <c r="H47484" s="200"/>
    </row>
    <row r="47485" spans="8:8" x14ac:dyDescent="0.25">
      <c r="H47485" s="200"/>
    </row>
    <row r="47486" spans="8:8" x14ac:dyDescent="0.25">
      <c r="H47486" s="200"/>
    </row>
    <row r="47487" spans="8:8" x14ac:dyDescent="0.25">
      <c r="H47487" s="200"/>
    </row>
    <row r="47488" spans="8:8" x14ac:dyDescent="0.25">
      <c r="H47488" s="200"/>
    </row>
    <row r="47489" spans="8:8" x14ac:dyDescent="0.25">
      <c r="H47489" s="200"/>
    </row>
    <row r="47490" spans="8:8" x14ac:dyDescent="0.25">
      <c r="H47490" s="200"/>
    </row>
    <row r="47491" spans="8:8" x14ac:dyDescent="0.25">
      <c r="H47491" s="200"/>
    </row>
    <row r="47492" spans="8:8" x14ac:dyDescent="0.25">
      <c r="H47492" s="200"/>
    </row>
    <row r="47493" spans="8:8" x14ac:dyDescent="0.25">
      <c r="H47493" s="200"/>
    </row>
    <row r="47494" spans="8:8" x14ac:dyDescent="0.25">
      <c r="H47494" s="200"/>
    </row>
    <row r="47495" spans="8:8" x14ac:dyDescent="0.25">
      <c r="H47495" s="200"/>
    </row>
    <row r="47496" spans="8:8" x14ac:dyDescent="0.25">
      <c r="H47496" s="200"/>
    </row>
    <row r="47497" spans="8:8" x14ac:dyDescent="0.25">
      <c r="H47497" s="200"/>
    </row>
    <row r="47498" spans="8:8" x14ac:dyDescent="0.25">
      <c r="H47498" s="200"/>
    </row>
    <row r="47499" spans="8:8" x14ac:dyDescent="0.25">
      <c r="H47499" s="200"/>
    </row>
    <row r="47500" spans="8:8" x14ac:dyDescent="0.25">
      <c r="H47500" s="200"/>
    </row>
    <row r="47501" spans="8:8" x14ac:dyDescent="0.25">
      <c r="H47501" s="200"/>
    </row>
    <row r="47502" spans="8:8" x14ac:dyDescent="0.25">
      <c r="H47502" s="200"/>
    </row>
    <row r="47503" spans="8:8" x14ac:dyDescent="0.25">
      <c r="H47503" s="200"/>
    </row>
    <row r="47504" spans="8:8" x14ac:dyDescent="0.25">
      <c r="H47504" s="200"/>
    </row>
    <row r="47505" spans="8:8" x14ac:dyDescent="0.25">
      <c r="H47505" s="200"/>
    </row>
    <row r="47506" spans="8:8" x14ac:dyDescent="0.25">
      <c r="H47506" s="200"/>
    </row>
    <row r="47507" spans="8:8" x14ac:dyDescent="0.25">
      <c r="H47507" s="200"/>
    </row>
    <row r="47508" spans="8:8" x14ac:dyDescent="0.25">
      <c r="H47508" s="200"/>
    </row>
    <row r="47509" spans="8:8" x14ac:dyDescent="0.25">
      <c r="H47509" s="200"/>
    </row>
    <row r="47510" spans="8:8" x14ac:dyDescent="0.25">
      <c r="H47510" s="200"/>
    </row>
    <row r="47511" spans="8:8" x14ac:dyDescent="0.25">
      <c r="H47511" s="200"/>
    </row>
    <row r="47512" spans="8:8" x14ac:dyDescent="0.25">
      <c r="H47512" s="200"/>
    </row>
    <row r="47513" spans="8:8" x14ac:dyDescent="0.25">
      <c r="H47513" s="200"/>
    </row>
    <row r="47514" spans="8:8" x14ac:dyDescent="0.25">
      <c r="H47514" s="200"/>
    </row>
    <row r="47515" spans="8:8" x14ac:dyDescent="0.25">
      <c r="H47515" s="200"/>
    </row>
    <row r="47516" spans="8:8" x14ac:dyDescent="0.25">
      <c r="H47516" s="200"/>
    </row>
    <row r="47517" spans="8:8" x14ac:dyDescent="0.25">
      <c r="H47517" s="200"/>
    </row>
    <row r="47518" spans="8:8" x14ac:dyDescent="0.25">
      <c r="H47518" s="200"/>
    </row>
    <row r="47519" spans="8:8" x14ac:dyDescent="0.25">
      <c r="H47519" s="200"/>
    </row>
    <row r="47520" spans="8:8" x14ac:dyDescent="0.25">
      <c r="H47520" s="200"/>
    </row>
    <row r="47521" spans="8:8" x14ac:dyDescent="0.25">
      <c r="H47521" s="200"/>
    </row>
    <row r="47522" spans="8:8" x14ac:dyDescent="0.25">
      <c r="H47522" s="200"/>
    </row>
    <row r="47523" spans="8:8" x14ac:dyDescent="0.25">
      <c r="H47523" s="200"/>
    </row>
    <row r="47524" spans="8:8" x14ac:dyDescent="0.25">
      <c r="H47524" s="200"/>
    </row>
    <row r="47525" spans="8:8" x14ac:dyDescent="0.25">
      <c r="H47525" s="200"/>
    </row>
    <row r="47526" spans="8:8" x14ac:dyDescent="0.25">
      <c r="H47526" s="200"/>
    </row>
    <row r="47527" spans="8:8" x14ac:dyDescent="0.25">
      <c r="H47527" s="200"/>
    </row>
    <row r="47528" spans="8:8" x14ac:dyDescent="0.25">
      <c r="H47528" s="200"/>
    </row>
    <row r="47529" spans="8:8" x14ac:dyDescent="0.25">
      <c r="H47529" s="200"/>
    </row>
    <row r="47530" spans="8:8" x14ac:dyDescent="0.25">
      <c r="H47530" s="200"/>
    </row>
    <row r="47531" spans="8:8" x14ac:dyDescent="0.25">
      <c r="H47531" s="200"/>
    </row>
    <row r="47532" spans="8:8" x14ac:dyDescent="0.25">
      <c r="H47532" s="200"/>
    </row>
    <row r="47533" spans="8:8" x14ac:dyDescent="0.25">
      <c r="H47533" s="200"/>
    </row>
    <row r="47534" spans="8:8" x14ac:dyDescent="0.25">
      <c r="H47534" s="200"/>
    </row>
    <row r="47535" spans="8:8" x14ac:dyDescent="0.25">
      <c r="H47535" s="200"/>
    </row>
    <row r="47536" spans="8:8" x14ac:dyDescent="0.25">
      <c r="H47536" s="200"/>
    </row>
    <row r="47537" spans="8:8" x14ac:dyDescent="0.25">
      <c r="H47537" s="200"/>
    </row>
    <row r="47538" spans="8:8" x14ac:dyDescent="0.25">
      <c r="H47538" s="200"/>
    </row>
    <row r="47539" spans="8:8" x14ac:dyDescent="0.25">
      <c r="H47539" s="200"/>
    </row>
    <row r="47540" spans="8:8" x14ac:dyDescent="0.25">
      <c r="H47540" s="200"/>
    </row>
    <row r="47541" spans="8:8" x14ac:dyDescent="0.25">
      <c r="H47541" s="200"/>
    </row>
    <row r="47542" spans="8:8" x14ac:dyDescent="0.25">
      <c r="H47542" s="200"/>
    </row>
    <row r="47543" spans="8:8" x14ac:dyDescent="0.25">
      <c r="H47543" s="200"/>
    </row>
    <row r="47544" spans="8:8" x14ac:dyDescent="0.25">
      <c r="H47544" s="200"/>
    </row>
    <row r="47545" spans="8:8" x14ac:dyDescent="0.25">
      <c r="H47545" s="200"/>
    </row>
    <row r="47546" spans="8:8" x14ac:dyDescent="0.25">
      <c r="H47546" s="200"/>
    </row>
    <row r="47547" spans="8:8" x14ac:dyDescent="0.25">
      <c r="H47547" s="200"/>
    </row>
    <row r="47548" spans="8:8" x14ac:dyDescent="0.25">
      <c r="H47548" s="200"/>
    </row>
    <row r="47549" spans="8:8" x14ac:dyDescent="0.25">
      <c r="H47549" s="200"/>
    </row>
    <row r="47550" spans="8:8" x14ac:dyDescent="0.25">
      <c r="H47550" s="200"/>
    </row>
    <row r="47551" spans="8:8" x14ac:dyDescent="0.25">
      <c r="H47551" s="200"/>
    </row>
    <row r="47552" spans="8:8" x14ac:dyDescent="0.25">
      <c r="H47552" s="200"/>
    </row>
    <row r="47553" spans="8:8" x14ac:dyDescent="0.25">
      <c r="H47553" s="200"/>
    </row>
    <row r="47554" spans="8:8" x14ac:dyDescent="0.25">
      <c r="H47554" s="200"/>
    </row>
    <row r="47555" spans="8:8" x14ac:dyDescent="0.25">
      <c r="H47555" s="200"/>
    </row>
    <row r="47556" spans="8:8" x14ac:dyDescent="0.25">
      <c r="H47556" s="200"/>
    </row>
    <row r="47557" spans="8:8" x14ac:dyDescent="0.25">
      <c r="H47557" s="200"/>
    </row>
    <row r="47558" spans="8:8" x14ac:dyDescent="0.25">
      <c r="H47558" s="200"/>
    </row>
    <row r="47559" spans="8:8" x14ac:dyDescent="0.25">
      <c r="H47559" s="200"/>
    </row>
    <row r="47560" spans="8:8" x14ac:dyDescent="0.25">
      <c r="H47560" s="200"/>
    </row>
    <row r="47561" spans="8:8" x14ac:dyDescent="0.25">
      <c r="H47561" s="200"/>
    </row>
    <row r="47562" spans="8:8" x14ac:dyDescent="0.25">
      <c r="H47562" s="200"/>
    </row>
    <row r="47563" spans="8:8" x14ac:dyDescent="0.25">
      <c r="H47563" s="200"/>
    </row>
    <row r="47564" spans="8:8" x14ac:dyDescent="0.25">
      <c r="H47564" s="200"/>
    </row>
    <row r="47565" spans="8:8" x14ac:dyDescent="0.25">
      <c r="H47565" s="200"/>
    </row>
    <row r="47566" spans="8:8" x14ac:dyDescent="0.25">
      <c r="H47566" s="200"/>
    </row>
    <row r="47567" spans="8:8" x14ac:dyDescent="0.25">
      <c r="H47567" s="200"/>
    </row>
    <row r="47568" spans="8:8" x14ac:dyDescent="0.25">
      <c r="H47568" s="200"/>
    </row>
    <row r="47569" spans="8:8" x14ac:dyDescent="0.25">
      <c r="H47569" s="200"/>
    </row>
    <row r="47570" spans="8:8" x14ac:dyDescent="0.25">
      <c r="H47570" s="200"/>
    </row>
    <row r="47571" spans="8:8" x14ac:dyDescent="0.25">
      <c r="H47571" s="200"/>
    </row>
    <row r="47572" spans="8:8" x14ac:dyDescent="0.25">
      <c r="H47572" s="200"/>
    </row>
    <row r="47573" spans="8:8" x14ac:dyDescent="0.25">
      <c r="H47573" s="200"/>
    </row>
    <row r="47574" spans="8:8" x14ac:dyDescent="0.25">
      <c r="H47574" s="200"/>
    </row>
    <row r="47575" spans="8:8" x14ac:dyDescent="0.25">
      <c r="H47575" s="200"/>
    </row>
    <row r="47576" spans="8:8" x14ac:dyDescent="0.25">
      <c r="H47576" s="200"/>
    </row>
    <row r="47577" spans="8:8" x14ac:dyDescent="0.25">
      <c r="H47577" s="200"/>
    </row>
    <row r="47578" spans="8:8" x14ac:dyDescent="0.25">
      <c r="H47578" s="200"/>
    </row>
    <row r="47579" spans="8:8" x14ac:dyDescent="0.25">
      <c r="H47579" s="200"/>
    </row>
    <row r="47580" spans="8:8" x14ac:dyDescent="0.25">
      <c r="H47580" s="200"/>
    </row>
    <row r="47581" spans="8:8" x14ac:dyDescent="0.25">
      <c r="H47581" s="200"/>
    </row>
    <row r="47582" spans="8:8" x14ac:dyDescent="0.25">
      <c r="H47582" s="200"/>
    </row>
    <row r="47583" spans="8:8" x14ac:dyDescent="0.25">
      <c r="H47583" s="200"/>
    </row>
    <row r="47584" spans="8:8" x14ac:dyDescent="0.25">
      <c r="H47584" s="200"/>
    </row>
    <row r="47585" spans="8:8" x14ac:dyDescent="0.25">
      <c r="H47585" s="200"/>
    </row>
    <row r="47586" spans="8:8" x14ac:dyDescent="0.25">
      <c r="H47586" s="200"/>
    </row>
    <row r="47587" spans="8:8" x14ac:dyDescent="0.25">
      <c r="H47587" s="200"/>
    </row>
    <row r="47588" spans="8:8" x14ac:dyDescent="0.25">
      <c r="H47588" s="200"/>
    </row>
    <row r="47589" spans="8:8" x14ac:dyDescent="0.25">
      <c r="H47589" s="200"/>
    </row>
    <row r="47590" spans="8:8" x14ac:dyDescent="0.25">
      <c r="H47590" s="200"/>
    </row>
    <row r="47591" spans="8:8" x14ac:dyDescent="0.25">
      <c r="H47591" s="200"/>
    </row>
    <row r="47592" spans="8:8" x14ac:dyDescent="0.25">
      <c r="H47592" s="200"/>
    </row>
    <row r="47593" spans="8:8" x14ac:dyDescent="0.25">
      <c r="H47593" s="200"/>
    </row>
    <row r="47594" spans="8:8" x14ac:dyDescent="0.25">
      <c r="H47594" s="200"/>
    </row>
    <row r="47595" spans="8:8" x14ac:dyDescent="0.25">
      <c r="H47595" s="200"/>
    </row>
    <row r="47596" spans="8:8" x14ac:dyDescent="0.25">
      <c r="H47596" s="200"/>
    </row>
    <row r="47597" spans="8:8" x14ac:dyDescent="0.25">
      <c r="H47597" s="200"/>
    </row>
    <row r="47598" spans="8:8" x14ac:dyDescent="0.25">
      <c r="H47598" s="200"/>
    </row>
    <row r="47599" spans="8:8" x14ac:dyDescent="0.25">
      <c r="H47599" s="200"/>
    </row>
    <row r="47600" spans="8:8" x14ac:dyDescent="0.25">
      <c r="H47600" s="200"/>
    </row>
    <row r="47601" spans="8:8" x14ac:dyDescent="0.25">
      <c r="H47601" s="200"/>
    </row>
    <row r="47602" spans="8:8" x14ac:dyDescent="0.25">
      <c r="H47602" s="200"/>
    </row>
    <row r="47603" spans="8:8" x14ac:dyDescent="0.25">
      <c r="H47603" s="200"/>
    </row>
    <row r="47604" spans="8:8" x14ac:dyDescent="0.25">
      <c r="H47604" s="200"/>
    </row>
    <row r="47605" spans="8:8" x14ac:dyDescent="0.25">
      <c r="H47605" s="200"/>
    </row>
    <row r="47606" spans="8:8" x14ac:dyDescent="0.25">
      <c r="H47606" s="200"/>
    </row>
    <row r="47607" spans="8:8" x14ac:dyDescent="0.25">
      <c r="H47607" s="200"/>
    </row>
    <row r="47608" spans="8:8" x14ac:dyDescent="0.25">
      <c r="H47608" s="200"/>
    </row>
    <row r="47609" spans="8:8" x14ac:dyDescent="0.25">
      <c r="H47609" s="200"/>
    </row>
    <row r="47610" spans="8:8" x14ac:dyDescent="0.25">
      <c r="H47610" s="200"/>
    </row>
    <row r="47611" spans="8:8" x14ac:dyDescent="0.25">
      <c r="H47611" s="200"/>
    </row>
    <row r="47612" spans="8:8" x14ac:dyDescent="0.25">
      <c r="H47612" s="200"/>
    </row>
    <row r="47613" spans="8:8" x14ac:dyDescent="0.25">
      <c r="H47613" s="200"/>
    </row>
    <row r="47614" spans="8:8" x14ac:dyDescent="0.25">
      <c r="H47614" s="200"/>
    </row>
    <row r="47615" spans="8:8" x14ac:dyDescent="0.25">
      <c r="H47615" s="200"/>
    </row>
    <row r="47616" spans="8:8" x14ac:dyDescent="0.25">
      <c r="H47616" s="200"/>
    </row>
    <row r="47617" spans="8:8" x14ac:dyDescent="0.25">
      <c r="H47617" s="200"/>
    </row>
    <row r="47618" spans="8:8" x14ac:dyDescent="0.25">
      <c r="H47618" s="200"/>
    </row>
    <row r="47619" spans="8:8" x14ac:dyDescent="0.25">
      <c r="H47619" s="200"/>
    </row>
    <row r="47620" spans="8:8" x14ac:dyDescent="0.25">
      <c r="H47620" s="200"/>
    </row>
    <row r="47621" spans="8:8" x14ac:dyDescent="0.25">
      <c r="H47621" s="200"/>
    </row>
    <row r="47622" spans="8:8" x14ac:dyDescent="0.25">
      <c r="H47622" s="200"/>
    </row>
    <row r="47623" spans="8:8" x14ac:dyDescent="0.25">
      <c r="H47623" s="200"/>
    </row>
    <row r="47624" spans="8:8" x14ac:dyDescent="0.25">
      <c r="H47624" s="200"/>
    </row>
    <row r="47625" spans="8:8" x14ac:dyDescent="0.25">
      <c r="H47625" s="200"/>
    </row>
    <row r="47626" spans="8:8" x14ac:dyDescent="0.25">
      <c r="H47626" s="200"/>
    </row>
    <row r="47627" spans="8:8" x14ac:dyDescent="0.25">
      <c r="H47627" s="200"/>
    </row>
    <row r="47628" spans="8:8" x14ac:dyDescent="0.25">
      <c r="H47628" s="200"/>
    </row>
    <row r="47629" spans="8:8" x14ac:dyDescent="0.25">
      <c r="H47629" s="200"/>
    </row>
    <row r="47630" spans="8:8" x14ac:dyDescent="0.25">
      <c r="H47630" s="200"/>
    </row>
    <row r="47631" spans="8:8" x14ac:dyDescent="0.25">
      <c r="H47631" s="200"/>
    </row>
    <row r="47632" spans="8:8" x14ac:dyDescent="0.25">
      <c r="H47632" s="200"/>
    </row>
    <row r="47633" spans="8:8" x14ac:dyDescent="0.25">
      <c r="H47633" s="200"/>
    </row>
    <row r="47634" spans="8:8" x14ac:dyDescent="0.25">
      <c r="H47634" s="200"/>
    </row>
    <row r="47635" spans="8:8" x14ac:dyDescent="0.25">
      <c r="H47635" s="200"/>
    </row>
    <row r="47636" spans="8:8" x14ac:dyDescent="0.25">
      <c r="H47636" s="200"/>
    </row>
    <row r="47637" spans="8:8" x14ac:dyDescent="0.25">
      <c r="H47637" s="200"/>
    </row>
    <row r="47638" spans="8:8" x14ac:dyDescent="0.25">
      <c r="H47638" s="200"/>
    </row>
    <row r="47639" spans="8:8" x14ac:dyDescent="0.25">
      <c r="H47639" s="200"/>
    </row>
    <row r="47640" spans="8:8" x14ac:dyDescent="0.25">
      <c r="H47640" s="200"/>
    </row>
    <row r="47641" spans="8:8" x14ac:dyDescent="0.25">
      <c r="H47641" s="200"/>
    </row>
    <row r="47642" spans="8:8" x14ac:dyDescent="0.25">
      <c r="H47642" s="200"/>
    </row>
    <row r="47643" spans="8:8" x14ac:dyDescent="0.25">
      <c r="H47643" s="200"/>
    </row>
    <row r="47644" spans="8:8" x14ac:dyDescent="0.25">
      <c r="H47644" s="200"/>
    </row>
    <row r="47645" spans="8:8" x14ac:dyDescent="0.25">
      <c r="H47645" s="200"/>
    </row>
    <row r="47646" spans="8:8" x14ac:dyDescent="0.25">
      <c r="H47646" s="200"/>
    </row>
    <row r="47647" spans="8:8" x14ac:dyDescent="0.25">
      <c r="H47647" s="200"/>
    </row>
    <row r="47648" spans="8:8" x14ac:dyDescent="0.25">
      <c r="H47648" s="200"/>
    </row>
    <row r="47649" spans="8:8" x14ac:dyDescent="0.25">
      <c r="H47649" s="200"/>
    </row>
    <row r="47650" spans="8:8" x14ac:dyDescent="0.25">
      <c r="H47650" s="200"/>
    </row>
    <row r="47651" spans="8:8" x14ac:dyDescent="0.25">
      <c r="H47651" s="200"/>
    </row>
    <row r="47652" spans="8:8" x14ac:dyDescent="0.25">
      <c r="H47652" s="200"/>
    </row>
    <row r="47653" spans="8:8" x14ac:dyDescent="0.25">
      <c r="H47653" s="200"/>
    </row>
    <row r="47654" spans="8:8" x14ac:dyDescent="0.25">
      <c r="H47654" s="200"/>
    </row>
    <row r="47655" spans="8:8" x14ac:dyDescent="0.25">
      <c r="H47655" s="200"/>
    </row>
    <row r="47656" spans="8:8" x14ac:dyDescent="0.25">
      <c r="H47656" s="200"/>
    </row>
    <row r="47657" spans="8:8" x14ac:dyDescent="0.25">
      <c r="H47657" s="200"/>
    </row>
    <row r="47658" spans="8:8" x14ac:dyDescent="0.25">
      <c r="H47658" s="200"/>
    </row>
    <row r="47659" spans="8:8" x14ac:dyDescent="0.25">
      <c r="H47659" s="200"/>
    </row>
    <row r="47660" spans="8:8" x14ac:dyDescent="0.25">
      <c r="H47660" s="200"/>
    </row>
    <row r="47661" spans="8:8" x14ac:dyDescent="0.25">
      <c r="H47661" s="200"/>
    </row>
    <row r="47662" spans="8:8" x14ac:dyDescent="0.25">
      <c r="H47662" s="200"/>
    </row>
    <row r="47663" spans="8:8" x14ac:dyDescent="0.25">
      <c r="H47663" s="200"/>
    </row>
    <row r="47664" spans="8:8" x14ac:dyDescent="0.25">
      <c r="H47664" s="200"/>
    </row>
    <row r="47665" spans="8:8" x14ac:dyDescent="0.25">
      <c r="H47665" s="200"/>
    </row>
    <row r="47666" spans="8:8" x14ac:dyDescent="0.25">
      <c r="H47666" s="200"/>
    </row>
    <row r="47667" spans="8:8" x14ac:dyDescent="0.25">
      <c r="H47667" s="200"/>
    </row>
    <row r="47668" spans="8:8" x14ac:dyDescent="0.25">
      <c r="H47668" s="200"/>
    </row>
    <row r="47669" spans="8:8" x14ac:dyDescent="0.25">
      <c r="H47669" s="200"/>
    </row>
    <row r="47670" spans="8:8" x14ac:dyDescent="0.25">
      <c r="H47670" s="200"/>
    </row>
    <row r="47671" spans="8:8" x14ac:dyDescent="0.25">
      <c r="H47671" s="200"/>
    </row>
    <row r="47672" spans="8:8" x14ac:dyDescent="0.25">
      <c r="H47672" s="200"/>
    </row>
    <row r="47673" spans="8:8" x14ac:dyDescent="0.25">
      <c r="H47673" s="200"/>
    </row>
    <row r="47674" spans="8:8" x14ac:dyDescent="0.25">
      <c r="H47674" s="200"/>
    </row>
    <row r="47675" spans="8:8" x14ac:dyDescent="0.25">
      <c r="H47675" s="200"/>
    </row>
    <row r="47676" spans="8:8" x14ac:dyDescent="0.25">
      <c r="H47676" s="200"/>
    </row>
    <row r="47677" spans="8:8" x14ac:dyDescent="0.25">
      <c r="H47677" s="200"/>
    </row>
    <row r="47678" spans="8:8" x14ac:dyDescent="0.25">
      <c r="H47678" s="200"/>
    </row>
    <row r="47679" spans="8:8" x14ac:dyDescent="0.25">
      <c r="H47679" s="200"/>
    </row>
    <row r="47680" spans="8:8" x14ac:dyDescent="0.25">
      <c r="H47680" s="200"/>
    </row>
    <row r="47681" spans="8:8" x14ac:dyDescent="0.25">
      <c r="H47681" s="200"/>
    </row>
    <row r="47682" spans="8:8" x14ac:dyDescent="0.25">
      <c r="H47682" s="200"/>
    </row>
    <row r="47683" spans="8:8" x14ac:dyDescent="0.25">
      <c r="H47683" s="200"/>
    </row>
    <row r="47684" spans="8:8" x14ac:dyDescent="0.25">
      <c r="H47684" s="200"/>
    </row>
    <row r="47685" spans="8:8" x14ac:dyDescent="0.25">
      <c r="H47685" s="200"/>
    </row>
    <row r="47686" spans="8:8" x14ac:dyDescent="0.25">
      <c r="H47686" s="200"/>
    </row>
    <row r="47687" spans="8:8" x14ac:dyDescent="0.25">
      <c r="H47687" s="200"/>
    </row>
    <row r="47688" spans="8:8" x14ac:dyDescent="0.25">
      <c r="H47688" s="200"/>
    </row>
    <row r="47689" spans="8:8" x14ac:dyDescent="0.25">
      <c r="H47689" s="200"/>
    </row>
    <row r="47690" spans="8:8" x14ac:dyDescent="0.25">
      <c r="H47690" s="200"/>
    </row>
    <row r="47691" spans="8:8" x14ac:dyDescent="0.25">
      <c r="H47691" s="200"/>
    </row>
    <row r="47692" spans="8:8" x14ac:dyDescent="0.25">
      <c r="H47692" s="200"/>
    </row>
    <row r="47693" spans="8:8" x14ac:dyDescent="0.25">
      <c r="H47693" s="200"/>
    </row>
    <row r="47694" spans="8:8" x14ac:dyDescent="0.25">
      <c r="H47694" s="200"/>
    </row>
    <row r="47695" spans="8:8" x14ac:dyDescent="0.25">
      <c r="H47695" s="200"/>
    </row>
    <row r="47696" spans="8:8" x14ac:dyDescent="0.25">
      <c r="H47696" s="200"/>
    </row>
    <row r="47697" spans="8:8" x14ac:dyDescent="0.25">
      <c r="H47697" s="200"/>
    </row>
    <row r="47698" spans="8:8" x14ac:dyDescent="0.25">
      <c r="H47698" s="200"/>
    </row>
    <row r="47699" spans="8:8" x14ac:dyDescent="0.25">
      <c r="H47699" s="200"/>
    </row>
    <row r="47700" spans="8:8" x14ac:dyDescent="0.25">
      <c r="H47700" s="200"/>
    </row>
    <row r="47701" spans="8:8" x14ac:dyDescent="0.25">
      <c r="H47701" s="200"/>
    </row>
    <row r="47702" spans="8:8" x14ac:dyDescent="0.25">
      <c r="H47702" s="200"/>
    </row>
    <row r="47703" spans="8:8" x14ac:dyDescent="0.25">
      <c r="H47703" s="200"/>
    </row>
    <row r="47704" spans="8:8" x14ac:dyDescent="0.25">
      <c r="H47704" s="200"/>
    </row>
    <row r="47705" spans="8:8" x14ac:dyDescent="0.25">
      <c r="H47705" s="200"/>
    </row>
    <row r="47706" spans="8:8" x14ac:dyDescent="0.25">
      <c r="H47706" s="200"/>
    </row>
    <row r="47707" spans="8:8" x14ac:dyDescent="0.25">
      <c r="H47707" s="200"/>
    </row>
    <row r="47708" spans="8:8" x14ac:dyDescent="0.25">
      <c r="H47708" s="200"/>
    </row>
    <row r="47709" spans="8:8" x14ac:dyDescent="0.25">
      <c r="H47709" s="200"/>
    </row>
    <row r="47710" spans="8:8" x14ac:dyDescent="0.25">
      <c r="H47710" s="200"/>
    </row>
    <row r="47711" spans="8:8" x14ac:dyDescent="0.25">
      <c r="H47711" s="200"/>
    </row>
    <row r="47712" spans="8:8" x14ac:dyDescent="0.25">
      <c r="H47712" s="200"/>
    </row>
    <row r="47713" spans="8:8" x14ac:dyDescent="0.25">
      <c r="H47713" s="200"/>
    </row>
    <row r="47714" spans="8:8" x14ac:dyDescent="0.25">
      <c r="H47714" s="200"/>
    </row>
    <row r="47715" spans="8:8" x14ac:dyDescent="0.25">
      <c r="H47715" s="200"/>
    </row>
    <row r="47716" spans="8:8" x14ac:dyDescent="0.25">
      <c r="H47716" s="200"/>
    </row>
    <row r="47717" spans="8:8" x14ac:dyDescent="0.25">
      <c r="H47717" s="200"/>
    </row>
    <row r="47718" spans="8:8" x14ac:dyDescent="0.25">
      <c r="H47718" s="200"/>
    </row>
    <row r="47719" spans="8:8" x14ac:dyDescent="0.25">
      <c r="H47719" s="200"/>
    </row>
    <row r="47720" spans="8:8" x14ac:dyDescent="0.25">
      <c r="H47720" s="200"/>
    </row>
    <row r="47721" spans="8:8" x14ac:dyDescent="0.25">
      <c r="H47721" s="200"/>
    </row>
    <row r="47722" spans="8:8" x14ac:dyDescent="0.25">
      <c r="H47722" s="200"/>
    </row>
    <row r="47723" spans="8:8" x14ac:dyDescent="0.25">
      <c r="H47723" s="200"/>
    </row>
    <row r="47724" spans="8:8" x14ac:dyDescent="0.25">
      <c r="H47724" s="200"/>
    </row>
    <row r="47725" spans="8:8" x14ac:dyDescent="0.25">
      <c r="H47725" s="200"/>
    </row>
    <row r="47726" spans="8:8" x14ac:dyDescent="0.25">
      <c r="H47726" s="200"/>
    </row>
    <row r="47727" spans="8:8" x14ac:dyDescent="0.25">
      <c r="H47727" s="200"/>
    </row>
    <row r="47728" spans="8:8" x14ac:dyDescent="0.25">
      <c r="H47728" s="200"/>
    </row>
    <row r="47729" spans="8:8" x14ac:dyDescent="0.25">
      <c r="H47729" s="200"/>
    </row>
    <row r="47730" spans="8:8" x14ac:dyDescent="0.25">
      <c r="H47730" s="200"/>
    </row>
    <row r="47731" spans="8:8" x14ac:dyDescent="0.25">
      <c r="H47731" s="200"/>
    </row>
    <row r="47732" spans="8:8" x14ac:dyDescent="0.25">
      <c r="H47732" s="200"/>
    </row>
    <row r="47733" spans="8:8" x14ac:dyDescent="0.25">
      <c r="H47733" s="200"/>
    </row>
    <row r="47734" spans="8:8" x14ac:dyDescent="0.25">
      <c r="H47734" s="200"/>
    </row>
    <row r="47735" spans="8:8" x14ac:dyDescent="0.25">
      <c r="H47735" s="200"/>
    </row>
    <row r="47736" spans="8:8" x14ac:dyDescent="0.25">
      <c r="H47736" s="200"/>
    </row>
    <row r="47737" spans="8:8" x14ac:dyDescent="0.25">
      <c r="H47737" s="200"/>
    </row>
    <row r="47738" spans="8:8" x14ac:dyDescent="0.25">
      <c r="H47738" s="200"/>
    </row>
    <row r="47739" spans="8:8" x14ac:dyDescent="0.25">
      <c r="H47739" s="200"/>
    </row>
    <row r="47740" spans="8:8" x14ac:dyDescent="0.25">
      <c r="H47740" s="200"/>
    </row>
    <row r="47741" spans="8:8" x14ac:dyDescent="0.25">
      <c r="H47741" s="200"/>
    </row>
    <row r="47742" spans="8:8" x14ac:dyDescent="0.25">
      <c r="H47742" s="200"/>
    </row>
    <row r="47743" spans="8:8" x14ac:dyDescent="0.25">
      <c r="H47743" s="200"/>
    </row>
    <row r="47744" spans="8:8" x14ac:dyDescent="0.25">
      <c r="H47744" s="200"/>
    </row>
    <row r="47745" spans="8:8" x14ac:dyDescent="0.25">
      <c r="H47745" s="200"/>
    </row>
    <row r="47746" spans="8:8" x14ac:dyDescent="0.25">
      <c r="H47746" s="200"/>
    </row>
    <row r="47747" spans="8:8" x14ac:dyDescent="0.25">
      <c r="H47747" s="200"/>
    </row>
    <row r="47748" spans="8:8" x14ac:dyDescent="0.25">
      <c r="H47748" s="200"/>
    </row>
    <row r="47749" spans="8:8" x14ac:dyDescent="0.25">
      <c r="H47749" s="200"/>
    </row>
    <row r="47750" spans="8:8" x14ac:dyDescent="0.25">
      <c r="H47750" s="200"/>
    </row>
    <row r="47751" spans="8:8" x14ac:dyDescent="0.25">
      <c r="H47751" s="200"/>
    </row>
    <row r="47752" spans="8:8" x14ac:dyDescent="0.25">
      <c r="H47752" s="200"/>
    </row>
    <row r="47753" spans="8:8" x14ac:dyDescent="0.25">
      <c r="H47753" s="200"/>
    </row>
    <row r="47754" spans="8:8" x14ac:dyDescent="0.25">
      <c r="H47754" s="200"/>
    </row>
    <row r="47755" spans="8:8" x14ac:dyDescent="0.25">
      <c r="H47755" s="200"/>
    </row>
    <row r="47756" spans="8:8" x14ac:dyDescent="0.25">
      <c r="H47756" s="200"/>
    </row>
    <row r="47757" spans="8:8" x14ac:dyDescent="0.25">
      <c r="H47757" s="200"/>
    </row>
    <row r="47758" spans="8:8" x14ac:dyDescent="0.25">
      <c r="H47758" s="200"/>
    </row>
    <row r="47759" spans="8:8" x14ac:dyDescent="0.25">
      <c r="H47759" s="200"/>
    </row>
    <row r="47760" spans="8:8" x14ac:dyDescent="0.25">
      <c r="H47760" s="200"/>
    </row>
    <row r="47761" spans="8:8" x14ac:dyDescent="0.25">
      <c r="H47761" s="200"/>
    </row>
    <row r="47762" spans="8:8" x14ac:dyDescent="0.25">
      <c r="H47762" s="200"/>
    </row>
    <row r="47763" spans="8:8" x14ac:dyDescent="0.25">
      <c r="H47763" s="200"/>
    </row>
    <row r="47764" spans="8:8" x14ac:dyDescent="0.25">
      <c r="H47764" s="200"/>
    </row>
    <row r="47765" spans="8:8" x14ac:dyDescent="0.25">
      <c r="H47765" s="200"/>
    </row>
    <row r="47766" spans="8:8" x14ac:dyDescent="0.25">
      <c r="H47766" s="200"/>
    </row>
    <row r="47767" spans="8:8" x14ac:dyDescent="0.25">
      <c r="H47767" s="200"/>
    </row>
    <row r="47768" spans="8:8" x14ac:dyDescent="0.25">
      <c r="H47768" s="200"/>
    </row>
    <row r="47769" spans="8:8" x14ac:dyDescent="0.25">
      <c r="H47769" s="200"/>
    </row>
    <row r="47770" spans="8:8" x14ac:dyDescent="0.25">
      <c r="H47770" s="200"/>
    </row>
    <row r="47771" spans="8:8" x14ac:dyDescent="0.25">
      <c r="H47771" s="200"/>
    </row>
    <row r="47772" spans="8:8" x14ac:dyDescent="0.25">
      <c r="H47772" s="200"/>
    </row>
    <row r="47773" spans="8:8" x14ac:dyDescent="0.25">
      <c r="H47773" s="200"/>
    </row>
    <row r="47774" spans="8:8" x14ac:dyDescent="0.25">
      <c r="H47774" s="200"/>
    </row>
    <row r="47775" spans="8:8" x14ac:dyDescent="0.25">
      <c r="H47775" s="200"/>
    </row>
    <row r="47776" spans="8:8" x14ac:dyDescent="0.25">
      <c r="H47776" s="200"/>
    </row>
    <row r="47777" spans="8:8" x14ac:dyDescent="0.25">
      <c r="H47777" s="200"/>
    </row>
    <row r="47778" spans="8:8" x14ac:dyDescent="0.25">
      <c r="H47778" s="200"/>
    </row>
    <row r="47779" spans="8:8" x14ac:dyDescent="0.25">
      <c r="H47779" s="200"/>
    </row>
    <row r="47780" spans="8:8" x14ac:dyDescent="0.25">
      <c r="H47780" s="200"/>
    </row>
    <row r="47781" spans="8:8" x14ac:dyDescent="0.25">
      <c r="H47781" s="200"/>
    </row>
    <row r="47782" spans="8:8" x14ac:dyDescent="0.25">
      <c r="H47782" s="200"/>
    </row>
    <row r="47783" spans="8:8" x14ac:dyDescent="0.25">
      <c r="H47783" s="200"/>
    </row>
    <row r="47784" spans="8:8" x14ac:dyDescent="0.25">
      <c r="H47784" s="200"/>
    </row>
    <row r="47785" spans="8:8" x14ac:dyDescent="0.25">
      <c r="H47785" s="200"/>
    </row>
    <row r="47786" spans="8:8" x14ac:dyDescent="0.25">
      <c r="H47786" s="200"/>
    </row>
    <row r="47787" spans="8:8" x14ac:dyDescent="0.25">
      <c r="H47787" s="200"/>
    </row>
    <row r="47788" spans="8:8" x14ac:dyDescent="0.25">
      <c r="H47788" s="200"/>
    </row>
    <row r="47789" spans="8:8" x14ac:dyDescent="0.25">
      <c r="H47789" s="200"/>
    </row>
    <row r="47790" spans="8:8" x14ac:dyDescent="0.25">
      <c r="H47790" s="200"/>
    </row>
    <row r="47791" spans="8:8" x14ac:dyDescent="0.25">
      <c r="H47791" s="200"/>
    </row>
    <row r="47792" spans="8:8" x14ac:dyDescent="0.25">
      <c r="H47792" s="200"/>
    </row>
    <row r="47793" spans="8:8" x14ac:dyDescent="0.25">
      <c r="H47793" s="200"/>
    </row>
    <row r="47794" spans="8:8" x14ac:dyDescent="0.25">
      <c r="H47794" s="200"/>
    </row>
    <row r="47795" spans="8:8" x14ac:dyDescent="0.25">
      <c r="H47795" s="200"/>
    </row>
    <row r="47796" spans="8:8" x14ac:dyDescent="0.25">
      <c r="H47796" s="200"/>
    </row>
    <row r="47797" spans="8:8" x14ac:dyDescent="0.25">
      <c r="H47797" s="200"/>
    </row>
    <row r="47798" spans="8:8" x14ac:dyDescent="0.25">
      <c r="H47798" s="200"/>
    </row>
    <row r="47799" spans="8:8" x14ac:dyDescent="0.25">
      <c r="H47799" s="200"/>
    </row>
    <row r="47800" spans="8:8" x14ac:dyDescent="0.25">
      <c r="H47800" s="200"/>
    </row>
    <row r="47801" spans="8:8" x14ac:dyDescent="0.25">
      <c r="H47801" s="200"/>
    </row>
    <row r="47802" spans="8:8" x14ac:dyDescent="0.25">
      <c r="H47802" s="200"/>
    </row>
    <row r="47803" spans="8:8" x14ac:dyDescent="0.25">
      <c r="H47803" s="200"/>
    </row>
    <row r="47804" spans="8:8" x14ac:dyDescent="0.25">
      <c r="H47804" s="200"/>
    </row>
    <row r="47805" spans="8:8" x14ac:dyDescent="0.25">
      <c r="H47805" s="200"/>
    </row>
    <row r="47806" spans="8:8" x14ac:dyDescent="0.25">
      <c r="H47806" s="200"/>
    </row>
    <row r="47807" spans="8:8" x14ac:dyDescent="0.25">
      <c r="H47807" s="200"/>
    </row>
    <row r="47808" spans="8:8" x14ac:dyDescent="0.25">
      <c r="H47808" s="200"/>
    </row>
    <row r="47809" spans="8:8" x14ac:dyDescent="0.25">
      <c r="H47809" s="200"/>
    </row>
    <row r="47810" spans="8:8" x14ac:dyDescent="0.25">
      <c r="H47810" s="200"/>
    </row>
    <row r="47811" spans="8:8" x14ac:dyDescent="0.25">
      <c r="H47811" s="200"/>
    </row>
    <row r="47812" spans="8:8" x14ac:dyDescent="0.25">
      <c r="H47812" s="200"/>
    </row>
    <row r="47813" spans="8:8" x14ac:dyDescent="0.25">
      <c r="H47813" s="200"/>
    </row>
    <row r="47814" spans="8:8" x14ac:dyDescent="0.25">
      <c r="H47814" s="200"/>
    </row>
    <row r="47815" spans="8:8" x14ac:dyDescent="0.25">
      <c r="H47815" s="200"/>
    </row>
    <row r="47816" spans="8:8" x14ac:dyDescent="0.25">
      <c r="H47816" s="200"/>
    </row>
    <row r="47817" spans="8:8" x14ac:dyDescent="0.25">
      <c r="H47817" s="200"/>
    </row>
    <row r="47818" spans="8:8" x14ac:dyDescent="0.25">
      <c r="H47818" s="200"/>
    </row>
    <row r="47819" spans="8:8" x14ac:dyDescent="0.25">
      <c r="H47819" s="200"/>
    </row>
    <row r="47820" spans="8:8" x14ac:dyDescent="0.25">
      <c r="H47820" s="200"/>
    </row>
    <row r="47821" spans="8:8" x14ac:dyDescent="0.25">
      <c r="H47821" s="200"/>
    </row>
    <row r="47822" spans="8:8" x14ac:dyDescent="0.25">
      <c r="H47822" s="200"/>
    </row>
    <row r="47823" spans="8:8" x14ac:dyDescent="0.25">
      <c r="H47823" s="200"/>
    </row>
    <row r="47824" spans="8:8" x14ac:dyDescent="0.25">
      <c r="H47824" s="200"/>
    </row>
    <row r="47825" spans="8:8" x14ac:dyDescent="0.25">
      <c r="H47825" s="200"/>
    </row>
    <row r="47826" spans="8:8" x14ac:dyDescent="0.25">
      <c r="H47826" s="200"/>
    </row>
    <row r="47827" spans="8:8" x14ac:dyDescent="0.25">
      <c r="H47827" s="200"/>
    </row>
    <row r="47828" spans="8:8" x14ac:dyDescent="0.25">
      <c r="H47828" s="200"/>
    </row>
    <row r="47829" spans="8:8" x14ac:dyDescent="0.25">
      <c r="H47829" s="200"/>
    </row>
    <row r="47830" spans="8:8" x14ac:dyDescent="0.25">
      <c r="H47830" s="200"/>
    </row>
    <row r="47831" spans="8:8" x14ac:dyDescent="0.25">
      <c r="H47831" s="200"/>
    </row>
    <row r="47832" spans="8:8" x14ac:dyDescent="0.25">
      <c r="H47832" s="200"/>
    </row>
    <row r="47833" spans="8:8" x14ac:dyDescent="0.25">
      <c r="H47833" s="200"/>
    </row>
    <row r="47834" spans="8:8" x14ac:dyDescent="0.25">
      <c r="H47834" s="200"/>
    </row>
    <row r="47835" spans="8:8" x14ac:dyDescent="0.25">
      <c r="H47835" s="200"/>
    </row>
    <row r="47836" spans="8:8" x14ac:dyDescent="0.25">
      <c r="H47836" s="200"/>
    </row>
    <row r="47837" spans="8:8" x14ac:dyDescent="0.25">
      <c r="H47837" s="200"/>
    </row>
    <row r="47838" spans="8:8" x14ac:dyDescent="0.25">
      <c r="H47838" s="200"/>
    </row>
    <row r="47839" spans="8:8" x14ac:dyDescent="0.25">
      <c r="H47839" s="200"/>
    </row>
    <row r="47840" spans="8:8" x14ac:dyDescent="0.25">
      <c r="H47840" s="200"/>
    </row>
    <row r="47841" spans="8:8" x14ac:dyDescent="0.25">
      <c r="H47841" s="200"/>
    </row>
    <row r="47842" spans="8:8" x14ac:dyDescent="0.25">
      <c r="H47842" s="200"/>
    </row>
    <row r="47843" spans="8:8" x14ac:dyDescent="0.25">
      <c r="H47843" s="200"/>
    </row>
    <row r="47844" spans="8:8" x14ac:dyDescent="0.25">
      <c r="H47844" s="200"/>
    </row>
    <row r="47845" spans="8:8" x14ac:dyDescent="0.25">
      <c r="H47845" s="200"/>
    </row>
    <row r="47846" spans="8:8" x14ac:dyDescent="0.25">
      <c r="H47846" s="200"/>
    </row>
    <row r="47847" spans="8:8" x14ac:dyDescent="0.25">
      <c r="H47847" s="200"/>
    </row>
    <row r="47848" spans="8:8" x14ac:dyDescent="0.25">
      <c r="H47848" s="200"/>
    </row>
    <row r="47849" spans="8:8" x14ac:dyDescent="0.25">
      <c r="H47849" s="200"/>
    </row>
    <row r="47850" spans="8:8" x14ac:dyDescent="0.25">
      <c r="H47850" s="200"/>
    </row>
    <row r="47851" spans="8:8" x14ac:dyDescent="0.25">
      <c r="H47851" s="200"/>
    </row>
    <row r="47852" spans="8:8" x14ac:dyDescent="0.25">
      <c r="H47852" s="200"/>
    </row>
    <row r="47853" spans="8:8" x14ac:dyDescent="0.25">
      <c r="H47853" s="200"/>
    </row>
    <row r="47854" spans="8:8" x14ac:dyDescent="0.25">
      <c r="H47854" s="200"/>
    </row>
    <row r="47855" spans="8:8" x14ac:dyDescent="0.25">
      <c r="H47855" s="200"/>
    </row>
    <row r="47856" spans="8:8" x14ac:dyDescent="0.25">
      <c r="H47856" s="200"/>
    </row>
    <row r="47857" spans="8:8" x14ac:dyDescent="0.25">
      <c r="H47857" s="200"/>
    </row>
    <row r="47858" spans="8:8" x14ac:dyDescent="0.25">
      <c r="H47858" s="200"/>
    </row>
    <row r="47859" spans="8:8" x14ac:dyDescent="0.25">
      <c r="H47859" s="200"/>
    </row>
    <row r="47860" spans="8:8" x14ac:dyDescent="0.25">
      <c r="H47860" s="200"/>
    </row>
    <row r="47861" spans="8:8" x14ac:dyDescent="0.25">
      <c r="H47861" s="200"/>
    </row>
    <row r="47862" spans="8:8" x14ac:dyDescent="0.25">
      <c r="H47862" s="200"/>
    </row>
    <row r="47863" spans="8:8" x14ac:dyDescent="0.25">
      <c r="H47863" s="200"/>
    </row>
    <row r="47864" spans="8:8" x14ac:dyDescent="0.25">
      <c r="H47864" s="200"/>
    </row>
    <row r="47865" spans="8:8" x14ac:dyDescent="0.25">
      <c r="H47865" s="200"/>
    </row>
    <row r="47866" spans="8:8" x14ac:dyDescent="0.25">
      <c r="H47866" s="200"/>
    </row>
    <row r="47867" spans="8:8" x14ac:dyDescent="0.25">
      <c r="H47867" s="200"/>
    </row>
    <row r="47868" spans="8:8" x14ac:dyDescent="0.25">
      <c r="H47868" s="200"/>
    </row>
    <row r="47869" spans="8:8" x14ac:dyDescent="0.25">
      <c r="H47869" s="200"/>
    </row>
    <row r="47870" spans="8:8" x14ac:dyDescent="0.25">
      <c r="H47870" s="200"/>
    </row>
    <row r="47871" spans="8:8" x14ac:dyDescent="0.25">
      <c r="H47871" s="200"/>
    </row>
    <row r="47872" spans="8:8" x14ac:dyDescent="0.25">
      <c r="H47872" s="200"/>
    </row>
    <row r="47873" spans="8:8" x14ac:dyDescent="0.25">
      <c r="H47873" s="200"/>
    </row>
    <row r="47874" spans="8:8" x14ac:dyDescent="0.25">
      <c r="H47874" s="200"/>
    </row>
    <row r="47875" spans="8:8" x14ac:dyDescent="0.25">
      <c r="H47875" s="200"/>
    </row>
    <row r="47876" spans="8:8" x14ac:dyDescent="0.25">
      <c r="H47876" s="200"/>
    </row>
    <row r="47877" spans="8:8" x14ac:dyDescent="0.25">
      <c r="H47877" s="200"/>
    </row>
    <row r="47878" spans="8:8" x14ac:dyDescent="0.25">
      <c r="H47878" s="200"/>
    </row>
    <row r="47879" spans="8:8" x14ac:dyDescent="0.25">
      <c r="H47879" s="200"/>
    </row>
    <row r="47880" spans="8:8" x14ac:dyDescent="0.25">
      <c r="H47880" s="200"/>
    </row>
    <row r="47881" spans="8:8" x14ac:dyDescent="0.25">
      <c r="H47881" s="200"/>
    </row>
    <row r="47882" spans="8:8" x14ac:dyDescent="0.25">
      <c r="H47882" s="200"/>
    </row>
    <row r="47883" spans="8:8" x14ac:dyDescent="0.25">
      <c r="H47883" s="200"/>
    </row>
    <row r="47884" spans="8:8" x14ac:dyDescent="0.25">
      <c r="H47884" s="200"/>
    </row>
    <row r="47885" spans="8:8" x14ac:dyDescent="0.25">
      <c r="H47885" s="200"/>
    </row>
    <row r="47886" spans="8:8" x14ac:dyDescent="0.25">
      <c r="H47886" s="200"/>
    </row>
    <row r="47887" spans="8:8" x14ac:dyDescent="0.25">
      <c r="H47887" s="200"/>
    </row>
    <row r="47888" spans="8:8" x14ac:dyDescent="0.25">
      <c r="H47888" s="200"/>
    </row>
    <row r="47889" spans="8:8" x14ac:dyDescent="0.25">
      <c r="H47889" s="200"/>
    </row>
    <row r="47890" spans="8:8" x14ac:dyDescent="0.25">
      <c r="H47890" s="200"/>
    </row>
    <row r="47891" spans="8:8" x14ac:dyDescent="0.25">
      <c r="H47891" s="200"/>
    </row>
    <row r="47892" spans="8:8" x14ac:dyDescent="0.25">
      <c r="H47892" s="200"/>
    </row>
    <row r="47893" spans="8:8" x14ac:dyDescent="0.25">
      <c r="H47893" s="200"/>
    </row>
    <row r="47894" spans="8:8" x14ac:dyDescent="0.25">
      <c r="H47894" s="200"/>
    </row>
    <row r="47895" spans="8:8" x14ac:dyDescent="0.25">
      <c r="H47895" s="200"/>
    </row>
    <row r="47896" spans="8:8" x14ac:dyDescent="0.25">
      <c r="H47896" s="200"/>
    </row>
    <row r="47897" spans="8:8" x14ac:dyDescent="0.25">
      <c r="H47897" s="200"/>
    </row>
    <row r="47898" spans="8:8" x14ac:dyDescent="0.25">
      <c r="H47898" s="200"/>
    </row>
    <row r="47899" spans="8:8" x14ac:dyDescent="0.25">
      <c r="H47899" s="200"/>
    </row>
    <row r="47900" spans="8:8" x14ac:dyDescent="0.25">
      <c r="H47900" s="200"/>
    </row>
    <row r="47901" spans="8:8" x14ac:dyDescent="0.25">
      <c r="H47901" s="200"/>
    </row>
    <row r="47902" spans="8:8" x14ac:dyDescent="0.25">
      <c r="H47902" s="200"/>
    </row>
    <row r="47903" spans="8:8" x14ac:dyDescent="0.25">
      <c r="H47903" s="200"/>
    </row>
    <row r="47904" spans="8:8" x14ac:dyDescent="0.25">
      <c r="H47904" s="200"/>
    </row>
    <row r="47905" spans="8:8" x14ac:dyDescent="0.25">
      <c r="H47905" s="200"/>
    </row>
    <row r="47906" spans="8:8" x14ac:dyDescent="0.25">
      <c r="H47906" s="200"/>
    </row>
    <row r="47907" spans="8:8" x14ac:dyDescent="0.25">
      <c r="H47907" s="200"/>
    </row>
    <row r="47908" spans="8:8" x14ac:dyDescent="0.25">
      <c r="H47908" s="200"/>
    </row>
    <row r="47909" spans="8:8" x14ac:dyDescent="0.25">
      <c r="H47909" s="200"/>
    </row>
    <row r="47910" spans="8:8" x14ac:dyDescent="0.25">
      <c r="H47910" s="200"/>
    </row>
    <row r="47911" spans="8:8" x14ac:dyDescent="0.25">
      <c r="H47911" s="200"/>
    </row>
    <row r="47912" spans="8:8" x14ac:dyDescent="0.25">
      <c r="H47912" s="200"/>
    </row>
    <row r="47913" spans="8:8" x14ac:dyDescent="0.25">
      <c r="H47913" s="200"/>
    </row>
    <row r="47914" spans="8:8" x14ac:dyDescent="0.25">
      <c r="H47914" s="200"/>
    </row>
    <row r="47915" spans="8:8" x14ac:dyDescent="0.25">
      <c r="H47915" s="200"/>
    </row>
    <row r="47916" spans="8:8" x14ac:dyDescent="0.25">
      <c r="H47916" s="200"/>
    </row>
    <row r="47917" spans="8:8" x14ac:dyDescent="0.25">
      <c r="H47917" s="200"/>
    </row>
    <row r="47918" spans="8:8" x14ac:dyDescent="0.25">
      <c r="H47918" s="200"/>
    </row>
    <row r="47919" spans="8:8" x14ac:dyDescent="0.25">
      <c r="H47919" s="200"/>
    </row>
    <row r="47920" spans="8:8" x14ac:dyDescent="0.25">
      <c r="H47920" s="200"/>
    </row>
    <row r="47921" spans="8:8" x14ac:dyDescent="0.25">
      <c r="H47921" s="200"/>
    </row>
    <row r="47922" spans="8:8" x14ac:dyDescent="0.25">
      <c r="H47922" s="200"/>
    </row>
    <row r="47923" spans="8:8" x14ac:dyDescent="0.25">
      <c r="H47923" s="200"/>
    </row>
    <row r="47924" spans="8:8" x14ac:dyDescent="0.25">
      <c r="H47924" s="200"/>
    </row>
    <row r="47925" spans="8:8" x14ac:dyDescent="0.25">
      <c r="H47925" s="200"/>
    </row>
    <row r="47926" spans="8:8" x14ac:dyDescent="0.25">
      <c r="H47926" s="200"/>
    </row>
    <row r="47927" spans="8:8" x14ac:dyDescent="0.25">
      <c r="H47927" s="200"/>
    </row>
    <row r="47928" spans="8:8" x14ac:dyDescent="0.25">
      <c r="H47928" s="200"/>
    </row>
    <row r="47929" spans="8:8" x14ac:dyDescent="0.25">
      <c r="H47929" s="200"/>
    </row>
    <row r="47930" spans="8:8" x14ac:dyDescent="0.25">
      <c r="H47930" s="200"/>
    </row>
    <row r="47931" spans="8:8" x14ac:dyDescent="0.25">
      <c r="H47931" s="200"/>
    </row>
    <row r="47932" spans="8:8" x14ac:dyDescent="0.25">
      <c r="H47932" s="200"/>
    </row>
    <row r="47933" spans="8:8" x14ac:dyDescent="0.25">
      <c r="H47933" s="200"/>
    </row>
    <row r="47934" spans="8:8" x14ac:dyDescent="0.25">
      <c r="H47934" s="200"/>
    </row>
    <row r="47935" spans="8:8" x14ac:dyDescent="0.25">
      <c r="H47935" s="200"/>
    </row>
    <row r="47936" spans="8:8" x14ac:dyDescent="0.25">
      <c r="H47936" s="200"/>
    </row>
    <row r="47937" spans="8:8" x14ac:dyDescent="0.25">
      <c r="H47937" s="200"/>
    </row>
    <row r="47938" spans="8:8" x14ac:dyDescent="0.25">
      <c r="H47938" s="200"/>
    </row>
    <row r="47939" spans="8:8" x14ac:dyDescent="0.25">
      <c r="H47939" s="200"/>
    </row>
    <row r="47940" spans="8:8" x14ac:dyDescent="0.25">
      <c r="H47940" s="200"/>
    </row>
    <row r="47941" spans="8:8" x14ac:dyDescent="0.25">
      <c r="H47941" s="200"/>
    </row>
    <row r="47942" spans="8:8" x14ac:dyDescent="0.25">
      <c r="H47942" s="200"/>
    </row>
    <row r="47943" spans="8:8" x14ac:dyDescent="0.25">
      <c r="H47943" s="200"/>
    </row>
    <row r="47944" spans="8:8" x14ac:dyDescent="0.25">
      <c r="H47944" s="200"/>
    </row>
    <row r="47945" spans="8:8" x14ac:dyDescent="0.25">
      <c r="H47945" s="200"/>
    </row>
    <row r="47946" spans="8:8" x14ac:dyDescent="0.25">
      <c r="H47946" s="200"/>
    </row>
    <row r="47947" spans="8:8" x14ac:dyDescent="0.25">
      <c r="H47947" s="200"/>
    </row>
    <row r="47948" spans="8:8" x14ac:dyDescent="0.25">
      <c r="H47948" s="200"/>
    </row>
    <row r="47949" spans="8:8" x14ac:dyDescent="0.25">
      <c r="H47949" s="200"/>
    </row>
    <row r="47950" spans="8:8" x14ac:dyDescent="0.25">
      <c r="H47950" s="200"/>
    </row>
    <row r="47951" spans="8:8" x14ac:dyDescent="0.25">
      <c r="H47951" s="200"/>
    </row>
    <row r="47952" spans="8:8" x14ac:dyDescent="0.25">
      <c r="H47952" s="200"/>
    </row>
    <row r="47953" spans="8:8" x14ac:dyDescent="0.25">
      <c r="H47953" s="200"/>
    </row>
    <row r="47954" spans="8:8" x14ac:dyDescent="0.25">
      <c r="H47954" s="200"/>
    </row>
    <row r="47955" spans="8:8" x14ac:dyDescent="0.25">
      <c r="H47955" s="200"/>
    </row>
    <row r="47956" spans="8:8" x14ac:dyDescent="0.25">
      <c r="H47956" s="200"/>
    </row>
    <row r="47957" spans="8:8" x14ac:dyDescent="0.25">
      <c r="H47957" s="200"/>
    </row>
    <row r="47958" spans="8:8" x14ac:dyDescent="0.25">
      <c r="H47958" s="200"/>
    </row>
    <row r="47959" spans="8:8" x14ac:dyDescent="0.25">
      <c r="H47959" s="200"/>
    </row>
    <row r="47960" spans="8:8" x14ac:dyDescent="0.25">
      <c r="H47960" s="200"/>
    </row>
    <row r="47961" spans="8:8" x14ac:dyDescent="0.25">
      <c r="H47961" s="200"/>
    </row>
    <row r="47962" spans="8:8" x14ac:dyDescent="0.25">
      <c r="H47962" s="200"/>
    </row>
    <row r="47963" spans="8:8" x14ac:dyDescent="0.25">
      <c r="H47963" s="200"/>
    </row>
    <row r="47964" spans="8:8" x14ac:dyDescent="0.25">
      <c r="H47964" s="200"/>
    </row>
    <row r="47965" spans="8:8" x14ac:dyDescent="0.25">
      <c r="H47965" s="200"/>
    </row>
    <row r="47966" spans="8:8" x14ac:dyDescent="0.25">
      <c r="H47966" s="200"/>
    </row>
    <row r="47967" spans="8:8" x14ac:dyDescent="0.25">
      <c r="H47967" s="200"/>
    </row>
    <row r="47968" spans="8:8" x14ac:dyDescent="0.25">
      <c r="H47968" s="200"/>
    </row>
    <row r="47969" spans="8:8" x14ac:dyDescent="0.25">
      <c r="H47969" s="200"/>
    </row>
    <row r="47970" spans="8:8" x14ac:dyDescent="0.25">
      <c r="H47970" s="200"/>
    </row>
    <row r="47971" spans="8:8" x14ac:dyDescent="0.25">
      <c r="H47971" s="200"/>
    </row>
    <row r="47972" spans="8:8" x14ac:dyDescent="0.25">
      <c r="H47972" s="200"/>
    </row>
    <row r="47973" spans="8:8" x14ac:dyDescent="0.25">
      <c r="H47973" s="200"/>
    </row>
    <row r="47974" spans="8:8" x14ac:dyDescent="0.25">
      <c r="H47974" s="200"/>
    </row>
    <row r="47975" spans="8:8" x14ac:dyDescent="0.25">
      <c r="H47975" s="200"/>
    </row>
    <row r="47976" spans="8:8" x14ac:dyDescent="0.25">
      <c r="H47976" s="200"/>
    </row>
    <row r="47977" spans="8:8" x14ac:dyDescent="0.25">
      <c r="H47977" s="200"/>
    </row>
    <row r="47978" spans="8:8" x14ac:dyDescent="0.25">
      <c r="H47978" s="200"/>
    </row>
    <row r="47979" spans="8:8" x14ac:dyDescent="0.25">
      <c r="H47979" s="200"/>
    </row>
    <row r="47980" spans="8:8" x14ac:dyDescent="0.25">
      <c r="H47980" s="200"/>
    </row>
    <row r="47981" spans="8:8" x14ac:dyDescent="0.25">
      <c r="H47981" s="200"/>
    </row>
    <row r="47982" spans="8:8" x14ac:dyDescent="0.25">
      <c r="H47982" s="200"/>
    </row>
    <row r="47983" spans="8:8" x14ac:dyDescent="0.25">
      <c r="H47983" s="200"/>
    </row>
    <row r="47984" spans="8:8" x14ac:dyDescent="0.25">
      <c r="H47984" s="200"/>
    </row>
    <row r="47985" spans="8:8" x14ac:dyDescent="0.25">
      <c r="H47985" s="200"/>
    </row>
    <row r="47986" spans="8:8" x14ac:dyDescent="0.25">
      <c r="H47986" s="200"/>
    </row>
    <row r="47987" spans="8:8" x14ac:dyDescent="0.25">
      <c r="H47987" s="200"/>
    </row>
    <row r="47988" spans="8:8" x14ac:dyDescent="0.25">
      <c r="H47988" s="200"/>
    </row>
    <row r="47989" spans="8:8" x14ac:dyDescent="0.25">
      <c r="H47989" s="200"/>
    </row>
    <row r="47990" spans="8:8" x14ac:dyDescent="0.25">
      <c r="H47990" s="200"/>
    </row>
    <row r="47991" spans="8:8" x14ac:dyDescent="0.25">
      <c r="H47991" s="200"/>
    </row>
    <row r="47992" spans="8:8" x14ac:dyDescent="0.25">
      <c r="H47992" s="200"/>
    </row>
    <row r="47993" spans="8:8" x14ac:dyDescent="0.25">
      <c r="H47993" s="200"/>
    </row>
    <row r="47994" spans="8:8" x14ac:dyDescent="0.25">
      <c r="H47994" s="200"/>
    </row>
    <row r="47995" spans="8:8" x14ac:dyDescent="0.25">
      <c r="H47995" s="200"/>
    </row>
    <row r="47996" spans="8:8" x14ac:dyDescent="0.25">
      <c r="H47996" s="200"/>
    </row>
    <row r="47997" spans="8:8" x14ac:dyDescent="0.25">
      <c r="H47997" s="200"/>
    </row>
    <row r="47998" spans="8:8" x14ac:dyDescent="0.25">
      <c r="H47998" s="200"/>
    </row>
    <row r="47999" spans="8:8" x14ac:dyDescent="0.25">
      <c r="H47999" s="200"/>
    </row>
    <row r="48000" spans="8:8" x14ac:dyDescent="0.25">
      <c r="H48000" s="200"/>
    </row>
    <row r="48001" spans="8:8" x14ac:dyDescent="0.25">
      <c r="H48001" s="200"/>
    </row>
    <row r="48002" spans="8:8" x14ac:dyDescent="0.25">
      <c r="H48002" s="200"/>
    </row>
    <row r="48003" spans="8:8" x14ac:dyDescent="0.25">
      <c r="H48003" s="200"/>
    </row>
    <row r="48004" spans="8:8" x14ac:dyDescent="0.25">
      <c r="H48004" s="200"/>
    </row>
    <row r="48005" spans="8:8" x14ac:dyDescent="0.25">
      <c r="H48005" s="200"/>
    </row>
    <row r="48006" spans="8:8" x14ac:dyDescent="0.25">
      <c r="H48006" s="200"/>
    </row>
    <row r="48007" spans="8:8" x14ac:dyDescent="0.25">
      <c r="H48007" s="200"/>
    </row>
    <row r="48008" spans="8:8" x14ac:dyDescent="0.25">
      <c r="H48008" s="200"/>
    </row>
    <row r="48009" spans="8:8" x14ac:dyDescent="0.25">
      <c r="H48009" s="200"/>
    </row>
    <row r="48010" spans="8:8" x14ac:dyDescent="0.25">
      <c r="H48010" s="200"/>
    </row>
    <row r="48011" spans="8:8" x14ac:dyDescent="0.25">
      <c r="H48011" s="200"/>
    </row>
    <row r="48012" spans="8:8" x14ac:dyDescent="0.25">
      <c r="H48012" s="200"/>
    </row>
    <row r="48013" spans="8:8" x14ac:dyDescent="0.25">
      <c r="H48013" s="200"/>
    </row>
    <row r="48014" spans="8:8" x14ac:dyDescent="0.25">
      <c r="H48014" s="200"/>
    </row>
    <row r="48015" spans="8:8" x14ac:dyDescent="0.25">
      <c r="H48015" s="200"/>
    </row>
    <row r="48016" spans="8:8" x14ac:dyDescent="0.25">
      <c r="H48016" s="200"/>
    </row>
    <row r="48017" spans="8:8" x14ac:dyDescent="0.25">
      <c r="H48017" s="200"/>
    </row>
    <row r="48018" spans="8:8" x14ac:dyDescent="0.25">
      <c r="H48018" s="200"/>
    </row>
    <row r="48019" spans="8:8" x14ac:dyDescent="0.25">
      <c r="H48019" s="200"/>
    </row>
    <row r="48020" spans="8:8" x14ac:dyDescent="0.25">
      <c r="H48020" s="200"/>
    </row>
    <row r="48021" spans="8:8" x14ac:dyDescent="0.25">
      <c r="H48021" s="200"/>
    </row>
    <row r="48022" spans="8:8" x14ac:dyDescent="0.25">
      <c r="H48022" s="200"/>
    </row>
    <row r="48023" spans="8:8" x14ac:dyDescent="0.25">
      <c r="H48023" s="200"/>
    </row>
    <row r="48024" spans="8:8" x14ac:dyDescent="0.25">
      <c r="H48024" s="200"/>
    </row>
    <row r="48025" spans="8:8" x14ac:dyDescent="0.25">
      <c r="H48025" s="200"/>
    </row>
    <row r="48026" spans="8:8" x14ac:dyDescent="0.25">
      <c r="H48026" s="200"/>
    </row>
    <row r="48027" spans="8:8" x14ac:dyDescent="0.25">
      <c r="H48027" s="200"/>
    </row>
    <row r="48028" spans="8:8" x14ac:dyDescent="0.25">
      <c r="H48028" s="200"/>
    </row>
    <row r="48029" spans="8:8" x14ac:dyDescent="0.25">
      <c r="H48029" s="200"/>
    </row>
    <row r="48030" spans="8:8" x14ac:dyDescent="0.25">
      <c r="H48030" s="200"/>
    </row>
    <row r="48031" spans="8:8" x14ac:dyDescent="0.25">
      <c r="H48031" s="200"/>
    </row>
    <row r="48032" spans="8:8" x14ac:dyDescent="0.25">
      <c r="H48032" s="200"/>
    </row>
    <row r="48033" spans="8:8" x14ac:dyDescent="0.25">
      <c r="H48033" s="200"/>
    </row>
    <row r="48034" spans="8:8" x14ac:dyDescent="0.25">
      <c r="H48034" s="200"/>
    </row>
    <row r="48035" spans="8:8" x14ac:dyDescent="0.25">
      <c r="H48035" s="200"/>
    </row>
    <row r="48036" spans="8:8" x14ac:dyDescent="0.25">
      <c r="H48036" s="200"/>
    </row>
    <row r="48037" spans="8:8" x14ac:dyDescent="0.25">
      <c r="H48037" s="200"/>
    </row>
    <row r="48038" spans="8:8" x14ac:dyDescent="0.25">
      <c r="H48038" s="200"/>
    </row>
    <row r="48039" spans="8:8" x14ac:dyDescent="0.25">
      <c r="H48039" s="200"/>
    </row>
    <row r="48040" spans="8:8" x14ac:dyDescent="0.25">
      <c r="H48040" s="200"/>
    </row>
    <row r="48041" spans="8:8" x14ac:dyDescent="0.25">
      <c r="H48041" s="200"/>
    </row>
    <row r="48042" spans="8:8" x14ac:dyDescent="0.25">
      <c r="H48042" s="200"/>
    </row>
    <row r="48043" spans="8:8" x14ac:dyDescent="0.25">
      <c r="H48043" s="200"/>
    </row>
    <row r="48044" spans="8:8" x14ac:dyDescent="0.25">
      <c r="H48044" s="200"/>
    </row>
    <row r="48045" spans="8:8" x14ac:dyDescent="0.25">
      <c r="H48045" s="200"/>
    </row>
    <row r="48046" spans="8:8" x14ac:dyDescent="0.25">
      <c r="H48046" s="200"/>
    </row>
    <row r="48047" spans="8:8" x14ac:dyDescent="0.25">
      <c r="H48047" s="200"/>
    </row>
    <row r="48048" spans="8:8" x14ac:dyDescent="0.25">
      <c r="H48048" s="200"/>
    </row>
    <row r="48049" spans="8:8" x14ac:dyDescent="0.25">
      <c r="H48049" s="200"/>
    </row>
    <row r="48050" spans="8:8" x14ac:dyDescent="0.25">
      <c r="H48050" s="200"/>
    </row>
    <row r="48051" spans="8:8" x14ac:dyDescent="0.25">
      <c r="H48051" s="200"/>
    </row>
    <row r="48052" spans="8:8" x14ac:dyDescent="0.25">
      <c r="H48052" s="200"/>
    </row>
    <row r="48053" spans="8:8" x14ac:dyDescent="0.25">
      <c r="H48053" s="200"/>
    </row>
    <row r="48054" spans="8:8" x14ac:dyDescent="0.25">
      <c r="H48054" s="200"/>
    </row>
    <row r="48055" spans="8:8" x14ac:dyDescent="0.25">
      <c r="H48055" s="200"/>
    </row>
    <row r="48056" spans="8:8" x14ac:dyDescent="0.25">
      <c r="H48056" s="200"/>
    </row>
    <row r="48057" spans="8:8" x14ac:dyDescent="0.25">
      <c r="H48057" s="200"/>
    </row>
    <row r="48058" spans="8:8" x14ac:dyDescent="0.25">
      <c r="H48058" s="200"/>
    </row>
    <row r="48059" spans="8:8" x14ac:dyDescent="0.25">
      <c r="H48059" s="200"/>
    </row>
    <row r="48060" spans="8:8" x14ac:dyDescent="0.25">
      <c r="H48060" s="200"/>
    </row>
    <row r="48061" spans="8:8" x14ac:dyDescent="0.25">
      <c r="H48061" s="200"/>
    </row>
    <row r="48062" spans="8:8" x14ac:dyDescent="0.25">
      <c r="H48062" s="200"/>
    </row>
    <row r="48063" spans="8:8" x14ac:dyDescent="0.25">
      <c r="H48063" s="200"/>
    </row>
    <row r="48064" spans="8:8" x14ac:dyDescent="0.25">
      <c r="H48064" s="200"/>
    </row>
    <row r="48065" spans="8:8" x14ac:dyDescent="0.25">
      <c r="H48065" s="200"/>
    </row>
    <row r="48066" spans="8:8" x14ac:dyDescent="0.25">
      <c r="H48066" s="200"/>
    </row>
    <row r="48067" spans="8:8" x14ac:dyDescent="0.25">
      <c r="H48067" s="200"/>
    </row>
    <row r="48068" spans="8:8" x14ac:dyDescent="0.25">
      <c r="H48068" s="200"/>
    </row>
    <row r="48069" spans="8:8" x14ac:dyDescent="0.25">
      <c r="H48069" s="200"/>
    </row>
    <row r="48070" spans="8:8" x14ac:dyDescent="0.25">
      <c r="H48070" s="200"/>
    </row>
    <row r="48071" spans="8:8" x14ac:dyDescent="0.25">
      <c r="H48071" s="200"/>
    </row>
    <row r="48072" spans="8:8" x14ac:dyDescent="0.25">
      <c r="H48072" s="200"/>
    </row>
    <row r="48073" spans="8:8" x14ac:dyDescent="0.25">
      <c r="H48073" s="200"/>
    </row>
    <row r="48074" spans="8:8" x14ac:dyDescent="0.25">
      <c r="H48074" s="200"/>
    </row>
    <row r="48075" spans="8:8" x14ac:dyDescent="0.25">
      <c r="H48075" s="200"/>
    </row>
    <row r="48076" spans="8:8" x14ac:dyDescent="0.25">
      <c r="H48076" s="200"/>
    </row>
    <row r="48077" spans="8:8" x14ac:dyDescent="0.25">
      <c r="H48077" s="200"/>
    </row>
    <row r="48078" spans="8:8" x14ac:dyDescent="0.25">
      <c r="H48078" s="200"/>
    </row>
    <row r="48079" spans="8:8" x14ac:dyDescent="0.25">
      <c r="H48079" s="200"/>
    </row>
    <row r="48080" spans="8:8" x14ac:dyDescent="0.25">
      <c r="H48080" s="200"/>
    </row>
    <row r="48081" spans="8:8" x14ac:dyDescent="0.25">
      <c r="H48081" s="200"/>
    </row>
    <row r="48082" spans="8:8" x14ac:dyDescent="0.25">
      <c r="H48082" s="200"/>
    </row>
    <row r="48083" spans="8:8" x14ac:dyDescent="0.25">
      <c r="H48083" s="200"/>
    </row>
    <row r="48084" spans="8:8" x14ac:dyDescent="0.25">
      <c r="H48084" s="200"/>
    </row>
    <row r="48085" spans="8:8" x14ac:dyDescent="0.25">
      <c r="H48085" s="200"/>
    </row>
    <row r="48086" spans="8:8" x14ac:dyDescent="0.25">
      <c r="H48086" s="200"/>
    </row>
    <row r="48087" spans="8:8" x14ac:dyDescent="0.25">
      <c r="H48087" s="200"/>
    </row>
    <row r="48088" spans="8:8" x14ac:dyDescent="0.25">
      <c r="H48088" s="200"/>
    </row>
    <row r="48089" spans="8:8" x14ac:dyDescent="0.25">
      <c r="H48089" s="200"/>
    </row>
    <row r="48090" spans="8:8" x14ac:dyDescent="0.25">
      <c r="H48090" s="200"/>
    </row>
    <row r="48091" spans="8:8" x14ac:dyDescent="0.25">
      <c r="H48091" s="200"/>
    </row>
    <row r="48092" spans="8:8" x14ac:dyDescent="0.25">
      <c r="H48092" s="200"/>
    </row>
    <row r="48093" spans="8:8" x14ac:dyDescent="0.25">
      <c r="H48093" s="200"/>
    </row>
    <row r="48094" spans="8:8" x14ac:dyDescent="0.25">
      <c r="H48094" s="200"/>
    </row>
    <row r="48095" spans="8:8" x14ac:dyDescent="0.25">
      <c r="H48095" s="200"/>
    </row>
    <row r="48096" spans="8:8" x14ac:dyDescent="0.25">
      <c r="H48096" s="200"/>
    </row>
    <row r="48097" spans="8:8" x14ac:dyDescent="0.25">
      <c r="H48097" s="200"/>
    </row>
    <row r="48098" spans="8:8" x14ac:dyDescent="0.25">
      <c r="H48098" s="200"/>
    </row>
    <row r="48099" spans="8:8" x14ac:dyDescent="0.25">
      <c r="H48099" s="200"/>
    </row>
    <row r="48100" spans="8:8" x14ac:dyDescent="0.25">
      <c r="H48100" s="200"/>
    </row>
    <row r="48101" spans="8:8" x14ac:dyDescent="0.25">
      <c r="H48101" s="200"/>
    </row>
    <row r="48102" spans="8:8" x14ac:dyDescent="0.25">
      <c r="H48102" s="200"/>
    </row>
    <row r="48103" spans="8:8" x14ac:dyDescent="0.25">
      <c r="H48103" s="200"/>
    </row>
    <row r="48104" spans="8:8" x14ac:dyDescent="0.25">
      <c r="H48104" s="200"/>
    </row>
    <row r="48105" spans="8:8" x14ac:dyDescent="0.25">
      <c r="H48105" s="200"/>
    </row>
    <row r="48106" spans="8:8" x14ac:dyDescent="0.25">
      <c r="H48106" s="200"/>
    </row>
    <row r="48107" spans="8:8" x14ac:dyDescent="0.25">
      <c r="H48107" s="200"/>
    </row>
    <row r="48108" spans="8:8" x14ac:dyDescent="0.25">
      <c r="H48108" s="200"/>
    </row>
    <row r="48109" spans="8:8" x14ac:dyDescent="0.25">
      <c r="H48109" s="200"/>
    </row>
    <row r="48110" spans="8:8" x14ac:dyDescent="0.25">
      <c r="H48110" s="200"/>
    </row>
    <row r="48111" spans="8:8" x14ac:dyDescent="0.25">
      <c r="H48111" s="200"/>
    </row>
    <row r="48112" spans="8:8" x14ac:dyDescent="0.25">
      <c r="H48112" s="200"/>
    </row>
    <row r="48113" spans="8:8" x14ac:dyDescent="0.25">
      <c r="H48113" s="200"/>
    </row>
    <row r="48114" spans="8:8" x14ac:dyDescent="0.25">
      <c r="H48114" s="200"/>
    </row>
    <row r="48115" spans="8:8" x14ac:dyDescent="0.25">
      <c r="H48115" s="200"/>
    </row>
    <row r="48116" spans="8:8" x14ac:dyDescent="0.25">
      <c r="H48116" s="200"/>
    </row>
    <row r="48117" spans="8:8" x14ac:dyDescent="0.25">
      <c r="H48117" s="200"/>
    </row>
    <row r="48118" spans="8:8" x14ac:dyDescent="0.25">
      <c r="H48118" s="200"/>
    </row>
    <row r="48119" spans="8:8" x14ac:dyDescent="0.25">
      <c r="H48119" s="200"/>
    </row>
    <row r="48120" spans="8:8" x14ac:dyDescent="0.25">
      <c r="H48120" s="200"/>
    </row>
    <row r="48121" spans="8:8" x14ac:dyDescent="0.25">
      <c r="H48121" s="200"/>
    </row>
    <row r="48122" spans="8:8" x14ac:dyDescent="0.25">
      <c r="H48122" s="200"/>
    </row>
    <row r="48123" spans="8:8" x14ac:dyDescent="0.25">
      <c r="H48123" s="200"/>
    </row>
    <row r="48124" spans="8:8" x14ac:dyDescent="0.25">
      <c r="H48124" s="200"/>
    </row>
    <row r="48125" spans="8:8" x14ac:dyDescent="0.25">
      <c r="H48125" s="200"/>
    </row>
    <row r="48126" spans="8:8" x14ac:dyDescent="0.25">
      <c r="H48126" s="200"/>
    </row>
    <row r="48127" spans="8:8" x14ac:dyDescent="0.25">
      <c r="H48127" s="200"/>
    </row>
    <row r="48128" spans="8:8" x14ac:dyDescent="0.25">
      <c r="H48128" s="200"/>
    </row>
    <row r="48129" spans="8:8" x14ac:dyDescent="0.25">
      <c r="H48129" s="200"/>
    </row>
    <row r="48130" spans="8:8" x14ac:dyDescent="0.25">
      <c r="H48130" s="200"/>
    </row>
    <row r="48131" spans="8:8" x14ac:dyDescent="0.25">
      <c r="H48131" s="200"/>
    </row>
    <row r="48132" spans="8:8" x14ac:dyDescent="0.25">
      <c r="H48132" s="200"/>
    </row>
    <row r="48133" spans="8:8" x14ac:dyDescent="0.25">
      <c r="H48133" s="200"/>
    </row>
    <row r="48134" spans="8:8" x14ac:dyDescent="0.25">
      <c r="H48134" s="200"/>
    </row>
    <row r="48135" spans="8:8" x14ac:dyDescent="0.25">
      <c r="H48135" s="200"/>
    </row>
    <row r="48136" spans="8:8" x14ac:dyDescent="0.25">
      <c r="H48136" s="200"/>
    </row>
    <row r="48137" spans="8:8" x14ac:dyDescent="0.25">
      <c r="H48137" s="200"/>
    </row>
    <row r="48138" spans="8:8" x14ac:dyDescent="0.25">
      <c r="H48138" s="200"/>
    </row>
    <row r="48139" spans="8:8" x14ac:dyDescent="0.25">
      <c r="H48139" s="200"/>
    </row>
    <row r="48140" spans="8:8" x14ac:dyDescent="0.25">
      <c r="H48140" s="200"/>
    </row>
    <row r="48141" spans="8:8" x14ac:dyDescent="0.25">
      <c r="H48141" s="200"/>
    </row>
    <row r="48142" spans="8:8" x14ac:dyDescent="0.25">
      <c r="H48142" s="200"/>
    </row>
    <row r="48143" spans="8:8" x14ac:dyDescent="0.25">
      <c r="H48143" s="200"/>
    </row>
    <row r="48144" spans="8:8" x14ac:dyDescent="0.25">
      <c r="H48144" s="200"/>
    </row>
    <row r="48145" spans="8:8" x14ac:dyDescent="0.25">
      <c r="H48145" s="200"/>
    </row>
    <row r="48146" spans="8:8" x14ac:dyDescent="0.25">
      <c r="H48146" s="200"/>
    </row>
    <row r="48147" spans="8:8" x14ac:dyDescent="0.25">
      <c r="H48147" s="200"/>
    </row>
    <row r="48148" spans="8:8" x14ac:dyDescent="0.25">
      <c r="H48148" s="200"/>
    </row>
    <row r="48149" spans="8:8" x14ac:dyDescent="0.25">
      <c r="H48149" s="200"/>
    </row>
    <row r="48150" spans="8:8" x14ac:dyDescent="0.25">
      <c r="H48150" s="200"/>
    </row>
    <row r="48151" spans="8:8" x14ac:dyDescent="0.25">
      <c r="H48151" s="200"/>
    </row>
    <row r="48152" spans="8:8" x14ac:dyDescent="0.25">
      <c r="H48152" s="200"/>
    </row>
    <row r="48153" spans="8:8" x14ac:dyDescent="0.25">
      <c r="H48153" s="200"/>
    </row>
    <row r="48154" spans="8:8" x14ac:dyDescent="0.25">
      <c r="H48154" s="200"/>
    </row>
    <row r="48155" spans="8:8" x14ac:dyDescent="0.25">
      <c r="H48155" s="200"/>
    </row>
    <row r="48156" spans="8:8" x14ac:dyDescent="0.25">
      <c r="H48156" s="200"/>
    </row>
    <row r="48157" spans="8:8" x14ac:dyDescent="0.25">
      <c r="H48157" s="200"/>
    </row>
    <row r="48158" spans="8:8" x14ac:dyDescent="0.25">
      <c r="H48158" s="200"/>
    </row>
    <row r="48159" spans="8:8" x14ac:dyDescent="0.25">
      <c r="H48159" s="200"/>
    </row>
    <row r="48160" spans="8:8" x14ac:dyDescent="0.25">
      <c r="H48160" s="200"/>
    </row>
    <row r="48161" spans="8:8" x14ac:dyDescent="0.25">
      <c r="H48161" s="200"/>
    </row>
    <row r="48162" spans="8:8" x14ac:dyDescent="0.25">
      <c r="H48162" s="200"/>
    </row>
    <row r="48163" spans="8:8" x14ac:dyDescent="0.25">
      <c r="H48163" s="200"/>
    </row>
    <row r="48164" spans="8:8" x14ac:dyDescent="0.25">
      <c r="H48164" s="200"/>
    </row>
    <row r="48165" spans="8:8" x14ac:dyDescent="0.25">
      <c r="H48165" s="200"/>
    </row>
    <row r="48166" spans="8:8" x14ac:dyDescent="0.25">
      <c r="H48166" s="200"/>
    </row>
    <row r="48167" spans="8:8" x14ac:dyDescent="0.25">
      <c r="H48167" s="200"/>
    </row>
    <row r="48168" spans="8:8" x14ac:dyDescent="0.25">
      <c r="H48168" s="200"/>
    </row>
    <row r="48169" spans="8:8" x14ac:dyDescent="0.25">
      <c r="H48169" s="200"/>
    </row>
    <row r="48170" spans="8:8" x14ac:dyDescent="0.25">
      <c r="H48170" s="200"/>
    </row>
    <row r="48171" spans="8:8" x14ac:dyDescent="0.25">
      <c r="H48171" s="200"/>
    </row>
    <row r="48172" spans="8:8" x14ac:dyDescent="0.25">
      <c r="H48172" s="200"/>
    </row>
    <row r="48173" spans="8:8" x14ac:dyDescent="0.25">
      <c r="H48173" s="200"/>
    </row>
    <row r="48174" spans="8:8" x14ac:dyDescent="0.25">
      <c r="H48174" s="200"/>
    </row>
    <row r="48175" spans="8:8" x14ac:dyDescent="0.25">
      <c r="H48175" s="200"/>
    </row>
    <row r="48176" spans="8:8" x14ac:dyDescent="0.25">
      <c r="H48176" s="200"/>
    </row>
    <row r="48177" spans="8:8" x14ac:dyDescent="0.25">
      <c r="H48177" s="200"/>
    </row>
    <row r="48178" spans="8:8" x14ac:dyDescent="0.25">
      <c r="H48178" s="200"/>
    </row>
    <row r="48179" spans="8:8" x14ac:dyDescent="0.25">
      <c r="H48179" s="200"/>
    </row>
    <row r="48180" spans="8:8" x14ac:dyDescent="0.25">
      <c r="H48180" s="200"/>
    </row>
    <row r="48181" spans="8:8" x14ac:dyDescent="0.25">
      <c r="H48181" s="200"/>
    </row>
    <row r="48182" spans="8:8" x14ac:dyDescent="0.25">
      <c r="H48182" s="200"/>
    </row>
    <row r="48183" spans="8:8" x14ac:dyDescent="0.25">
      <c r="H48183" s="200"/>
    </row>
    <row r="48184" spans="8:8" x14ac:dyDescent="0.25">
      <c r="H48184" s="200"/>
    </row>
    <row r="48185" spans="8:8" x14ac:dyDescent="0.25">
      <c r="H48185" s="200"/>
    </row>
    <row r="48186" spans="8:8" x14ac:dyDescent="0.25">
      <c r="H48186" s="200"/>
    </row>
    <row r="48187" spans="8:8" x14ac:dyDescent="0.25">
      <c r="H48187" s="200"/>
    </row>
    <row r="48188" spans="8:8" x14ac:dyDescent="0.25">
      <c r="H48188" s="200"/>
    </row>
    <row r="48189" spans="8:8" x14ac:dyDescent="0.25">
      <c r="H48189" s="200"/>
    </row>
    <row r="48190" spans="8:8" x14ac:dyDescent="0.25">
      <c r="H48190" s="200"/>
    </row>
    <row r="48191" spans="8:8" x14ac:dyDescent="0.25">
      <c r="H48191" s="200"/>
    </row>
    <row r="48192" spans="8:8" x14ac:dyDescent="0.25">
      <c r="H48192" s="200"/>
    </row>
    <row r="48193" spans="8:8" x14ac:dyDescent="0.25">
      <c r="H48193" s="200"/>
    </row>
    <row r="48194" spans="8:8" x14ac:dyDescent="0.25">
      <c r="H48194" s="200"/>
    </row>
    <row r="48195" spans="8:8" x14ac:dyDescent="0.25">
      <c r="H48195" s="200"/>
    </row>
    <row r="48196" spans="8:8" x14ac:dyDescent="0.25">
      <c r="H48196" s="200"/>
    </row>
    <row r="48197" spans="8:8" x14ac:dyDescent="0.25">
      <c r="H48197" s="200"/>
    </row>
    <row r="48198" spans="8:8" x14ac:dyDescent="0.25">
      <c r="H48198" s="200"/>
    </row>
    <row r="48199" spans="8:8" x14ac:dyDescent="0.25">
      <c r="H48199" s="200"/>
    </row>
    <row r="48200" spans="8:8" x14ac:dyDescent="0.25">
      <c r="H48200" s="200"/>
    </row>
    <row r="48201" spans="8:8" x14ac:dyDescent="0.25">
      <c r="H48201" s="200"/>
    </row>
    <row r="48202" spans="8:8" x14ac:dyDescent="0.25">
      <c r="H48202" s="200"/>
    </row>
    <row r="48203" spans="8:8" x14ac:dyDescent="0.25">
      <c r="H48203" s="200"/>
    </row>
    <row r="48204" spans="8:8" x14ac:dyDescent="0.25">
      <c r="H48204" s="200"/>
    </row>
    <row r="48205" spans="8:8" x14ac:dyDescent="0.25">
      <c r="H48205" s="200"/>
    </row>
    <row r="48206" spans="8:8" x14ac:dyDescent="0.25">
      <c r="H48206" s="200"/>
    </row>
    <row r="48207" spans="8:8" x14ac:dyDescent="0.25">
      <c r="H48207" s="200"/>
    </row>
    <row r="48208" spans="8:8" x14ac:dyDescent="0.25">
      <c r="H48208" s="200"/>
    </row>
    <row r="48209" spans="8:8" x14ac:dyDescent="0.25">
      <c r="H48209" s="200"/>
    </row>
    <row r="48210" spans="8:8" x14ac:dyDescent="0.25">
      <c r="H48210" s="200"/>
    </row>
    <row r="48211" spans="8:8" x14ac:dyDescent="0.25">
      <c r="H48211" s="200"/>
    </row>
    <row r="48212" spans="8:8" x14ac:dyDescent="0.25">
      <c r="H48212" s="200"/>
    </row>
    <row r="48213" spans="8:8" x14ac:dyDescent="0.25">
      <c r="H48213" s="200"/>
    </row>
    <row r="48214" spans="8:8" x14ac:dyDescent="0.25">
      <c r="H48214" s="200"/>
    </row>
    <row r="48215" spans="8:8" x14ac:dyDescent="0.25">
      <c r="H48215" s="200"/>
    </row>
    <row r="48216" spans="8:8" x14ac:dyDescent="0.25">
      <c r="H48216" s="200"/>
    </row>
    <row r="48217" spans="8:8" x14ac:dyDescent="0.25">
      <c r="H48217" s="200"/>
    </row>
    <row r="48218" spans="8:8" x14ac:dyDescent="0.25">
      <c r="H48218" s="200"/>
    </row>
    <row r="48219" spans="8:8" x14ac:dyDescent="0.25">
      <c r="H48219" s="200"/>
    </row>
    <row r="48220" spans="8:8" x14ac:dyDescent="0.25">
      <c r="H48220" s="200"/>
    </row>
    <row r="48221" spans="8:8" x14ac:dyDescent="0.25">
      <c r="H48221" s="200"/>
    </row>
    <row r="48222" spans="8:8" x14ac:dyDescent="0.25">
      <c r="H48222" s="200"/>
    </row>
    <row r="48223" spans="8:8" x14ac:dyDescent="0.25">
      <c r="H48223" s="200"/>
    </row>
    <row r="48224" spans="8:8" x14ac:dyDescent="0.25">
      <c r="H48224" s="200"/>
    </row>
    <row r="48225" spans="8:8" x14ac:dyDescent="0.25">
      <c r="H48225" s="200"/>
    </row>
    <row r="48226" spans="8:8" x14ac:dyDescent="0.25">
      <c r="H48226" s="200"/>
    </row>
    <row r="48227" spans="8:8" x14ac:dyDescent="0.25">
      <c r="H48227" s="200"/>
    </row>
    <row r="48228" spans="8:8" x14ac:dyDescent="0.25">
      <c r="H48228" s="200"/>
    </row>
    <row r="48229" spans="8:8" x14ac:dyDescent="0.25">
      <c r="H48229" s="200"/>
    </row>
    <row r="48230" spans="8:8" x14ac:dyDescent="0.25">
      <c r="H48230" s="200"/>
    </row>
    <row r="48231" spans="8:8" x14ac:dyDescent="0.25">
      <c r="H48231" s="200"/>
    </row>
    <row r="48232" spans="8:8" x14ac:dyDescent="0.25">
      <c r="H48232" s="200"/>
    </row>
    <row r="48233" spans="8:8" x14ac:dyDescent="0.25">
      <c r="H48233" s="200"/>
    </row>
    <row r="48234" spans="8:8" x14ac:dyDescent="0.25">
      <c r="H48234" s="200"/>
    </row>
    <row r="48235" spans="8:8" x14ac:dyDescent="0.25">
      <c r="H48235" s="200"/>
    </row>
    <row r="48236" spans="8:8" x14ac:dyDescent="0.25">
      <c r="H48236" s="200"/>
    </row>
    <row r="48237" spans="8:8" x14ac:dyDescent="0.25">
      <c r="H48237" s="200"/>
    </row>
    <row r="48238" spans="8:8" x14ac:dyDescent="0.25">
      <c r="H48238" s="200"/>
    </row>
    <row r="48239" spans="8:8" x14ac:dyDescent="0.25">
      <c r="H48239" s="200"/>
    </row>
    <row r="48240" spans="8:8" x14ac:dyDescent="0.25">
      <c r="H48240" s="200"/>
    </row>
    <row r="48241" spans="8:8" x14ac:dyDescent="0.25">
      <c r="H48241" s="200"/>
    </row>
    <row r="48242" spans="8:8" x14ac:dyDescent="0.25">
      <c r="H48242" s="200"/>
    </row>
    <row r="48243" spans="8:8" x14ac:dyDescent="0.25">
      <c r="H48243" s="200"/>
    </row>
    <row r="48244" spans="8:8" x14ac:dyDescent="0.25">
      <c r="H48244" s="200"/>
    </row>
    <row r="48245" spans="8:8" x14ac:dyDescent="0.25">
      <c r="H48245" s="200"/>
    </row>
    <row r="48246" spans="8:8" x14ac:dyDescent="0.25">
      <c r="H48246" s="200"/>
    </row>
    <row r="48247" spans="8:8" x14ac:dyDescent="0.25">
      <c r="H48247" s="200"/>
    </row>
    <row r="48248" spans="8:8" x14ac:dyDescent="0.25">
      <c r="H48248" s="200"/>
    </row>
    <row r="48249" spans="8:8" x14ac:dyDescent="0.25">
      <c r="H48249" s="200"/>
    </row>
    <row r="48250" spans="8:8" x14ac:dyDescent="0.25">
      <c r="H48250" s="200"/>
    </row>
    <row r="48251" spans="8:8" x14ac:dyDescent="0.25">
      <c r="H48251" s="200"/>
    </row>
    <row r="48252" spans="8:8" x14ac:dyDescent="0.25">
      <c r="H48252" s="200"/>
    </row>
    <row r="48253" spans="8:8" x14ac:dyDescent="0.25">
      <c r="H48253" s="200"/>
    </row>
    <row r="48254" spans="8:8" x14ac:dyDescent="0.25">
      <c r="H48254" s="200"/>
    </row>
    <row r="48255" spans="8:8" x14ac:dyDescent="0.25">
      <c r="H48255" s="200"/>
    </row>
    <row r="48256" spans="8:8" x14ac:dyDescent="0.25">
      <c r="H48256" s="200"/>
    </row>
    <row r="48257" spans="8:8" x14ac:dyDescent="0.25">
      <c r="H48257" s="200"/>
    </row>
    <row r="48258" spans="8:8" x14ac:dyDescent="0.25">
      <c r="H48258" s="200"/>
    </row>
    <row r="48259" spans="8:8" x14ac:dyDescent="0.25">
      <c r="H48259" s="200"/>
    </row>
    <row r="48260" spans="8:8" x14ac:dyDescent="0.25">
      <c r="H48260" s="200"/>
    </row>
    <row r="48261" spans="8:8" x14ac:dyDescent="0.25">
      <c r="H48261" s="200"/>
    </row>
    <row r="48262" spans="8:8" x14ac:dyDescent="0.25">
      <c r="H48262" s="200"/>
    </row>
    <row r="48263" spans="8:8" x14ac:dyDescent="0.25">
      <c r="H48263" s="200"/>
    </row>
    <row r="48264" spans="8:8" x14ac:dyDescent="0.25">
      <c r="H48264" s="200"/>
    </row>
    <row r="48265" spans="8:8" x14ac:dyDescent="0.25">
      <c r="H48265" s="200"/>
    </row>
    <row r="48266" spans="8:8" x14ac:dyDescent="0.25">
      <c r="H48266" s="200"/>
    </row>
    <row r="48267" spans="8:8" x14ac:dyDescent="0.25">
      <c r="H48267" s="200"/>
    </row>
    <row r="48268" spans="8:8" x14ac:dyDescent="0.25">
      <c r="H48268" s="200"/>
    </row>
    <row r="48269" spans="8:8" x14ac:dyDescent="0.25">
      <c r="H48269" s="200"/>
    </row>
    <row r="48270" spans="8:8" x14ac:dyDescent="0.25">
      <c r="H48270" s="200"/>
    </row>
    <row r="48271" spans="8:8" x14ac:dyDescent="0.25">
      <c r="H48271" s="200"/>
    </row>
    <row r="48272" spans="8:8" x14ac:dyDescent="0.25">
      <c r="H48272" s="200"/>
    </row>
    <row r="48273" spans="8:8" x14ac:dyDescent="0.25">
      <c r="H48273" s="200"/>
    </row>
    <row r="48274" spans="8:8" x14ac:dyDescent="0.25">
      <c r="H48274" s="200"/>
    </row>
    <row r="48275" spans="8:8" x14ac:dyDescent="0.25">
      <c r="H48275" s="200"/>
    </row>
    <row r="48276" spans="8:8" x14ac:dyDescent="0.25">
      <c r="H48276" s="200"/>
    </row>
    <row r="48277" spans="8:8" x14ac:dyDescent="0.25">
      <c r="H48277" s="200"/>
    </row>
    <row r="48278" spans="8:8" x14ac:dyDescent="0.25">
      <c r="H48278" s="200"/>
    </row>
    <row r="48279" spans="8:8" x14ac:dyDescent="0.25">
      <c r="H48279" s="200"/>
    </row>
    <row r="48280" spans="8:8" x14ac:dyDescent="0.25">
      <c r="H48280" s="200"/>
    </row>
    <row r="48281" spans="8:8" x14ac:dyDescent="0.25">
      <c r="H48281" s="200"/>
    </row>
    <row r="48282" spans="8:8" x14ac:dyDescent="0.25">
      <c r="H48282" s="200"/>
    </row>
    <row r="48283" spans="8:8" x14ac:dyDescent="0.25">
      <c r="H48283" s="200"/>
    </row>
    <row r="48284" spans="8:8" x14ac:dyDescent="0.25">
      <c r="H48284" s="200"/>
    </row>
    <row r="48285" spans="8:8" x14ac:dyDescent="0.25">
      <c r="H48285" s="200"/>
    </row>
    <row r="48286" spans="8:8" x14ac:dyDescent="0.25">
      <c r="H48286" s="200"/>
    </row>
    <row r="48287" spans="8:8" x14ac:dyDescent="0.25">
      <c r="H48287" s="200"/>
    </row>
    <row r="48288" spans="8:8" x14ac:dyDescent="0.25">
      <c r="H48288" s="200"/>
    </row>
    <row r="48289" spans="8:8" x14ac:dyDescent="0.25">
      <c r="H48289" s="200"/>
    </row>
    <row r="48290" spans="8:8" x14ac:dyDescent="0.25">
      <c r="H48290" s="200"/>
    </row>
    <row r="48291" spans="8:8" x14ac:dyDescent="0.25">
      <c r="H48291" s="200"/>
    </row>
    <row r="48292" spans="8:8" x14ac:dyDescent="0.25">
      <c r="H48292" s="200"/>
    </row>
    <row r="48293" spans="8:8" x14ac:dyDescent="0.25">
      <c r="H48293" s="200"/>
    </row>
    <row r="48294" spans="8:8" x14ac:dyDescent="0.25">
      <c r="H48294" s="200"/>
    </row>
    <row r="48295" spans="8:8" x14ac:dyDescent="0.25">
      <c r="H48295" s="200"/>
    </row>
    <row r="48296" spans="8:8" x14ac:dyDescent="0.25">
      <c r="H48296" s="200"/>
    </row>
    <row r="48297" spans="8:8" x14ac:dyDescent="0.25">
      <c r="H48297" s="200"/>
    </row>
    <row r="48298" spans="8:8" x14ac:dyDescent="0.25">
      <c r="H48298" s="200"/>
    </row>
    <row r="48299" spans="8:8" x14ac:dyDescent="0.25">
      <c r="H48299" s="200"/>
    </row>
    <row r="48300" spans="8:8" x14ac:dyDescent="0.25">
      <c r="H48300" s="200"/>
    </row>
    <row r="48301" spans="8:8" x14ac:dyDescent="0.25">
      <c r="H48301" s="200"/>
    </row>
    <row r="48302" spans="8:8" x14ac:dyDescent="0.25">
      <c r="H48302" s="200"/>
    </row>
    <row r="48303" spans="8:8" x14ac:dyDescent="0.25">
      <c r="H48303" s="200"/>
    </row>
    <row r="48304" spans="8:8" x14ac:dyDescent="0.25">
      <c r="H48304" s="200"/>
    </row>
    <row r="48305" spans="8:8" x14ac:dyDescent="0.25">
      <c r="H48305" s="200"/>
    </row>
    <row r="48306" spans="8:8" x14ac:dyDescent="0.25">
      <c r="H48306" s="200"/>
    </row>
    <row r="48307" spans="8:8" x14ac:dyDescent="0.25">
      <c r="H48307" s="200"/>
    </row>
    <row r="48308" spans="8:8" x14ac:dyDescent="0.25">
      <c r="H48308" s="200"/>
    </row>
    <row r="48309" spans="8:8" x14ac:dyDescent="0.25">
      <c r="H48309" s="200"/>
    </row>
    <row r="48310" spans="8:8" x14ac:dyDescent="0.25">
      <c r="H48310" s="200"/>
    </row>
    <row r="48311" spans="8:8" x14ac:dyDescent="0.25">
      <c r="H48311" s="200"/>
    </row>
    <row r="48312" spans="8:8" x14ac:dyDescent="0.25">
      <c r="H48312" s="200"/>
    </row>
    <row r="48313" spans="8:8" x14ac:dyDescent="0.25">
      <c r="H48313" s="200"/>
    </row>
    <row r="48314" spans="8:8" x14ac:dyDescent="0.25">
      <c r="H48314" s="200"/>
    </row>
    <row r="48315" spans="8:8" x14ac:dyDescent="0.25">
      <c r="H48315" s="200"/>
    </row>
    <row r="48316" spans="8:8" x14ac:dyDescent="0.25">
      <c r="H48316" s="200"/>
    </row>
    <row r="48317" spans="8:8" x14ac:dyDescent="0.25">
      <c r="H48317" s="200"/>
    </row>
    <row r="48318" spans="8:8" x14ac:dyDescent="0.25">
      <c r="H48318" s="200"/>
    </row>
    <row r="48319" spans="8:8" x14ac:dyDescent="0.25">
      <c r="H48319" s="200"/>
    </row>
    <row r="48320" spans="8:8" x14ac:dyDescent="0.25">
      <c r="H48320" s="200"/>
    </row>
    <row r="48321" spans="8:8" x14ac:dyDescent="0.25">
      <c r="H48321" s="200"/>
    </row>
    <row r="48322" spans="8:8" x14ac:dyDescent="0.25">
      <c r="H48322" s="200"/>
    </row>
    <row r="48323" spans="8:8" x14ac:dyDescent="0.25">
      <c r="H48323" s="200"/>
    </row>
    <row r="48324" spans="8:8" x14ac:dyDescent="0.25">
      <c r="H48324" s="200"/>
    </row>
    <row r="48325" spans="8:8" x14ac:dyDescent="0.25">
      <c r="H48325" s="200"/>
    </row>
    <row r="48326" spans="8:8" x14ac:dyDescent="0.25">
      <c r="H48326" s="200"/>
    </row>
    <row r="48327" spans="8:8" x14ac:dyDescent="0.25">
      <c r="H48327" s="200"/>
    </row>
    <row r="48328" spans="8:8" x14ac:dyDescent="0.25">
      <c r="H48328" s="200"/>
    </row>
    <row r="48329" spans="8:8" x14ac:dyDescent="0.25">
      <c r="H48329" s="200"/>
    </row>
    <row r="48330" spans="8:8" x14ac:dyDescent="0.25">
      <c r="H48330" s="200"/>
    </row>
    <row r="48331" spans="8:8" x14ac:dyDescent="0.25">
      <c r="H48331" s="200"/>
    </row>
    <row r="48332" spans="8:8" x14ac:dyDescent="0.25">
      <c r="H48332" s="200"/>
    </row>
    <row r="48333" spans="8:8" x14ac:dyDescent="0.25">
      <c r="H48333" s="200"/>
    </row>
    <row r="48334" spans="8:8" x14ac:dyDescent="0.25">
      <c r="H48334" s="200"/>
    </row>
    <row r="48335" spans="8:8" x14ac:dyDescent="0.25">
      <c r="H48335" s="200"/>
    </row>
    <row r="48336" spans="8:8" x14ac:dyDescent="0.25">
      <c r="H48336" s="200"/>
    </row>
    <row r="48337" spans="8:8" x14ac:dyDescent="0.25">
      <c r="H48337" s="200"/>
    </row>
    <row r="48338" spans="8:8" x14ac:dyDescent="0.25">
      <c r="H48338" s="200"/>
    </row>
    <row r="48339" spans="8:8" x14ac:dyDescent="0.25">
      <c r="H48339" s="200"/>
    </row>
    <row r="48340" spans="8:8" x14ac:dyDescent="0.25">
      <c r="H48340" s="200"/>
    </row>
    <row r="48341" spans="8:8" x14ac:dyDescent="0.25">
      <c r="H48341" s="200"/>
    </row>
    <row r="48342" spans="8:8" x14ac:dyDescent="0.25">
      <c r="H48342" s="200"/>
    </row>
    <row r="48343" spans="8:8" x14ac:dyDescent="0.25">
      <c r="H48343" s="200"/>
    </row>
    <row r="48344" spans="8:8" x14ac:dyDescent="0.25">
      <c r="H48344" s="200"/>
    </row>
    <row r="48345" spans="8:8" x14ac:dyDescent="0.25">
      <c r="H48345" s="200"/>
    </row>
    <row r="48346" spans="8:8" x14ac:dyDescent="0.25">
      <c r="H48346" s="200"/>
    </row>
    <row r="48347" spans="8:8" x14ac:dyDescent="0.25">
      <c r="H48347" s="200"/>
    </row>
    <row r="48348" spans="8:8" x14ac:dyDescent="0.25">
      <c r="H48348" s="200"/>
    </row>
    <row r="48349" spans="8:8" x14ac:dyDescent="0.25">
      <c r="H48349" s="200"/>
    </row>
    <row r="48350" spans="8:8" x14ac:dyDescent="0.25">
      <c r="H48350" s="200"/>
    </row>
    <row r="48351" spans="8:8" x14ac:dyDescent="0.25">
      <c r="H48351" s="200"/>
    </row>
    <row r="48352" spans="8:8" x14ac:dyDescent="0.25">
      <c r="H48352" s="200"/>
    </row>
    <row r="48353" spans="8:8" x14ac:dyDescent="0.25">
      <c r="H48353" s="200"/>
    </row>
    <row r="48354" spans="8:8" x14ac:dyDescent="0.25">
      <c r="H48354" s="200"/>
    </row>
    <row r="48355" spans="8:8" x14ac:dyDescent="0.25">
      <c r="H48355" s="200"/>
    </row>
    <row r="48356" spans="8:8" x14ac:dyDescent="0.25">
      <c r="H48356" s="200"/>
    </row>
    <row r="48357" spans="8:8" x14ac:dyDescent="0.25">
      <c r="H48357" s="200"/>
    </row>
    <row r="48358" spans="8:8" x14ac:dyDescent="0.25">
      <c r="H48358" s="200"/>
    </row>
    <row r="48359" spans="8:8" x14ac:dyDescent="0.25">
      <c r="H48359" s="200"/>
    </row>
    <row r="48360" spans="8:8" x14ac:dyDescent="0.25">
      <c r="H48360" s="200"/>
    </row>
    <row r="48361" spans="8:8" x14ac:dyDescent="0.25">
      <c r="H48361" s="200"/>
    </row>
    <row r="48362" spans="8:8" x14ac:dyDescent="0.25">
      <c r="H48362" s="200"/>
    </row>
    <row r="48363" spans="8:8" x14ac:dyDescent="0.25">
      <c r="H48363" s="200"/>
    </row>
    <row r="48364" spans="8:8" x14ac:dyDescent="0.25">
      <c r="H48364" s="200"/>
    </row>
    <row r="48365" spans="8:8" x14ac:dyDescent="0.25">
      <c r="H48365" s="200"/>
    </row>
    <row r="48366" spans="8:8" x14ac:dyDescent="0.25">
      <c r="H48366" s="200"/>
    </row>
    <row r="48367" spans="8:8" x14ac:dyDescent="0.25">
      <c r="H48367" s="200"/>
    </row>
    <row r="48368" spans="8:8" x14ac:dyDescent="0.25">
      <c r="H48368" s="200"/>
    </row>
    <row r="48369" spans="8:8" x14ac:dyDescent="0.25">
      <c r="H48369" s="200"/>
    </row>
    <row r="48370" spans="8:8" x14ac:dyDescent="0.25">
      <c r="H48370" s="200"/>
    </row>
    <row r="48371" spans="8:8" x14ac:dyDescent="0.25">
      <c r="H48371" s="200"/>
    </row>
    <row r="48372" spans="8:8" x14ac:dyDescent="0.25">
      <c r="H48372" s="200"/>
    </row>
    <row r="48373" spans="8:8" x14ac:dyDescent="0.25">
      <c r="H48373" s="200"/>
    </row>
    <row r="48374" spans="8:8" x14ac:dyDescent="0.25">
      <c r="H48374" s="200"/>
    </row>
    <row r="48375" spans="8:8" x14ac:dyDescent="0.25">
      <c r="H48375" s="200"/>
    </row>
    <row r="48376" spans="8:8" x14ac:dyDescent="0.25">
      <c r="H48376" s="200"/>
    </row>
    <row r="48377" spans="8:8" x14ac:dyDescent="0.25">
      <c r="H48377" s="200"/>
    </row>
    <row r="48378" spans="8:8" x14ac:dyDescent="0.25">
      <c r="H48378" s="200"/>
    </row>
    <row r="48379" spans="8:8" x14ac:dyDescent="0.25">
      <c r="H48379" s="200"/>
    </row>
    <row r="48380" spans="8:8" x14ac:dyDescent="0.25">
      <c r="H48380" s="200"/>
    </row>
    <row r="48381" spans="8:8" x14ac:dyDescent="0.25">
      <c r="H48381" s="200"/>
    </row>
    <row r="48382" spans="8:8" x14ac:dyDescent="0.25">
      <c r="H48382" s="200"/>
    </row>
    <row r="48383" spans="8:8" x14ac:dyDescent="0.25">
      <c r="H48383" s="200"/>
    </row>
    <row r="48384" spans="8:8" x14ac:dyDescent="0.25">
      <c r="H48384" s="200"/>
    </row>
    <row r="48385" spans="8:8" x14ac:dyDescent="0.25">
      <c r="H48385" s="200"/>
    </row>
    <row r="48386" spans="8:8" x14ac:dyDescent="0.25">
      <c r="H48386" s="200"/>
    </row>
    <row r="48387" spans="8:8" x14ac:dyDescent="0.25">
      <c r="H48387" s="200"/>
    </row>
    <row r="48388" spans="8:8" x14ac:dyDescent="0.25">
      <c r="H48388" s="200"/>
    </row>
    <row r="48389" spans="8:8" x14ac:dyDescent="0.25">
      <c r="H48389" s="200"/>
    </row>
    <row r="48390" spans="8:8" x14ac:dyDescent="0.25">
      <c r="H48390" s="200"/>
    </row>
    <row r="48391" spans="8:8" x14ac:dyDescent="0.25">
      <c r="H48391" s="200"/>
    </row>
    <row r="48392" spans="8:8" x14ac:dyDescent="0.25">
      <c r="H48392" s="200"/>
    </row>
    <row r="48393" spans="8:8" x14ac:dyDescent="0.25">
      <c r="H48393" s="200"/>
    </row>
    <row r="48394" spans="8:8" x14ac:dyDescent="0.25">
      <c r="H48394" s="200"/>
    </row>
    <row r="48395" spans="8:8" x14ac:dyDescent="0.25">
      <c r="H48395" s="200"/>
    </row>
    <row r="48396" spans="8:8" x14ac:dyDescent="0.25">
      <c r="H48396" s="200"/>
    </row>
    <row r="48397" spans="8:8" x14ac:dyDescent="0.25">
      <c r="H48397" s="200"/>
    </row>
    <row r="48398" spans="8:8" x14ac:dyDescent="0.25">
      <c r="H48398" s="200"/>
    </row>
    <row r="48399" spans="8:8" x14ac:dyDescent="0.25">
      <c r="H48399" s="200"/>
    </row>
    <row r="48400" spans="8:8" x14ac:dyDescent="0.25">
      <c r="H48400" s="200"/>
    </row>
    <row r="48401" spans="8:8" x14ac:dyDescent="0.25">
      <c r="H48401" s="200"/>
    </row>
    <row r="48402" spans="8:8" x14ac:dyDescent="0.25">
      <c r="H48402" s="200"/>
    </row>
    <row r="48403" spans="8:8" x14ac:dyDescent="0.25">
      <c r="H48403" s="200"/>
    </row>
    <row r="48404" spans="8:8" x14ac:dyDescent="0.25">
      <c r="H48404" s="200"/>
    </row>
    <row r="48405" spans="8:8" x14ac:dyDescent="0.25">
      <c r="H48405" s="200"/>
    </row>
    <row r="48406" spans="8:8" x14ac:dyDescent="0.25">
      <c r="H48406" s="200"/>
    </row>
    <row r="48407" spans="8:8" x14ac:dyDescent="0.25">
      <c r="H48407" s="200"/>
    </row>
    <row r="48408" spans="8:8" x14ac:dyDescent="0.25">
      <c r="H48408" s="200"/>
    </row>
    <row r="48409" spans="8:8" x14ac:dyDescent="0.25">
      <c r="H48409" s="200"/>
    </row>
    <row r="48410" spans="8:8" x14ac:dyDescent="0.25">
      <c r="H48410" s="200"/>
    </row>
    <row r="48411" spans="8:8" x14ac:dyDescent="0.25">
      <c r="H48411" s="200"/>
    </row>
    <row r="48412" spans="8:8" x14ac:dyDescent="0.25">
      <c r="H48412" s="200"/>
    </row>
    <row r="48413" spans="8:8" x14ac:dyDescent="0.25">
      <c r="H48413" s="200"/>
    </row>
    <row r="48414" spans="8:8" x14ac:dyDescent="0.25">
      <c r="H48414" s="200"/>
    </row>
    <row r="48415" spans="8:8" x14ac:dyDescent="0.25">
      <c r="H48415" s="200"/>
    </row>
    <row r="48416" spans="8:8" x14ac:dyDescent="0.25">
      <c r="H48416" s="200"/>
    </row>
    <row r="48417" spans="8:8" x14ac:dyDescent="0.25">
      <c r="H48417" s="200"/>
    </row>
    <row r="48418" spans="8:8" x14ac:dyDescent="0.25">
      <c r="H48418" s="200"/>
    </row>
    <row r="48419" spans="8:8" x14ac:dyDescent="0.25">
      <c r="H48419" s="200"/>
    </row>
    <row r="48420" spans="8:8" x14ac:dyDescent="0.25">
      <c r="H48420" s="200"/>
    </row>
    <row r="48421" spans="8:8" x14ac:dyDescent="0.25">
      <c r="H48421" s="200"/>
    </row>
    <row r="48422" spans="8:8" x14ac:dyDescent="0.25">
      <c r="H48422" s="200"/>
    </row>
    <row r="48423" spans="8:8" x14ac:dyDescent="0.25">
      <c r="H48423" s="200"/>
    </row>
    <row r="48424" spans="8:8" x14ac:dyDescent="0.25">
      <c r="H48424" s="200"/>
    </row>
    <row r="48425" spans="8:8" x14ac:dyDescent="0.25">
      <c r="H48425" s="200"/>
    </row>
    <row r="48426" spans="8:8" x14ac:dyDescent="0.25">
      <c r="H48426" s="200"/>
    </row>
    <row r="48427" spans="8:8" x14ac:dyDescent="0.25">
      <c r="H48427" s="200"/>
    </row>
    <row r="48428" spans="8:8" x14ac:dyDescent="0.25">
      <c r="H48428" s="200"/>
    </row>
    <row r="48429" spans="8:8" x14ac:dyDescent="0.25">
      <c r="H48429" s="200"/>
    </row>
    <row r="48430" spans="8:8" x14ac:dyDescent="0.25">
      <c r="H48430" s="200"/>
    </row>
    <row r="48431" spans="8:8" x14ac:dyDescent="0.25">
      <c r="H48431" s="200"/>
    </row>
    <row r="48432" spans="8:8" x14ac:dyDescent="0.25">
      <c r="H48432" s="200"/>
    </row>
    <row r="48433" spans="8:8" x14ac:dyDescent="0.25">
      <c r="H48433" s="200"/>
    </row>
    <row r="48434" spans="8:8" x14ac:dyDescent="0.25">
      <c r="H48434" s="200"/>
    </row>
    <row r="48435" spans="8:8" x14ac:dyDescent="0.25">
      <c r="H48435" s="200"/>
    </row>
    <row r="48436" spans="8:8" x14ac:dyDescent="0.25">
      <c r="H48436" s="200"/>
    </row>
    <row r="48437" spans="8:8" x14ac:dyDescent="0.25">
      <c r="H48437" s="200"/>
    </row>
    <row r="48438" spans="8:8" x14ac:dyDescent="0.25">
      <c r="H48438" s="200"/>
    </row>
    <row r="48439" spans="8:8" x14ac:dyDescent="0.25">
      <c r="H48439" s="200"/>
    </row>
    <row r="48440" spans="8:8" x14ac:dyDescent="0.25">
      <c r="H48440" s="200"/>
    </row>
    <row r="48441" spans="8:8" x14ac:dyDescent="0.25">
      <c r="H48441" s="200"/>
    </row>
    <row r="48442" spans="8:8" x14ac:dyDescent="0.25">
      <c r="H48442" s="200"/>
    </row>
    <row r="48443" spans="8:8" x14ac:dyDescent="0.25">
      <c r="H48443" s="200"/>
    </row>
    <row r="48444" spans="8:8" x14ac:dyDescent="0.25">
      <c r="H48444" s="200"/>
    </row>
    <row r="48445" spans="8:8" x14ac:dyDescent="0.25">
      <c r="H48445" s="200"/>
    </row>
    <row r="48446" spans="8:8" x14ac:dyDescent="0.25">
      <c r="H48446" s="200"/>
    </row>
    <row r="48447" spans="8:8" x14ac:dyDescent="0.25">
      <c r="H48447" s="200"/>
    </row>
    <row r="48448" spans="8:8" x14ac:dyDescent="0.25">
      <c r="H48448" s="200"/>
    </row>
    <row r="48449" spans="8:8" x14ac:dyDescent="0.25">
      <c r="H48449" s="200"/>
    </row>
    <row r="48450" spans="8:8" x14ac:dyDescent="0.25">
      <c r="H48450" s="200"/>
    </row>
    <row r="48451" spans="8:8" x14ac:dyDescent="0.25">
      <c r="H48451" s="200"/>
    </row>
    <row r="48452" spans="8:8" x14ac:dyDescent="0.25">
      <c r="H48452" s="200"/>
    </row>
    <row r="48453" spans="8:8" x14ac:dyDescent="0.25">
      <c r="H48453" s="200"/>
    </row>
    <row r="48454" spans="8:8" x14ac:dyDescent="0.25">
      <c r="H48454" s="200"/>
    </row>
    <row r="48455" spans="8:8" x14ac:dyDescent="0.25">
      <c r="H48455" s="200"/>
    </row>
    <row r="48456" spans="8:8" x14ac:dyDescent="0.25">
      <c r="H48456" s="200"/>
    </row>
    <row r="48457" spans="8:8" x14ac:dyDescent="0.25">
      <c r="H48457" s="200"/>
    </row>
    <row r="48458" spans="8:8" x14ac:dyDescent="0.25">
      <c r="H48458" s="200"/>
    </row>
    <row r="48459" spans="8:8" x14ac:dyDescent="0.25">
      <c r="H48459" s="200"/>
    </row>
    <row r="48460" spans="8:8" x14ac:dyDescent="0.25">
      <c r="H48460" s="200"/>
    </row>
    <row r="48461" spans="8:8" x14ac:dyDescent="0.25">
      <c r="H48461" s="200"/>
    </row>
    <row r="48462" spans="8:8" x14ac:dyDescent="0.25">
      <c r="H48462" s="200"/>
    </row>
    <row r="48463" spans="8:8" x14ac:dyDescent="0.25">
      <c r="H48463" s="200"/>
    </row>
    <row r="48464" spans="8:8" x14ac:dyDescent="0.25">
      <c r="H48464" s="200"/>
    </row>
    <row r="48465" spans="8:8" x14ac:dyDescent="0.25">
      <c r="H48465" s="200"/>
    </row>
    <row r="48466" spans="8:8" x14ac:dyDescent="0.25">
      <c r="H48466" s="200"/>
    </row>
    <row r="48467" spans="8:8" x14ac:dyDescent="0.25">
      <c r="H48467" s="200"/>
    </row>
    <row r="48468" spans="8:8" x14ac:dyDescent="0.25">
      <c r="H48468" s="200"/>
    </row>
    <row r="48469" spans="8:8" x14ac:dyDescent="0.25">
      <c r="H48469" s="200"/>
    </row>
    <row r="48470" spans="8:8" x14ac:dyDescent="0.25">
      <c r="H48470" s="200"/>
    </row>
    <row r="48471" spans="8:8" x14ac:dyDescent="0.25">
      <c r="H48471" s="200"/>
    </row>
    <row r="48472" spans="8:8" x14ac:dyDescent="0.25">
      <c r="H48472" s="200"/>
    </row>
    <row r="48473" spans="8:8" x14ac:dyDescent="0.25">
      <c r="H48473" s="200"/>
    </row>
    <row r="48474" spans="8:8" x14ac:dyDescent="0.25">
      <c r="H48474" s="200"/>
    </row>
    <row r="48475" spans="8:8" x14ac:dyDescent="0.25">
      <c r="H48475" s="200"/>
    </row>
    <row r="48476" spans="8:8" x14ac:dyDescent="0.25">
      <c r="H48476" s="200"/>
    </row>
    <row r="48477" spans="8:8" x14ac:dyDescent="0.25">
      <c r="H48477" s="200"/>
    </row>
    <row r="48478" spans="8:8" x14ac:dyDescent="0.25">
      <c r="H48478" s="200"/>
    </row>
    <row r="48479" spans="8:8" x14ac:dyDescent="0.25">
      <c r="H48479" s="200"/>
    </row>
    <row r="48480" spans="8:8" x14ac:dyDescent="0.25">
      <c r="H48480" s="200"/>
    </row>
    <row r="48481" spans="8:8" x14ac:dyDescent="0.25">
      <c r="H48481" s="200"/>
    </row>
    <row r="48482" spans="8:8" x14ac:dyDescent="0.25">
      <c r="H48482" s="200"/>
    </row>
    <row r="48483" spans="8:8" x14ac:dyDescent="0.25">
      <c r="H48483" s="200"/>
    </row>
    <row r="48484" spans="8:8" x14ac:dyDescent="0.25">
      <c r="H48484" s="200"/>
    </row>
    <row r="48485" spans="8:8" x14ac:dyDescent="0.25">
      <c r="H48485" s="200"/>
    </row>
    <row r="48486" spans="8:8" x14ac:dyDescent="0.25">
      <c r="H48486" s="200"/>
    </row>
    <row r="48487" spans="8:8" x14ac:dyDescent="0.25">
      <c r="H48487" s="200"/>
    </row>
    <row r="48488" spans="8:8" x14ac:dyDescent="0.25">
      <c r="H48488" s="200"/>
    </row>
    <row r="48489" spans="8:8" x14ac:dyDescent="0.25">
      <c r="H48489" s="200"/>
    </row>
    <row r="48490" spans="8:8" x14ac:dyDescent="0.25">
      <c r="H48490" s="200"/>
    </row>
    <row r="48491" spans="8:8" x14ac:dyDescent="0.25">
      <c r="H48491" s="200"/>
    </row>
    <row r="48492" spans="8:8" x14ac:dyDescent="0.25">
      <c r="H48492" s="200"/>
    </row>
    <row r="48493" spans="8:8" x14ac:dyDescent="0.25">
      <c r="H48493" s="200"/>
    </row>
    <row r="48494" spans="8:8" x14ac:dyDescent="0.25">
      <c r="H48494" s="200"/>
    </row>
    <row r="48495" spans="8:8" x14ac:dyDescent="0.25">
      <c r="H48495" s="200"/>
    </row>
    <row r="48496" spans="8:8" x14ac:dyDescent="0.25">
      <c r="H48496" s="200"/>
    </row>
    <row r="48497" spans="8:8" x14ac:dyDescent="0.25">
      <c r="H48497" s="200"/>
    </row>
    <row r="48498" spans="8:8" x14ac:dyDescent="0.25">
      <c r="H48498" s="200"/>
    </row>
    <row r="48499" spans="8:8" x14ac:dyDescent="0.25">
      <c r="H48499" s="200"/>
    </row>
    <row r="48500" spans="8:8" x14ac:dyDescent="0.25">
      <c r="H48500" s="200"/>
    </row>
    <row r="48501" spans="8:8" x14ac:dyDescent="0.25">
      <c r="H48501" s="200"/>
    </row>
    <row r="48502" spans="8:8" x14ac:dyDescent="0.25">
      <c r="H48502" s="200"/>
    </row>
    <row r="48503" spans="8:8" x14ac:dyDescent="0.25">
      <c r="H48503" s="200"/>
    </row>
    <row r="48504" spans="8:8" x14ac:dyDescent="0.25">
      <c r="H48504" s="200"/>
    </row>
    <row r="48505" spans="8:8" x14ac:dyDescent="0.25">
      <c r="H48505" s="200"/>
    </row>
    <row r="48506" spans="8:8" x14ac:dyDescent="0.25">
      <c r="H48506" s="200"/>
    </row>
    <row r="48507" spans="8:8" x14ac:dyDescent="0.25">
      <c r="H48507" s="200"/>
    </row>
    <row r="48508" spans="8:8" x14ac:dyDescent="0.25">
      <c r="H48508" s="200"/>
    </row>
    <row r="48509" spans="8:8" x14ac:dyDescent="0.25">
      <c r="H48509" s="200"/>
    </row>
    <row r="48510" spans="8:8" x14ac:dyDescent="0.25">
      <c r="H48510" s="200"/>
    </row>
    <row r="48511" spans="8:8" x14ac:dyDescent="0.25">
      <c r="H48511" s="200"/>
    </row>
    <row r="48512" spans="8:8" x14ac:dyDescent="0.25">
      <c r="H48512" s="200"/>
    </row>
    <row r="48513" spans="8:8" x14ac:dyDescent="0.25">
      <c r="H48513" s="200"/>
    </row>
    <row r="48514" spans="8:8" x14ac:dyDescent="0.25">
      <c r="H48514" s="200"/>
    </row>
    <row r="48515" spans="8:8" x14ac:dyDescent="0.25">
      <c r="H48515" s="200"/>
    </row>
    <row r="48516" spans="8:8" x14ac:dyDescent="0.25">
      <c r="H48516" s="200"/>
    </row>
    <row r="48517" spans="8:8" x14ac:dyDescent="0.25">
      <c r="H48517" s="200"/>
    </row>
    <row r="48518" spans="8:8" x14ac:dyDescent="0.25">
      <c r="H48518" s="200"/>
    </row>
    <row r="48519" spans="8:8" x14ac:dyDescent="0.25">
      <c r="H48519" s="200"/>
    </row>
    <row r="48520" spans="8:8" x14ac:dyDescent="0.25">
      <c r="H48520" s="200"/>
    </row>
    <row r="48521" spans="8:8" x14ac:dyDescent="0.25">
      <c r="H48521" s="200"/>
    </row>
    <row r="48522" spans="8:8" x14ac:dyDescent="0.25">
      <c r="H48522" s="200"/>
    </row>
    <row r="48523" spans="8:8" x14ac:dyDescent="0.25">
      <c r="H48523" s="200"/>
    </row>
    <row r="48524" spans="8:8" x14ac:dyDescent="0.25">
      <c r="H48524" s="200"/>
    </row>
    <row r="48525" spans="8:8" x14ac:dyDescent="0.25">
      <c r="H48525" s="200"/>
    </row>
    <row r="48526" spans="8:8" x14ac:dyDescent="0.25">
      <c r="H48526" s="200"/>
    </row>
    <row r="48527" spans="8:8" x14ac:dyDescent="0.25">
      <c r="H48527" s="200"/>
    </row>
    <row r="48528" spans="8:8" x14ac:dyDescent="0.25">
      <c r="H48528" s="200"/>
    </row>
    <row r="48529" spans="8:8" x14ac:dyDescent="0.25">
      <c r="H48529" s="200"/>
    </row>
    <row r="48530" spans="8:8" x14ac:dyDescent="0.25">
      <c r="H48530" s="200"/>
    </row>
    <row r="48531" spans="8:8" x14ac:dyDescent="0.25">
      <c r="H48531" s="200"/>
    </row>
    <row r="48532" spans="8:8" x14ac:dyDescent="0.25">
      <c r="H48532" s="200"/>
    </row>
    <row r="48533" spans="8:8" x14ac:dyDescent="0.25">
      <c r="H48533" s="200"/>
    </row>
    <row r="48534" spans="8:8" x14ac:dyDescent="0.25">
      <c r="H48534" s="200"/>
    </row>
    <row r="48535" spans="8:8" x14ac:dyDescent="0.25">
      <c r="H48535" s="200"/>
    </row>
    <row r="48536" spans="8:8" x14ac:dyDescent="0.25">
      <c r="H48536" s="200"/>
    </row>
    <row r="48537" spans="8:8" x14ac:dyDescent="0.25">
      <c r="H48537" s="200"/>
    </row>
    <row r="48538" spans="8:8" x14ac:dyDescent="0.25">
      <c r="H48538" s="200"/>
    </row>
    <row r="48539" spans="8:8" x14ac:dyDescent="0.25">
      <c r="H48539" s="200"/>
    </row>
    <row r="48540" spans="8:8" x14ac:dyDescent="0.25">
      <c r="H48540" s="200"/>
    </row>
    <row r="48541" spans="8:8" x14ac:dyDescent="0.25">
      <c r="H48541" s="200"/>
    </row>
    <row r="48542" spans="8:8" x14ac:dyDescent="0.25">
      <c r="H48542" s="200"/>
    </row>
    <row r="48543" spans="8:8" x14ac:dyDescent="0.25">
      <c r="H48543" s="200"/>
    </row>
    <row r="48544" spans="8:8" x14ac:dyDescent="0.25">
      <c r="H48544" s="200"/>
    </row>
    <row r="48545" spans="8:8" x14ac:dyDescent="0.25">
      <c r="H48545" s="200"/>
    </row>
    <row r="48546" spans="8:8" x14ac:dyDescent="0.25">
      <c r="H48546" s="200"/>
    </row>
    <row r="48547" spans="8:8" x14ac:dyDescent="0.25">
      <c r="H48547" s="200"/>
    </row>
    <row r="48548" spans="8:8" x14ac:dyDescent="0.25">
      <c r="H48548" s="200"/>
    </row>
    <row r="48549" spans="8:8" x14ac:dyDescent="0.25">
      <c r="H48549" s="200"/>
    </row>
    <row r="48550" spans="8:8" x14ac:dyDescent="0.25">
      <c r="H48550" s="200"/>
    </row>
    <row r="48551" spans="8:8" x14ac:dyDescent="0.25">
      <c r="H48551" s="200"/>
    </row>
    <row r="48552" spans="8:8" x14ac:dyDescent="0.25">
      <c r="H48552" s="200"/>
    </row>
    <row r="48553" spans="8:8" x14ac:dyDescent="0.25">
      <c r="H48553" s="200"/>
    </row>
    <row r="48554" spans="8:8" x14ac:dyDescent="0.25">
      <c r="H48554" s="200"/>
    </row>
    <row r="48555" spans="8:8" x14ac:dyDescent="0.25">
      <c r="H48555" s="200"/>
    </row>
    <row r="48556" spans="8:8" x14ac:dyDescent="0.25">
      <c r="H48556" s="200"/>
    </row>
    <row r="48557" spans="8:8" x14ac:dyDescent="0.25">
      <c r="H48557" s="200"/>
    </row>
    <row r="48558" spans="8:8" x14ac:dyDescent="0.25">
      <c r="H48558" s="200"/>
    </row>
    <row r="48559" spans="8:8" x14ac:dyDescent="0.25">
      <c r="H48559" s="200"/>
    </row>
    <row r="48560" spans="8:8" x14ac:dyDescent="0.25">
      <c r="H48560" s="200"/>
    </row>
    <row r="48561" spans="8:8" x14ac:dyDescent="0.25">
      <c r="H48561" s="200"/>
    </row>
    <row r="48562" spans="8:8" x14ac:dyDescent="0.25">
      <c r="H48562" s="200"/>
    </row>
    <row r="48563" spans="8:8" x14ac:dyDescent="0.25">
      <c r="H48563" s="200"/>
    </row>
    <row r="48564" spans="8:8" x14ac:dyDescent="0.25">
      <c r="H48564" s="200"/>
    </row>
    <row r="48565" spans="8:8" x14ac:dyDescent="0.25">
      <c r="H48565" s="200"/>
    </row>
    <row r="48566" spans="8:8" x14ac:dyDescent="0.25">
      <c r="H48566" s="200"/>
    </row>
    <row r="48567" spans="8:8" x14ac:dyDescent="0.25">
      <c r="H48567" s="200"/>
    </row>
    <row r="48568" spans="8:8" x14ac:dyDescent="0.25">
      <c r="H48568" s="200"/>
    </row>
    <row r="48569" spans="8:8" x14ac:dyDescent="0.25">
      <c r="H48569" s="200"/>
    </row>
    <row r="48570" spans="8:8" x14ac:dyDescent="0.25">
      <c r="H48570" s="200"/>
    </row>
    <row r="48571" spans="8:8" x14ac:dyDescent="0.25">
      <c r="H48571" s="200"/>
    </row>
    <row r="48572" spans="8:8" x14ac:dyDescent="0.25">
      <c r="H48572" s="200"/>
    </row>
    <row r="48573" spans="8:8" x14ac:dyDescent="0.25">
      <c r="H48573" s="200"/>
    </row>
    <row r="48574" spans="8:8" x14ac:dyDescent="0.25">
      <c r="H48574" s="200"/>
    </row>
    <row r="48575" spans="8:8" x14ac:dyDescent="0.25">
      <c r="H48575" s="200"/>
    </row>
    <row r="48576" spans="8:8" x14ac:dyDescent="0.25">
      <c r="H48576" s="200"/>
    </row>
    <row r="48577" spans="8:8" x14ac:dyDescent="0.25">
      <c r="H48577" s="200"/>
    </row>
    <row r="48578" spans="8:8" x14ac:dyDescent="0.25">
      <c r="H48578" s="200"/>
    </row>
    <row r="48579" spans="8:8" x14ac:dyDescent="0.25">
      <c r="H48579" s="200"/>
    </row>
    <row r="48580" spans="8:8" x14ac:dyDescent="0.25">
      <c r="H48580" s="200"/>
    </row>
    <row r="48581" spans="8:8" x14ac:dyDescent="0.25">
      <c r="H48581" s="200"/>
    </row>
    <row r="48582" spans="8:8" x14ac:dyDescent="0.25">
      <c r="H48582" s="200"/>
    </row>
    <row r="48583" spans="8:8" x14ac:dyDescent="0.25">
      <c r="H48583" s="200"/>
    </row>
    <row r="48584" spans="8:8" x14ac:dyDescent="0.25">
      <c r="H48584" s="200"/>
    </row>
    <row r="48585" spans="8:8" x14ac:dyDescent="0.25">
      <c r="H48585" s="200"/>
    </row>
    <row r="48586" spans="8:8" x14ac:dyDescent="0.25">
      <c r="H48586" s="200"/>
    </row>
    <row r="48587" spans="8:8" x14ac:dyDescent="0.25">
      <c r="H48587" s="200"/>
    </row>
    <row r="48588" spans="8:8" x14ac:dyDescent="0.25">
      <c r="H48588" s="200"/>
    </row>
    <row r="48589" spans="8:8" x14ac:dyDescent="0.25">
      <c r="H48589" s="200"/>
    </row>
    <row r="48590" spans="8:8" x14ac:dyDescent="0.25">
      <c r="H48590" s="200"/>
    </row>
    <row r="48591" spans="8:8" x14ac:dyDescent="0.25">
      <c r="H48591" s="200"/>
    </row>
    <row r="48592" spans="8:8" x14ac:dyDescent="0.25">
      <c r="H48592" s="200"/>
    </row>
    <row r="48593" spans="8:8" x14ac:dyDescent="0.25">
      <c r="H48593" s="200"/>
    </row>
    <row r="48594" spans="8:8" x14ac:dyDescent="0.25">
      <c r="H48594" s="200"/>
    </row>
    <row r="48595" spans="8:8" x14ac:dyDescent="0.25">
      <c r="H48595" s="200"/>
    </row>
    <row r="48596" spans="8:8" x14ac:dyDescent="0.25">
      <c r="H48596" s="200"/>
    </row>
    <row r="48597" spans="8:8" x14ac:dyDescent="0.25">
      <c r="H48597" s="200"/>
    </row>
    <row r="48598" spans="8:8" x14ac:dyDescent="0.25">
      <c r="H48598" s="200"/>
    </row>
    <row r="48599" spans="8:8" x14ac:dyDescent="0.25">
      <c r="H48599" s="200"/>
    </row>
    <row r="48600" spans="8:8" x14ac:dyDescent="0.25">
      <c r="H48600" s="200"/>
    </row>
    <row r="48601" spans="8:8" x14ac:dyDescent="0.25">
      <c r="H48601" s="200"/>
    </row>
    <row r="48602" spans="8:8" x14ac:dyDescent="0.25">
      <c r="H48602" s="200"/>
    </row>
    <row r="48603" spans="8:8" x14ac:dyDescent="0.25">
      <c r="H48603" s="200"/>
    </row>
    <row r="48604" spans="8:8" x14ac:dyDescent="0.25">
      <c r="H48604" s="200"/>
    </row>
    <row r="48605" spans="8:8" x14ac:dyDescent="0.25">
      <c r="H48605" s="200"/>
    </row>
    <row r="48606" spans="8:8" x14ac:dyDescent="0.25">
      <c r="H48606" s="200"/>
    </row>
    <row r="48607" spans="8:8" x14ac:dyDescent="0.25">
      <c r="H48607" s="200"/>
    </row>
    <row r="48608" spans="8:8" x14ac:dyDescent="0.25">
      <c r="H48608" s="200"/>
    </row>
    <row r="48609" spans="8:8" x14ac:dyDescent="0.25">
      <c r="H48609" s="200"/>
    </row>
    <row r="48610" spans="8:8" x14ac:dyDescent="0.25">
      <c r="H48610" s="200"/>
    </row>
    <row r="48611" spans="8:8" x14ac:dyDescent="0.25">
      <c r="H48611" s="200"/>
    </row>
    <row r="48612" spans="8:8" x14ac:dyDescent="0.25">
      <c r="H48612" s="200"/>
    </row>
    <row r="48613" spans="8:8" x14ac:dyDescent="0.25">
      <c r="H48613" s="200"/>
    </row>
    <row r="48614" spans="8:8" x14ac:dyDescent="0.25">
      <c r="H48614" s="200"/>
    </row>
    <row r="48615" spans="8:8" x14ac:dyDescent="0.25">
      <c r="H48615" s="200"/>
    </row>
    <row r="48616" spans="8:8" x14ac:dyDescent="0.25">
      <c r="H48616" s="200"/>
    </row>
    <row r="48617" spans="8:8" x14ac:dyDescent="0.25">
      <c r="H48617" s="200"/>
    </row>
    <row r="48618" spans="8:8" x14ac:dyDescent="0.25">
      <c r="H48618" s="200"/>
    </row>
    <row r="48619" spans="8:8" x14ac:dyDescent="0.25">
      <c r="H48619" s="200"/>
    </row>
    <row r="48620" spans="8:8" x14ac:dyDescent="0.25">
      <c r="H48620" s="200"/>
    </row>
    <row r="48621" spans="8:8" x14ac:dyDescent="0.25">
      <c r="H48621" s="200"/>
    </row>
    <row r="48622" spans="8:8" x14ac:dyDescent="0.25">
      <c r="H48622" s="200"/>
    </row>
    <row r="48623" spans="8:8" x14ac:dyDescent="0.25">
      <c r="H48623" s="200"/>
    </row>
    <row r="48624" spans="8:8" x14ac:dyDescent="0.25">
      <c r="H48624" s="200"/>
    </row>
    <row r="48625" spans="8:8" x14ac:dyDescent="0.25">
      <c r="H48625" s="200"/>
    </row>
    <row r="48626" spans="8:8" x14ac:dyDescent="0.25">
      <c r="H48626" s="200"/>
    </row>
    <row r="48627" spans="8:8" x14ac:dyDescent="0.25">
      <c r="H48627" s="200"/>
    </row>
    <row r="48628" spans="8:8" x14ac:dyDescent="0.25">
      <c r="H48628" s="200"/>
    </row>
    <row r="48629" spans="8:8" x14ac:dyDescent="0.25">
      <c r="H48629" s="200"/>
    </row>
    <row r="48630" spans="8:8" x14ac:dyDescent="0.25">
      <c r="H48630" s="200"/>
    </row>
    <row r="48631" spans="8:8" x14ac:dyDescent="0.25">
      <c r="H48631" s="200"/>
    </row>
    <row r="48632" spans="8:8" x14ac:dyDescent="0.25">
      <c r="H48632" s="200"/>
    </row>
    <row r="48633" spans="8:8" x14ac:dyDescent="0.25">
      <c r="H48633" s="200"/>
    </row>
    <row r="48634" spans="8:8" x14ac:dyDescent="0.25">
      <c r="H48634" s="200"/>
    </row>
    <row r="48635" spans="8:8" x14ac:dyDescent="0.25">
      <c r="H48635" s="200"/>
    </row>
    <row r="48636" spans="8:8" x14ac:dyDescent="0.25">
      <c r="H48636" s="200"/>
    </row>
    <row r="48637" spans="8:8" x14ac:dyDescent="0.25">
      <c r="H48637" s="200"/>
    </row>
    <row r="48638" spans="8:8" x14ac:dyDescent="0.25">
      <c r="H48638" s="200"/>
    </row>
    <row r="48639" spans="8:8" x14ac:dyDescent="0.25">
      <c r="H48639" s="200"/>
    </row>
    <row r="48640" spans="8:8" x14ac:dyDescent="0.25">
      <c r="H48640" s="200"/>
    </row>
    <row r="48641" spans="8:8" x14ac:dyDescent="0.25">
      <c r="H48641" s="200"/>
    </row>
    <row r="48642" spans="8:8" x14ac:dyDescent="0.25">
      <c r="H48642" s="200"/>
    </row>
    <row r="48643" spans="8:8" x14ac:dyDescent="0.25">
      <c r="H48643" s="200"/>
    </row>
    <row r="48644" spans="8:8" x14ac:dyDescent="0.25">
      <c r="H48644" s="200"/>
    </row>
    <row r="48645" spans="8:8" x14ac:dyDescent="0.25">
      <c r="H48645" s="200"/>
    </row>
    <row r="48646" spans="8:8" x14ac:dyDescent="0.25">
      <c r="H48646" s="200"/>
    </row>
    <row r="48647" spans="8:8" x14ac:dyDescent="0.25">
      <c r="H48647" s="200"/>
    </row>
    <row r="48648" spans="8:8" x14ac:dyDescent="0.25">
      <c r="H48648" s="200"/>
    </row>
    <row r="48649" spans="8:8" x14ac:dyDescent="0.25">
      <c r="H48649" s="200"/>
    </row>
    <row r="48650" spans="8:8" x14ac:dyDescent="0.25">
      <c r="H48650" s="200"/>
    </row>
    <row r="48651" spans="8:8" x14ac:dyDescent="0.25">
      <c r="H48651" s="200"/>
    </row>
    <row r="48652" spans="8:8" x14ac:dyDescent="0.25">
      <c r="H48652" s="200"/>
    </row>
    <row r="48653" spans="8:8" x14ac:dyDescent="0.25">
      <c r="H48653" s="200"/>
    </row>
    <row r="48654" spans="8:8" x14ac:dyDescent="0.25">
      <c r="H48654" s="200"/>
    </row>
    <row r="48655" spans="8:8" x14ac:dyDescent="0.25">
      <c r="H48655" s="200"/>
    </row>
    <row r="48656" spans="8:8" x14ac:dyDescent="0.25">
      <c r="H48656" s="200"/>
    </row>
    <row r="48657" spans="8:8" x14ac:dyDescent="0.25">
      <c r="H48657" s="200"/>
    </row>
    <row r="48658" spans="8:8" x14ac:dyDescent="0.25">
      <c r="H48658" s="200"/>
    </row>
    <row r="48659" spans="8:8" x14ac:dyDescent="0.25">
      <c r="H48659" s="200"/>
    </row>
    <row r="48660" spans="8:8" x14ac:dyDescent="0.25">
      <c r="H48660" s="200"/>
    </row>
    <row r="48661" spans="8:8" x14ac:dyDescent="0.25">
      <c r="H48661" s="200"/>
    </row>
    <row r="48662" spans="8:8" x14ac:dyDescent="0.25">
      <c r="H48662" s="200"/>
    </row>
    <row r="48663" spans="8:8" x14ac:dyDescent="0.25">
      <c r="H48663" s="200"/>
    </row>
    <row r="48664" spans="8:8" x14ac:dyDescent="0.25">
      <c r="H48664" s="200"/>
    </row>
    <row r="48665" spans="8:8" x14ac:dyDescent="0.25">
      <c r="H48665" s="200"/>
    </row>
    <row r="48666" spans="8:8" x14ac:dyDescent="0.25">
      <c r="H48666" s="200"/>
    </row>
    <row r="48667" spans="8:8" x14ac:dyDescent="0.25">
      <c r="H48667" s="200"/>
    </row>
    <row r="48668" spans="8:8" x14ac:dyDescent="0.25">
      <c r="H48668" s="200"/>
    </row>
    <row r="48669" spans="8:8" x14ac:dyDescent="0.25">
      <c r="H48669" s="200"/>
    </row>
    <row r="48670" spans="8:8" x14ac:dyDescent="0.25">
      <c r="H48670" s="200"/>
    </row>
    <row r="48671" spans="8:8" x14ac:dyDescent="0.25">
      <c r="H48671" s="200"/>
    </row>
    <row r="48672" spans="8:8" x14ac:dyDescent="0.25">
      <c r="H48672" s="200"/>
    </row>
    <row r="48673" spans="8:8" x14ac:dyDescent="0.25">
      <c r="H48673" s="200"/>
    </row>
    <row r="48674" spans="8:8" x14ac:dyDescent="0.25">
      <c r="H48674" s="200"/>
    </row>
    <row r="48675" spans="8:8" x14ac:dyDescent="0.25">
      <c r="H48675" s="200"/>
    </row>
    <row r="48676" spans="8:8" x14ac:dyDescent="0.25">
      <c r="H48676" s="200"/>
    </row>
    <row r="48677" spans="8:8" x14ac:dyDescent="0.25">
      <c r="H48677" s="200"/>
    </row>
    <row r="48678" spans="8:8" x14ac:dyDescent="0.25">
      <c r="H48678" s="200"/>
    </row>
    <row r="48679" spans="8:8" x14ac:dyDescent="0.25">
      <c r="H48679" s="200"/>
    </row>
    <row r="48680" spans="8:8" x14ac:dyDescent="0.25">
      <c r="H48680" s="200"/>
    </row>
    <row r="48681" spans="8:8" x14ac:dyDescent="0.25">
      <c r="H48681" s="200"/>
    </row>
    <row r="48682" spans="8:8" x14ac:dyDescent="0.25">
      <c r="H48682" s="200"/>
    </row>
    <row r="48683" spans="8:8" x14ac:dyDescent="0.25">
      <c r="H48683" s="200"/>
    </row>
    <row r="48684" spans="8:8" x14ac:dyDescent="0.25">
      <c r="H48684" s="200"/>
    </row>
    <row r="48685" spans="8:8" x14ac:dyDescent="0.25">
      <c r="H48685" s="200"/>
    </row>
    <row r="48686" spans="8:8" x14ac:dyDescent="0.25">
      <c r="H48686" s="200"/>
    </row>
    <row r="48687" spans="8:8" x14ac:dyDescent="0.25">
      <c r="H48687" s="200"/>
    </row>
    <row r="48688" spans="8:8" x14ac:dyDescent="0.25">
      <c r="H48688" s="200"/>
    </row>
    <row r="48689" spans="8:8" x14ac:dyDescent="0.25">
      <c r="H48689" s="200"/>
    </row>
    <row r="48690" spans="8:8" x14ac:dyDescent="0.25">
      <c r="H48690" s="200"/>
    </row>
    <row r="48691" spans="8:8" x14ac:dyDescent="0.25">
      <c r="H48691" s="200"/>
    </row>
    <row r="48692" spans="8:8" x14ac:dyDescent="0.25">
      <c r="H48692" s="200"/>
    </row>
    <row r="48693" spans="8:8" x14ac:dyDescent="0.25">
      <c r="H48693" s="200"/>
    </row>
    <row r="48694" spans="8:8" x14ac:dyDescent="0.25">
      <c r="H48694" s="200"/>
    </row>
    <row r="48695" spans="8:8" x14ac:dyDescent="0.25">
      <c r="H48695" s="200"/>
    </row>
    <row r="48696" spans="8:8" x14ac:dyDescent="0.25">
      <c r="H48696" s="200"/>
    </row>
    <row r="48697" spans="8:8" x14ac:dyDescent="0.25">
      <c r="H48697" s="200"/>
    </row>
    <row r="48698" spans="8:8" x14ac:dyDescent="0.25">
      <c r="H48698" s="200"/>
    </row>
    <row r="48699" spans="8:8" x14ac:dyDescent="0.25">
      <c r="H48699" s="200"/>
    </row>
    <row r="48700" spans="8:8" x14ac:dyDescent="0.25">
      <c r="H48700" s="200"/>
    </row>
    <row r="48701" spans="8:8" x14ac:dyDescent="0.25">
      <c r="H48701" s="200"/>
    </row>
    <row r="48702" spans="8:8" x14ac:dyDescent="0.25">
      <c r="H48702" s="200"/>
    </row>
    <row r="48703" spans="8:8" x14ac:dyDescent="0.25">
      <c r="H48703" s="200"/>
    </row>
    <row r="48704" spans="8:8" x14ac:dyDescent="0.25">
      <c r="H48704" s="200"/>
    </row>
    <row r="48705" spans="8:8" x14ac:dyDescent="0.25">
      <c r="H48705" s="200"/>
    </row>
    <row r="48706" spans="8:8" x14ac:dyDescent="0.25">
      <c r="H48706" s="200"/>
    </row>
    <row r="48707" spans="8:8" x14ac:dyDescent="0.25">
      <c r="H48707" s="200"/>
    </row>
    <row r="48708" spans="8:8" x14ac:dyDescent="0.25">
      <c r="H48708" s="200"/>
    </row>
    <row r="48709" spans="8:8" x14ac:dyDescent="0.25">
      <c r="H48709" s="200"/>
    </row>
    <row r="48710" spans="8:8" x14ac:dyDescent="0.25">
      <c r="H48710" s="200"/>
    </row>
    <row r="48711" spans="8:8" x14ac:dyDescent="0.25">
      <c r="H48711" s="200"/>
    </row>
    <row r="48712" spans="8:8" x14ac:dyDescent="0.25">
      <c r="H48712" s="200"/>
    </row>
    <row r="48713" spans="8:8" x14ac:dyDescent="0.25">
      <c r="H48713" s="200"/>
    </row>
    <row r="48714" spans="8:8" x14ac:dyDescent="0.25">
      <c r="H48714" s="200"/>
    </row>
    <row r="48715" spans="8:8" x14ac:dyDescent="0.25">
      <c r="H48715" s="200"/>
    </row>
    <row r="48716" spans="8:8" x14ac:dyDescent="0.25">
      <c r="H48716" s="200"/>
    </row>
    <row r="48717" spans="8:8" x14ac:dyDescent="0.25">
      <c r="H48717" s="200"/>
    </row>
    <row r="48718" spans="8:8" x14ac:dyDescent="0.25">
      <c r="H48718" s="200"/>
    </row>
    <row r="48719" spans="8:8" x14ac:dyDescent="0.25">
      <c r="H48719" s="200"/>
    </row>
    <row r="48720" spans="8:8" x14ac:dyDescent="0.25">
      <c r="H48720" s="200"/>
    </row>
    <row r="48721" spans="8:8" x14ac:dyDescent="0.25">
      <c r="H48721" s="200"/>
    </row>
    <row r="48722" spans="8:8" x14ac:dyDescent="0.25">
      <c r="H48722" s="200"/>
    </row>
    <row r="48723" spans="8:8" x14ac:dyDescent="0.25">
      <c r="H48723" s="200"/>
    </row>
    <row r="48724" spans="8:8" x14ac:dyDescent="0.25">
      <c r="H48724" s="200"/>
    </row>
    <row r="48725" spans="8:8" x14ac:dyDescent="0.25">
      <c r="H48725" s="200"/>
    </row>
    <row r="48726" spans="8:8" x14ac:dyDescent="0.25">
      <c r="H48726" s="200"/>
    </row>
    <row r="48727" spans="8:8" x14ac:dyDescent="0.25">
      <c r="H48727" s="200"/>
    </row>
    <row r="48728" spans="8:8" x14ac:dyDescent="0.25">
      <c r="H48728" s="200"/>
    </row>
    <row r="48729" spans="8:8" x14ac:dyDescent="0.25">
      <c r="H48729" s="200"/>
    </row>
    <row r="48730" spans="8:8" x14ac:dyDescent="0.25">
      <c r="H48730" s="200"/>
    </row>
    <row r="48731" spans="8:8" x14ac:dyDescent="0.25">
      <c r="H48731" s="200"/>
    </row>
    <row r="48732" spans="8:8" x14ac:dyDescent="0.25">
      <c r="H48732" s="200"/>
    </row>
    <row r="48733" spans="8:8" x14ac:dyDescent="0.25">
      <c r="H48733" s="200"/>
    </row>
    <row r="48734" spans="8:8" x14ac:dyDescent="0.25">
      <c r="H48734" s="200"/>
    </row>
    <row r="48735" spans="8:8" x14ac:dyDescent="0.25">
      <c r="H48735" s="200"/>
    </row>
    <row r="48736" spans="8:8" x14ac:dyDescent="0.25">
      <c r="H48736" s="200"/>
    </row>
    <row r="48737" spans="8:8" x14ac:dyDescent="0.25">
      <c r="H48737" s="200"/>
    </row>
    <row r="48738" spans="8:8" x14ac:dyDescent="0.25">
      <c r="H48738" s="200"/>
    </row>
    <row r="48739" spans="8:8" x14ac:dyDescent="0.25">
      <c r="H48739" s="200"/>
    </row>
    <row r="48740" spans="8:8" x14ac:dyDescent="0.25">
      <c r="H48740" s="200"/>
    </row>
    <row r="48741" spans="8:8" x14ac:dyDescent="0.25">
      <c r="H48741" s="200"/>
    </row>
    <row r="48742" spans="8:8" x14ac:dyDescent="0.25">
      <c r="H48742" s="200"/>
    </row>
    <row r="48743" spans="8:8" x14ac:dyDescent="0.25">
      <c r="H48743" s="200"/>
    </row>
    <row r="48744" spans="8:8" x14ac:dyDescent="0.25">
      <c r="H48744" s="200"/>
    </row>
    <row r="48745" spans="8:8" x14ac:dyDescent="0.25">
      <c r="H48745" s="200"/>
    </row>
    <row r="48746" spans="8:8" x14ac:dyDescent="0.25">
      <c r="H48746" s="200"/>
    </row>
    <row r="48747" spans="8:8" x14ac:dyDescent="0.25">
      <c r="H48747" s="200"/>
    </row>
    <row r="48748" spans="8:8" x14ac:dyDescent="0.25">
      <c r="H48748" s="200"/>
    </row>
    <row r="48749" spans="8:8" x14ac:dyDescent="0.25">
      <c r="H48749" s="200"/>
    </row>
    <row r="48750" spans="8:8" x14ac:dyDescent="0.25">
      <c r="H48750" s="200"/>
    </row>
    <row r="48751" spans="8:8" x14ac:dyDescent="0.25">
      <c r="H48751" s="200"/>
    </row>
    <row r="48752" spans="8:8" x14ac:dyDescent="0.25">
      <c r="H48752" s="200"/>
    </row>
    <row r="48753" spans="8:8" x14ac:dyDescent="0.25">
      <c r="H48753" s="200"/>
    </row>
    <row r="48754" spans="8:8" x14ac:dyDescent="0.25">
      <c r="H48754" s="200"/>
    </row>
    <row r="48755" spans="8:8" x14ac:dyDescent="0.25">
      <c r="H48755" s="200"/>
    </row>
    <row r="48756" spans="8:8" x14ac:dyDescent="0.25">
      <c r="H48756" s="200"/>
    </row>
    <row r="48757" spans="8:8" x14ac:dyDescent="0.25">
      <c r="H48757" s="200"/>
    </row>
    <row r="48758" spans="8:8" x14ac:dyDescent="0.25">
      <c r="H48758" s="200"/>
    </row>
    <row r="48759" spans="8:8" x14ac:dyDescent="0.25">
      <c r="H48759" s="200"/>
    </row>
    <row r="48760" spans="8:8" x14ac:dyDescent="0.25">
      <c r="H48760" s="200"/>
    </row>
    <row r="48761" spans="8:8" x14ac:dyDescent="0.25">
      <c r="H48761" s="200"/>
    </row>
    <row r="48762" spans="8:8" x14ac:dyDescent="0.25">
      <c r="H48762" s="200"/>
    </row>
    <row r="48763" spans="8:8" x14ac:dyDescent="0.25">
      <c r="H48763" s="200"/>
    </row>
    <row r="48764" spans="8:8" x14ac:dyDescent="0.25">
      <c r="H48764" s="200"/>
    </row>
    <row r="48765" spans="8:8" x14ac:dyDescent="0.25">
      <c r="H48765" s="200"/>
    </row>
    <row r="48766" spans="8:8" x14ac:dyDescent="0.25">
      <c r="H48766" s="200"/>
    </row>
    <row r="48767" spans="8:8" x14ac:dyDescent="0.25">
      <c r="H48767" s="200"/>
    </row>
    <row r="48768" spans="8:8" x14ac:dyDescent="0.25">
      <c r="H48768" s="200"/>
    </row>
    <row r="48769" spans="8:8" x14ac:dyDescent="0.25">
      <c r="H48769" s="200"/>
    </row>
    <row r="48770" spans="8:8" x14ac:dyDescent="0.25">
      <c r="H48770" s="200"/>
    </row>
    <row r="48771" spans="8:8" x14ac:dyDescent="0.25">
      <c r="H48771" s="200"/>
    </row>
    <row r="48772" spans="8:8" x14ac:dyDescent="0.25">
      <c r="H48772" s="200"/>
    </row>
    <row r="48773" spans="8:8" x14ac:dyDescent="0.25">
      <c r="H48773" s="200"/>
    </row>
    <row r="48774" spans="8:8" x14ac:dyDescent="0.25">
      <c r="H48774" s="200"/>
    </row>
    <row r="48775" spans="8:8" x14ac:dyDescent="0.25">
      <c r="H48775" s="200"/>
    </row>
    <row r="48776" spans="8:8" x14ac:dyDescent="0.25">
      <c r="H48776" s="200"/>
    </row>
    <row r="48777" spans="8:8" x14ac:dyDescent="0.25">
      <c r="H48777" s="200"/>
    </row>
    <row r="48778" spans="8:8" x14ac:dyDescent="0.25">
      <c r="H48778" s="200"/>
    </row>
    <row r="48779" spans="8:8" x14ac:dyDescent="0.25">
      <c r="H48779" s="200"/>
    </row>
    <row r="48780" spans="8:8" x14ac:dyDescent="0.25">
      <c r="H48780" s="200"/>
    </row>
    <row r="48781" spans="8:8" x14ac:dyDescent="0.25">
      <c r="H48781" s="200"/>
    </row>
    <row r="48782" spans="8:8" x14ac:dyDescent="0.25">
      <c r="H48782" s="200"/>
    </row>
    <row r="48783" spans="8:8" x14ac:dyDescent="0.25">
      <c r="H48783" s="200"/>
    </row>
    <row r="48784" spans="8:8" x14ac:dyDescent="0.25">
      <c r="H48784" s="200"/>
    </row>
    <row r="48785" spans="8:8" x14ac:dyDescent="0.25">
      <c r="H48785" s="200"/>
    </row>
    <row r="48786" spans="8:8" x14ac:dyDescent="0.25">
      <c r="H48786" s="200"/>
    </row>
    <row r="48787" spans="8:8" x14ac:dyDescent="0.25">
      <c r="H48787" s="200"/>
    </row>
    <row r="48788" spans="8:8" x14ac:dyDescent="0.25">
      <c r="H48788" s="200"/>
    </row>
    <row r="48789" spans="8:8" x14ac:dyDescent="0.25">
      <c r="H48789" s="200"/>
    </row>
    <row r="48790" spans="8:8" x14ac:dyDescent="0.25">
      <c r="H48790" s="200"/>
    </row>
    <row r="48791" spans="8:8" x14ac:dyDescent="0.25">
      <c r="H48791" s="200"/>
    </row>
    <row r="48792" spans="8:8" x14ac:dyDescent="0.25">
      <c r="H48792" s="200"/>
    </row>
    <row r="48793" spans="8:8" x14ac:dyDescent="0.25">
      <c r="H48793" s="200"/>
    </row>
    <row r="48794" spans="8:8" x14ac:dyDescent="0.25">
      <c r="H48794" s="200"/>
    </row>
    <row r="48795" spans="8:8" x14ac:dyDescent="0.25">
      <c r="H48795" s="200"/>
    </row>
    <row r="48796" spans="8:8" x14ac:dyDescent="0.25">
      <c r="H48796" s="200"/>
    </row>
    <row r="48797" spans="8:8" x14ac:dyDescent="0.25">
      <c r="H48797" s="200"/>
    </row>
    <row r="48798" spans="8:8" x14ac:dyDescent="0.25">
      <c r="H48798" s="200"/>
    </row>
    <row r="48799" spans="8:8" x14ac:dyDescent="0.25">
      <c r="H48799" s="200"/>
    </row>
    <row r="48800" spans="8:8" x14ac:dyDescent="0.25">
      <c r="H48800" s="200"/>
    </row>
    <row r="48801" spans="8:8" x14ac:dyDescent="0.25">
      <c r="H48801" s="200"/>
    </row>
    <row r="48802" spans="8:8" x14ac:dyDescent="0.25">
      <c r="H48802" s="200"/>
    </row>
    <row r="48803" spans="8:8" x14ac:dyDescent="0.25">
      <c r="H48803" s="200"/>
    </row>
    <row r="48804" spans="8:8" x14ac:dyDescent="0.25">
      <c r="H48804" s="200"/>
    </row>
    <row r="48805" spans="8:8" x14ac:dyDescent="0.25">
      <c r="H48805" s="200"/>
    </row>
    <row r="48806" spans="8:8" x14ac:dyDescent="0.25">
      <c r="H48806" s="200"/>
    </row>
    <row r="48807" spans="8:8" x14ac:dyDescent="0.25">
      <c r="H48807" s="200"/>
    </row>
    <row r="48808" spans="8:8" x14ac:dyDescent="0.25">
      <c r="H48808" s="200"/>
    </row>
    <row r="48809" spans="8:8" x14ac:dyDescent="0.25">
      <c r="H48809" s="200"/>
    </row>
    <row r="48810" spans="8:8" x14ac:dyDescent="0.25">
      <c r="H48810" s="200"/>
    </row>
    <row r="48811" spans="8:8" x14ac:dyDescent="0.25">
      <c r="H48811" s="200"/>
    </row>
    <row r="48812" spans="8:8" x14ac:dyDescent="0.25">
      <c r="H48812" s="200"/>
    </row>
    <row r="48813" spans="8:8" x14ac:dyDescent="0.25">
      <c r="H48813" s="200"/>
    </row>
    <row r="48814" spans="8:8" x14ac:dyDescent="0.25">
      <c r="H48814" s="200"/>
    </row>
    <row r="48815" spans="8:8" x14ac:dyDescent="0.25">
      <c r="H48815" s="200"/>
    </row>
    <row r="48816" spans="8:8" x14ac:dyDescent="0.25">
      <c r="H48816" s="200"/>
    </row>
    <row r="48817" spans="8:8" x14ac:dyDescent="0.25">
      <c r="H48817" s="200"/>
    </row>
    <row r="48818" spans="8:8" x14ac:dyDescent="0.25">
      <c r="H48818" s="200"/>
    </row>
    <row r="48819" spans="8:8" x14ac:dyDescent="0.25">
      <c r="H48819" s="200"/>
    </row>
    <row r="48820" spans="8:8" x14ac:dyDescent="0.25">
      <c r="H48820" s="200"/>
    </row>
    <row r="48821" spans="8:8" x14ac:dyDescent="0.25">
      <c r="H48821" s="200"/>
    </row>
    <row r="48822" spans="8:8" x14ac:dyDescent="0.25">
      <c r="H48822" s="200"/>
    </row>
    <row r="48823" spans="8:8" x14ac:dyDescent="0.25">
      <c r="H48823" s="200"/>
    </row>
    <row r="48824" spans="8:8" x14ac:dyDescent="0.25">
      <c r="H48824" s="200"/>
    </row>
    <row r="48825" spans="8:8" x14ac:dyDescent="0.25">
      <c r="H48825" s="200"/>
    </row>
    <row r="48826" spans="8:8" x14ac:dyDescent="0.25">
      <c r="H48826" s="200"/>
    </row>
    <row r="48827" spans="8:8" x14ac:dyDescent="0.25">
      <c r="H48827" s="200"/>
    </row>
    <row r="48828" spans="8:8" x14ac:dyDescent="0.25">
      <c r="H48828" s="200"/>
    </row>
    <row r="48829" spans="8:8" x14ac:dyDescent="0.25">
      <c r="H48829" s="200"/>
    </row>
    <row r="48830" spans="8:8" x14ac:dyDescent="0.25">
      <c r="H48830" s="200"/>
    </row>
    <row r="48831" spans="8:8" x14ac:dyDescent="0.25">
      <c r="H48831" s="200"/>
    </row>
    <row r="48832" spans="8:8" x14ac:dyDescent="0.25">
      <c r="H48832" s="200"/>
    </row>
    <row r="48833" spans="8:8" x14ac:dyDescent="0.25">
      <c r="H48833" s="200"/>
    </row>
    <row r="48834" spans="8:8" x14ac:dyDescent="0.25">
      <c r="H48834" s="200"/>
    </row>
    <row r="48835" spans="8:8" x14ac:dyDescent="0.25">
      <c r="H48835" s="200"/>
    </row>
    <row r="48836" spans="8:8" x14ac:dyDescent="0.25">
      <c r="H48836" s="200"/>
    </row>
    <row r="48837" spans="8:8" x14ac:dyDescent="0.25">
      <c r="H48837" s="200"/>
    </row>
    <row r="48838" spans="8:8" x14ac:dyDescent="0.25">
      <c r="H48838" s="200"/>
    </row>
    <row r="48839" spans="8:8" x14ac:dyDescent="0.25">
      <c r="H48839" s="200"/>
    </row>
    <row r="48840" spans="8:8" x14ac:dyDescent="0.25">
      <c r="H48840" s="200"/>
    </row>
    <row r="48841" spans="8:8" x14ac:dyDescent="0.25">
      <c r="H48841" s="200"/>
    </row>
    <row r="48842" spans="8:8" x14ac:dyDescent="0.25">
      <c r="H48842" s="200"/>
    </row>
    <row r="48843" spans="8:8" x14ac:dyDescent="0.25">
      <c r="H48843" s="200"/>
    </row>
    <row r="48844" spans="8:8" x14ac:dyDescent="0.25">
      <c r="H48844" s="200"/>
    </row>
    <row r="48845" spans="8:8" x14ac:dyDescent="0.25">
      <c r="H48845" s="200"/>
    </row>
    <row r="48846" spans="8:8" x14ac:dyDescent="0.25">
      <c r="H48846" s="200"/>
    </row>
    <row r="48847" spans="8:8" x14ac:dyDescent="0.25">
      <c r="H48847" s="200"/>
    </row>
    <row r="48848" spans="8:8" x14ac:dyDescent="0.25">
      <c r="H48848" s="200"/>
    </row>
    <row r="48849" spans="8:8" x14ac:dyDescent="0.25">
      <c r="H48849" s="200"/>
    </row>
    <row r="48850" spans="8:8" x14ac:dyDescent="0.25">
      <c r="H48850" s="200"/>
    </row>
    <row r="48851" spans="8:8" x14ac:dyDescent="0.25">
      <c r="H48851" s="200"/>
    </row>
    <row r="48852" spans="8:8" x14ac:dyDescent="0.25">
      <c r="H48852" s="200"/>
    </row>
    <row r="48853" spans="8:8" x14ac:dyDescent="0.25">
      <c r="H48853" s="200"/>
    </row>
    <row r="48854" spans="8:8" x14ac:dyDescent="0.25">
      <c r="H48854" s="200"/>
    </row>
    <row r="48855" spans="8:8" x14ac:dyDescent="0.25">
      <c r="H48855" s="200"/>
    </row>
    <row r="48856" spans="8:8" x14ac:dyDescent="0.25">
      <c r="H48856" s="200"/>
    </row>
    <row r="48857" spans="8:8" x14ac:dyDescent="0.25">
      <c r="H48857" s="200"/>
    </row>
    <row r="48858" spans="8:8" x14ac:dyDescent="0.25">
      <c r="H48858" s="200"/>
    </row>
    <row r="48859" spans="8:8" x14ac:dyDescent="0.25">
      <c r="H48859" s="200"/>
    </row>
    <row r="48860" spans="8:8" x14ac:dyDescent="0.25">
      <c r="H48860" s="200"/>
    </row>
    <row r="48861" spans="8:8" x14ac:dyDescent="0.25">
      <c r="H48861" s="200"/>
    </row>
    <row r="48862" spans="8:8" x14ac:dyDescent="0.25">
      <c r="H48862" s="200"/>
    </row>
    <row r="48863" spans="8:8" x14ac:dyDescent="0.25">
      <c r="H48863" s="200"/>
    </row>
    <row r="48864" spans="8:8" x14ac:dyDescent="0.25">
      <c r="H48864" s="200"/>
    </row>
    <row r="48865" spans="8:8" x14ac:dyDescent="0.25">
      <c r="H48865" s="200"/>
    </row>
    <row r="48866" spans="8:8" x14ac:dyDescent="0.25">
      <c r="H48866" s="200"/>
    </row>
    <row r="48867" spans="8:8" x14ac:dyDescent="0.25">
      <c r="H48867" s="200"/>
    </row>
    <row r="48868" spans="8:8" x14ac:dyDescent="0.25">
      <c r="H48868" s="200"/>
    </row>
    <row r="48869" spans="8:8" x14ac:dyDescent="0.25">
      <c r="H48869" s="200"/>
    </row>
    <row r="48870" spans="8:8" x14ac:dyDescent="0.25">
      <c r="H48870" s="200"/>
    </row>
    <row r="48871" spans="8:8" x14ac:dyDescent="0.25">
      <c r="H48871" s="200"/>
    </row>
    <row r="48872" spans="8:8" x14ac:dyDescent="0.25">
      <c r="H48872" s="200"/>
    </row>
    <row r="48873" spans="8:8" x14ac:dyDescent="0.25">
      <c r="H48873" s="200"/>
    </row>
    <row r="48874" spans="8:8" x14ac:dyDescent="0.25">
      <c r="H48874" s="200"/>
    </row>
    <row r="48875" spans="8:8" x14ac:dyDescent="0.25">
      <c r="H48875" s="200"/>
    </row>
    <row r="48876" spans="8:8" x14ac:dyDescent="0.25">
      <c r="H48876" s="200"/>
    </row>
    <row r="48877" spans="8:8" x14ac:dyDescent="0.25">
      <c r="H48877" s="200"/>
    </row>
    <row r="48878" spans="8:8" x14ac:dyDescent="0.25">
      <c r="H48878" s="200"/>
    </row>
    <row r="48879" spans="8:8" x14ac:dyDescent="0.25">
      <c r="H48879" s="200"/>
    </row>
    <row r="48880" spans="8:8" x14ac:dyDescent="0.25">
      <c r="H48880" s="200"/>
    </row>
    <row r="48881" spans="8:8" x14ac:dyDescent="0.25">
      <c r="H48881" s="200"/>
    </row>
    <row r="48882" spans="8:8" x14ac:dyDescent="0.25">
      <c r="H48882" s="200"/>
    </row>
    <row r="48883" spans="8:8" x14ac:dyDescent="0.25">
      <c r="H48883" s="200"/>
    </row>
    <row r="48884" spans="8:8" x14ac:dyDescent="0.25">
      <c r="H48884" s="200"/>
    </row>
    <row r="48885" spans="8:8" x14ac:dyDescent="0.25">
      <c r="H48885" s="200"/>
    </row>
    <row r="48886" spans="8:8" x14ac:dyDescent="0.25">
      <c r="H48886" s="200"/>
    </row>
    <row r="48887" spans="8:8" x14ac:dyDescent="0.25">
      <c r="H48887" s="200"/>
    </row>
    <row r="48888" spans="8:8" x14ac:dyDescent="0.25">
      <c r="H48888" s="200"/>
    </row>
    <row r="48889" spans="8:8" x14ac:dyDescent="0.25">
      <c r="H48889" s="200"/>
    </row>
    <row r="48890" spans="8:8" x14ac:dyDescent="0.25">
      <c r="H48890" s="200"/>
    </row>
    <row r="48891" spans="8:8" x14ac:dyDescent="0.25">
      <c r="H48891" s="200"/>
    </row>
    <row r="48892" spans="8:8" x14ac:dyDescent="0.25">
      <c r="H48892" s="200"/>
    </row>
    <row r="48893" spans="8:8" x14ac:dyDescent="0.25">
      <c r="H48893" s="200"/>
    </row>
    <row r="48894" spans="8:8" x14ac:dyDescent="0.25">
      <c r="H48894" s="200"/>
    </row>
    <row r="48895" spans="8:8" x14ac:dyDescent="0.25">
      <c r="H48895" s="200"/>
    </row>
    <row r="48896" spans="8:8" x14ac:dyDescent="0.25">
      <c r="H48896" s="200"/>
    </row>
    <row r="48897" spans="8:8" x14ac:dyDescent="0.25">
      <c r="H48897" s="200"/>
    </row>
    <row r="48898" spans="8:8" x14ac:dyDescent="0.25">
      <c r="H48898" s="200"/>
    </row>
    <row r="48899" spans="8:8" x14ac:dyDescent="0.25">
      <c r="H48899" s="200"/>
    </row>
    <row r="48900" spans="8:8" x14ac:dyDescent="0.25">
      <c r="H48900" s="200"/>
    </row>
    <row r="48901" spans="8:8" x14ac:dyDescent="0.25">
      <c r="H48901" s="200"/>
    </row>
    <row r="48902" spans="8:8" x14ac:dyDescent="0.25">
      <c r="H48902" s="200"/>
    </row>
    <row r="48903" spans="8:8" x14ac:dyDescent="0.25">
      <c r="H48903" s="200"/>
    </row>
    <row r="48904" spans="8:8" x14ac:dyDescent="0.25">
      <c r="H48904" s="200"/>
    </row>
    <row r="48905" spans="8:8" x14ac:dyDescent="0.25">
      <c r="H48905" s="200"/>
    </row>
    <row r="48906" spans="8:8" x14ac:dyDescent="0.25">
      <c r="H48906" s="200"/>
    </row>
    <row r="48907" spans="8:8" x14ac:dyDescent="0.25">
      <c r="H48907" s="200"/>
    </row>
    <row r="48908" spans="8:8" x14ac:dyDescent="0.25">
      <c r="H48908" s="200"/>
    </row>
    <row r="48909" spans="8:8" x14ac:dyDescent="0.25">
      <c r="H48909" s="200"/>
    </row>
    <row r="48910" spans="8:8" x14ac:dyDescent="0.25">
      <c r="H48910" s="200"/>
    </row>
    <row r="48911" spans="8:8" x14ac:dyDescent="0.25">
      <c r="H48911" s="200"/>
    </row>
    <row r="48912" spans="8:8" x14ac:dyDescent="0.25">
      <c r="H48912" s="200"/>
    </row>
    <row r="48913" spans="8:8" x14ac:dyDescent="0.25">
      <c r="H48913" s="200"/>
    </row>
    <row r="48914" spans="8:8" x14ac:dyDescent="0.25">
      <c r="H48914" s="200"/>
    </row>
    <row r="48915" spans="8:8" x14ac:dyDescent="0.25">
      <c r="H48915" s="200"/>
    </row>
    <row r="48916" spans="8:8" x14ac:dyDescent="0.25">
      <c r="H48916" s="200"/>
    </row>
    <row r="48917" spans="8:8" x14ac:dyDescent="0.25">
      <c r="H48917" s="200"/>
    </row>
    <row r="48918" spans="8:8" x14ac:dyDescent="0.25">
      <c r="H48918" s="200"/>
    </row>
    <row r="48919" spans="8:8" x14ac:dyDescent="0.25">
      <c r="H48919" s="200"/>
    </row>
    <row r="48920" spans="8:8" x14ac:dyDescent="0.25">
      <c r="H48920" s="200"/>
    </row>
    <row r="48921" spans="8:8" x14ac:dyDescent="0.25">
      <c r="H48921" s="200"/>
    </row>
    <row r="48922" spans="8:8" x14ac:dyDescent="0.25">
      <c r="H48922" s="200"/>
    </row>
    <row r="48923" spans="8:8" x14ac:dyDescent="0.25">
      <c r="H48923" s="200"/>
    </row>
    <row r="48924" spans="8:8" x14ac:dyDescent="0.25">
      <c r="H48924" s="200"/>
    </row>
    <row r="48925" spans="8:8" x14ac:dyDescent="0.25">
      <c r="H48925" s="200"/>
    </row>
    <row r="48926" spans="8:8" x14ac:dyDescent="0.25">
      <c r="H48926" s="200"/>
    </row>
    <row r="48927" spans="8:8" x14ac:dyDescent="0.25">
      <c r="H48927" s="200"/>
    </row>
    <row r="48928" spans="8:8" x14ac:dyDescent="0.25">
      <c r="H48928" s="200"/>
    </row>
    <row r="48929" spans="8:8" x14ac:dyDescent="0.25">
      <c r="H48929" s="200"/>
    </row>
    <row r="48930" spans="8:8" x14ac:dyDescent="0.25">
      <c r="H48930" s="200"/>
    </row>
    <row r="48931" spans="8:8" x14ac:dyDescent="0.25">
      <c r="H48931" s="200"/>
    </row>
    <row r="48932" spans="8:8" x14ac:dyDescent="0.25">
      <c r="H48932" s="200"/>
    </row>
    <row r="48933" spans="8:8" x14ac:dyDescent="0.25">
      <c r="H48933" s="200"/>
    </row>
    <row r="48934" spans="8:8" x14ac:dyDescent="0.25">
      <c r="H48934" s="200"/>
    </row>
    <row r="48935" spans="8:8" x14ac:dyDescent="0.25">
      <c r="H48935" s="200"/>
    </row>
    <row r="48936" spans="8:8" x14ac:dyDescent="0.25">
      <c r="H48936" s="200"/>
    </row>
    <row r="48937" spans="8:8" x14ac:dyDescent="0.25">
      <c r="H48937" s="200"/>
    </row>
    <row r="48938" spans="8:8" x14ac:dyDescent="0.25">
      <c r="H48938" s="200"/>
    </row>
    <row r="48939" spans="8:8" x14ac:dyDescent="0.25">
      <c r="H48939" s="200"/>
    </row>
    <row r="48940" spans="8:8" x14ac:dyDescent="0.25">
      <c r="H48940" s="200"/>
    </row>
    <row r="48941" spans="8:8" x14ac:dyDescent="0.25">
      <c r="H48941" s="200"/>
    </row>
    <row r="48942" spans="8:8" x14ac:dyDescent="0.25">
      <c r="H48942" s="200"/>
    </row>
    <row r="48943" spans="8:8" x14ac:dyDescent="0.25">
      <c r="H48943" s="200"/>
    </row>
    <row r="48944" spans="8:8" x14ac:dyDescent="0.25">
      <c r="H48944" s="200"/>
    </row>
    <row r="48945" spans="8:8" x14ac:dyDescent="0.25">
      <c r="H48945" s="200"/>
    </row>
    <row r="48946" spans="8:8" x14ac:dyDescent="0.25">
      <c r="H48946" s="200"/>
    </row>
    <row r="48947" spans="8:8" x14ac:dyDescent="0.25">
      <c r="H48947" s="200"/>
    </row>
    <row r="48948" spans="8:8" x14ac:dyDescent="0.25">
      <c r="H48948" s="200"/>
    </row>
    <row r="48949" spans="8:8" x14ac:dyDescent="0.25">
      <c r="H48949" s="200"/>
    </row>
    <row r="48950" spans="8:8" x14ac:dyDescent="0.25">
      <c r="H48950" s="200"/>
    </row>
    <row r="48951" spans="8:8" x14ac:dyDescent="0.25">
      <c r="H48951" s="200"/>
    </row>
    <row r="48952" spans="8:8" x14ac:dyDescent="0.25">
      <c r="H48952" s="200"/>
    </row>
    <row r="48953" spans="8:8" x14ac:dyDescent="0.25">
      <c r="H48953" s="200"/>
    </row>
    <row r="48954" spans="8:8" x14ac:dyDescent="0.25">
      <c r="H48954" s="200"/>
    </row>
    <row r="48955" spans="8:8" x14ac:dyDescent="0.25">
      <c r="H48955" s="200"/>
    </row>
    <row r="48956" spans="8:8" x14ac:dyDescent="0.25">
      <c r="H48956" s="200"/>
    </row>
    <row r="48957" spans="8:8" x14ac:dyDescent="0.25">
      <c r="H48957" s="200"/>
    </row>
    <row r="48958" spans="8:8" x14ac:dyDescent="0.25">
      <c r="H48958" s="200"/>
    </row>
    <row r="48959" spans="8:8" x14ac:dyDescent="0.25">
      <c r="H48959" s="200"/>
    </row>
    <row r="48960" spans="8:8" x14ac:dyDescent="0.25">
      <c r="H48960" s="200"/>
    </row>
    <row r="48961" spans="8:8" x14ac:dyDescent="0.25">
      <c r="H48961" s="200"/>
    </row>
    <row r="48962" spans="8:8" x14ac:dyDescent="0.25">
      <c r="H48962" s="200"/>
    </row>
    <row r="48963" spans="8:8" x14ac:dyDescent="0.25">
      <c r="H48963" s="200"/>
    </row>
    <row r="48964" spans="8:8" x14ac:dyDescent="0.25">
      <c r="H48964" s="200"/>
    </row>
    <row r="48965" spans="8:8" x14ac:dyDescent="0.25">
      <c r="H48965" s="200"/>
    </row>
    <row r="48966" spans="8:8" x14ac:dyDescent="0.25">
      <c r="H48966" s="200"/>
    </row>
    <row r="48967" spans="8:8" x14ac:dyDescent="0.25">
      <c r="H48967" s="200"/>
    </row>
    <row r="48968" spans="8:8" x14ac:dyDescent="0.25">
      <c r="H48968" s="200"/>
    </row>
    <row r="48969" spans="8:8" x14ac:dyDescent="0.25">
      <c r="H48969" s="200"/>
    </row>
    <row r="48970" spans="8:8" x14ac:dyDescent="0.25">
      <c r="H48970" s="200"/>
    </row>
    <row r="48971" spans="8:8" x14ac:dyDescent="0.25">
      <c r="H48971" s="200"/>
    </row>
    <row r="48972" spans="8:8" x14ac:dyDescent="0.25">
      <c r="H48972" s="200"/>
    </row>
    <row r="48973" spans="8:8" x14ac:dyDescent="0.25">
      <c r="H48973" s="200"/>
    </row>
    <row r="48974" spans="8:8" x14ac:dyDescent="0.25">
      <c r="H48974" s="200"/>
    </row>
    <row r="48975" spans="8:8" x14ac:dyDescent="0.25">
      <c r="H48975" s="200"/>
    </row>
    <row r="48976" spans="8:8" x14ac:dyDescent="0.25">
      <c r="H48976" s="200"/>
    </row>
    <row r="48977" spans="8:8" x14ac:dyDescent="0.25">
      <c r="H48977" s="200"/>
    </row>
    <row r="48978" spans="8:8" x14ac:dyDescent="0.25">
      <c r="H48978" s="200"/>
    </row>
    <row r="48979" spans="8:8" x14ac:dyDescent="0.25">
      <c r="H48979" s="200"/>
    </row>
    <row r="48980" spans="8:8" x14ac:dyDescent="0.25">
      <c r="H48980" s="200"/>
    </row>
    <row r="48981" spans="8:8" x14ac:dyDescent="0.25">
      <c r="H48981" s="200"/>
    </row>
    <row r="48982" spans="8:8" x14ac:dyDescent="0.25">
      <c r="H48982" s="200"/>
    </row>
    <row r="48983" spans="8:8" x14ac:dyDescent="0.25">
      <c r="H48983" s="200"/>
    </row>
    <row r="48984" spans="8:8" x14ac:dyDescent="0.25">
      <c r="H48984" s="200"/>
    </row>
    <row r="48985" spans="8:8" x14ac:dyDescent="0.25">
      <c r="H48985" s="200"/>
    </row>
    <row r="48986" spans="8:8" x14ac:dyDescent="0.25">
      <c r="H48986" s="200"/>
    </row>
    <row r="48987" spans="8:8" x14ac:dyDescent="0.25">
      <c r="H48987" s="200"/>
    </row>
    <row r="48988" spans="8:8" x14ac:dyDescent="0.25">
      <c r="H48988" s="200"/>
    </row>
    <row r="48989" spans="8:8" x14ac:dyDescent="0.25">
      <c r="H48989" s="200"/>
    </row>
    <row r="48990" spans="8:8" x14ac:dyDescent="0.25">
      <c r="H48990" s="200"/>
    </row>
    <row r="48991" spans="8:8" x14ac:dyDescent="0.25">
      <c r="H48991" s="200"/>
    </row>
    <row r="48992" spans="8:8" x14ac:dyDescent="0.25">
      <c r="H48992" s="200"/>
    </row>
    <row r="48993" spans="8:8" x14ac:dyDescent="0.25">
      <c r="H48993" s="200"/>
    </row>
    <row r="48994" spans="8:8" x14ac:dyDescent="0.25">
      <c r="H48994" s="200"/>
    </row>
    <row r="48995" spans="8:8" x14ac:dyDescent="0.25">
      <c r="H48995" s="200"/>
    </row>
    <row r="48996" spans="8:8" x14ac:dyDescent="0.25">
      <c r="H48996" s="200"/>
    </row>
    <row r="48997" spans="8:8" x14ac:dyDescent="0.25">
      <c r="H48997" s="200"/>
    </row>
    <row r="48998" spans="8:8" x14ac:dyDescent="0.25">
      <c r="H48998" s="200"/>
    </row>
    <row r="48999" spans="8:8" x14ac:dyDescent="0.25">
      <c r="H48999" s="200"/>
    </row>
    <row r="49000" spans="8:8" x14ac:dyDescent="0.25">
      <c r="H49000" s="200"/>
    </row>
    <row r="49001" spans="8:8" x14ac:dyDescent="0.25">
      <c r="H49001" s="200"/>
    </row>
    <row r="49002" spans="8:8" x14ac:dyDescent="0.25">
      <c r="H49002" s="200"/>
    </row>
    <row r="49003" spans="8:8" x14ac:dyDescent="0.25">
      <c r="H49003" s="200"/>
    </row>
    <row r="49004" spans="8:8" x14ac:dyDescent="0.25">
      <c r="H49004" s="200"/>
    </row>
    <row r="49005" spans="8:8" x14ac:dyDescent="0.25">
      <c r="H49005" s="200"/>
    </row>
    <row r="49006" spans="8:8" x14ac:dyDescent="0.25">
      <c r="H49006" s="200"/>
    </row>
    <row r="49007" spans="8:8" x14ac:dyDescent="0.25">
      <c r="H49007" s="200"/>
    </row>
    <row r="49008" spans="8:8" x14ac:dyDescent="0.25">
      <c r="H49008" s="200"/>
    </row>
    <row r="49009" spans="8:8" x14ac:dyDescent="0.25">
      <c r="H49009" s="200"/>
    </row>
    <row r="49010" spans="8:8" x14ac:dyDescent="0.25">
      <c r="H49010" s="200"/>
    </row>
    <row r="49011" spans="8:8" x14ac:dyDescent="0.25">
      <c r="H49011" s="200"/>
    </row>
    <row r="49012" spans="8:8" x14ac:dyDescent="0.25">
      <c r="H49012" s="200"/>
    </row>
    <row r="49013" spans="8:8" x14ac:dyDescent="0.25">
      <c r="H49013" s="200"/>
    </row>
    <row r="49014" spans="8:8" x14ac:dyDescent="0.25">
      <c r="H49014" s="200"/>
    </row>
    <row r="49015" spans="8:8" x14ac:dyDescent="0.25">
      <c r="H49015" s="200"/>
    </row>
    <row r="49016" spans="8:8" x14ac:dyDescent="0.25">
      <c r="H49016" s="200"/>
    </row>
    <row r="49017" spans="8:8" x14ac:dyDescent="0.25">
      <c r="H49017" s="200"/>
    </row>
    <row r="49018" spans="8:8" x14ac:dyDescent="0.25">
      <c r="H49018" s="200"/>
    </row>
    <row r="49019" spans="8:8" x14ac:dyDescent="0.25">
      <c r="H49019" s="200"/>
    </row>
    <row r="49020" spans="8:8" x14ac:dyDescent="0.25">
      <c r="H49020" s="200"/>
    </row>
    <row r="49021" spans="8:8" x14ac:dyDescent="0.25">
      <c r="H49021" s="200"/>
    </row>
    <row r="49022" spans="8:8" x14ac:dyDescent="0.25">
      <c r="H49022" s="200"/>
    </row>
    <row r="49023" spans="8:8" x14ac:dyDescent="0.25">
      <c r="H49023" s="200"/>
    </row>
    <row r="49024" spans="8:8" x14ac:dyDescent="0.25">
      <c r="H49024" s="200"/>
    </row>
    <row r="49025" spans="8:8" x14ac:dyDescent="0.25">
      <c r="H49025" s="200"/>
    </row>
    <row r="49026" spans="8:8" x14ac:dyDescent="0.25">
      <c r="H49026" s="200"/>
    </row>
    <row r="49027" spans="8:8" x14ac:dyDescent="0.25">
      <c r="H49027" s="200"/>
    </row>
    <row r="49028" spans="8:8" x14ac:dyDescent="0.25">
      <c r="H49028" s="200"/>
    </row>
    <row r="49029" spans="8:8" x14ac:dyDescent="0.25">
      <c r="H49029" s="200"/>
    </row>
    <row r="49030" spans="8:8" x14ac:dyDescent="0.25">
      <c r="H49030" s="200"/>
    </row>
    <row r="49031" spans="8:8" x14ac:dyDescent="0.25">
      <c r="H49031" s="200"/>
    </row>
    <row r="49032" spans="8:8" x14ac:dyDescent="0.25">
      <c r="H49032" s="200"/>
    </row>
    <row r="49033" spans="8:8" x14ac:dyDescent="0.25">
      <c r="H49033" s="200"/>
    </row>
    <row r="49034" spans="8:8" x14ac:dyDescent="0.25">
      <c r="H49034" s="200"/>
    </row>
    <row r="49035" spans="8:8" x14ac:dyDescent="0.25">
      <c r="H49035" s="200"/>
    </row>
    <row r="49036" spans="8:8" x14ac:dyDescent="0.25">
      <c r="H49036" s="200"/>
    </row>
    <row r="49037" spans="8:8" x14ac:dyDescent="0.25">
      <c r="H49037" s="200"/>
    </row>
    <row r="49038" spans="8:8" x14ac:dyDescent="0.25">
      <c r="H49038" s="200"/>
    </row>
    <row r="49039" spans="8:8" x14ac:dyDescent="0.25">
      <c r="H49039" s="200"/>
    </row>
    <row r="49040" spans="8:8" x14ac:dyDescent="0.25">
      <c r="H49040" s="200"/>
    </row>
    <row r="49041" spans="8:8" x14ac:dyDescent="0.25">
      <c r="H49041" s="200"/>
    </row>
    <row r="49042" spans="8:8" x14ac:dyDescent="0.25">
      <c r="H49042" s="200"/>
    </row>
    <row r="49043" spans="8:8" x14ac:dyDescent="0.25">
      <c r="H49043" s="200"/>
    </row>
    <row r="49044" spans="8:8" x14ac:dyDescent="0.25">
      <c r="H49044" s="200"/>
    </row>
    <row r="49045" spans="8:8" x14ac:dyDescent="0.25">
      <c r="H49045" s="200"/>
    </row>
    <row r="49046" spans="8:8" x14ac:dyDescent="0.25">
      <c r="H49046" s="200"/>
    </row>
    <row r="49047" spans="8:8" x14ac:dyDescent="0.25">
      <c r="H49047" s="200"/>
    </row>
    <row r="49048" spans="8:8" x14ac:dyDescent="0.25">
      <c r="H49048" s="200"/>
    </row>
    <row r="49049" spans="8:8" x14ac:dyDescent="0.25">
      <c r="H49049" s="200"/>
    </row>
    <row r="49050" spans="8:8" x14ac:dyDescent="0.25">
      <c r="H49050" s="200"/>
    </row>
    <row r="49051" spans="8:8" x14ac:dyDescent="0.25">
      <c r="H49051" s="200"/>
    </row>
    <row r="49052" spans="8:8" x14ac:dyDescent="0.25">
      <c r="H49052" s="200"/>
    </row>
    <row r="49053" spans="8:8" x14ac:dyDescent="0.25">
      <c r="H49053" s="200"/>
    </row>
    <row r="49054" spans="8:8" x14ac:dyDescent="0.25">
      <c r="H49054" s="200"/>
    </row>
    <row r="49055" spans="8:8" x14ac:dyDescent="0.25">
      <c r="H49055" s="200"/>
    </row>
    <row r="49056" spans="8:8" x14ac:dyDescent="0.25">
      <c r="H49056" s="200"/>
    </row>
    <row r="49057" spans="8:8" x14ac:dyDescent="0.25">
      <c r="H49057" s="200"/>
    </row>
    <row r="49058" spans="8:8" x14ac:dyDescent="0.25">
      <c r="H49058" s="200"/>
    </row>
    <row r="49059" spans="8:8" x14ac:dyDescent="0.25">
      <c r="H49059" s="200"/>
    </row>
    <row r="49060" spans="8:8" x14ac:dyDescent="0.25">
      <c r="H49060" s="200"/>
    </row>
    <row r="49061" spans="8:8" x14ac:dyDescent="0.25">
      <c r="H49061" s="200"/>
    </row>
    <row r="49062" spans="8:8" x14ac:dyDescent="0.25">
      <c r="H49062" s="200"/>
    </row>
    <row r="49063" spans="8:8" x14ac:dyDescent="0.25">
      <c r="H49063" s="200"/>
    </row>
    <row r="49064" spans="8:8" x14ac:dyDescent="0.25">
      <c r="H49064" s="200"/>
    </row>
    <row r="49065" spans="8:8" x14ac:dyDescent="0.25">
      <c r="H49065" s="200"/>
    </row>
    <row r="49066" spans="8:8" x14ac:dyDescent="0.25">
      <c r="H49066" s="200"/>
    </row>
    <row r="49067" spans="8:8" x14ac:dyDescent="0.25">
      <c r="H49067" s="200"/>
    </row>
    <row r="49068" spans="8:8" x14ac:dyDescent="0.25">
      <c r="H49068" s="200"/>
    </row>
    <row r="49069" spans="8:8" x14ac:dyDescent="0.25">
      <c r="H49069" s="200"/>
    </row>
    <row r="49070" spans="8:8" x14ac:dyDescent="0.25">
      <c r="H49070" s="200"/>
    </row>
    <row r="49071" spans="8:8" x14ac:dyDescent="0.25">
      <c r="H49071" s="200"/>
    </row>
    <row r="49072" spans="8:8" x14ac:dyDescent="0.25">
      <c r="H49072" s="200"/>
    </row>
    <row r="49073" spans="8:8" x14ac:dyDescent="0.25">
      <c r="H49073" s="200"/>
    </row>
    <row r="49074" spans="8:8" x14ac:dyDescent="0.25">
      <c r="H49074" s="200"/>
    </row>
    <row r="49075" spans="8:8" x14ac:dyDescent="0.25">
      <c r="H49075" s="200"/>
    </row>
    <row r="49076" spans="8:8" x14ac:dyDescent="0.25">
      <c r="H49076" s="200"/>
    </row>
    <row r="49077" spans="8:8" x14ac:dyDescent="0.25">
      <c r="H49077" s="200"/>
    </row>
    <row r="49078" spans="8:8" x14ac:dyDescent="0.25">
      <c r="H49078" s="200"/>
    </row>
    <row r="49079" spans="8:8" x14ac:dyDescent="0.25">
      <c r="H49079" s="200"/>
    </row>
    <row r="49080" spans="8:8" x14ac:dyDescent="0.25">
      <c r="H49080" s="200"/>
    </row>
    <row r="49081" spans="8:8" x14ac:dyDescent="0.25">
      <c r="H49081" s="200"/>
    </row>
    <row r="49082" spans="8:8" x14ac:dyDescent="0.25">
      <c r="H49082" s="200"/>
    </row>
    <row r="49083" spans="8:8" x14ac:dyDescent="0.25">
      <c r="H49083" s="200"/>
    </row>
    <row r="49084" spans="8:8" x14ac:dyDescent="0.25">
      <c r="H49084" s="200"/>
    </row>
    <row r="49085" spans="8:8" x14ac:dyDescent="0.25">
      <c r="H49085" s="200"/>
    </row>
    <row r="49086" spans="8:8" x14ac:dyDescent="0.25">
      <c r="H49086" s="200"/>
    </row>
    <row r="49087" spans="8:8" x14ac:dyDescent="0.25">
      <c r="H49087" s="200"/>
    </row>
    <row r="49088" spans="8:8" x14ac:dyDescent="0.25">
      <c r="H49088" s="200"/>
    </row>
    <row r="49089" spans="8:8" x14ac:dyDescent="0.25">
      <c r="H49089" s="200"/>
    </row>
    <row r="49090" spans="8:8" x14ac:dyDescent="0.25">
      <c r="H49090" s="200"/>
    </row>
    <row r="49091" spans="8:8" x14ac:dyDescent="0.25">
      <c r="H49091" s="200"/>
    </row>
    <row r="49092" spans="8:8" x14ac:dyDescent="0.25">
      <c r="H49092" s="200"/>
    </row>
    <row r="49093" spans="8:8" x14ac:dyDescent="0.25">
      <c r="H49093" s="200"/>
    </row>
    <row r="49094" spans="8:8" x14ac:dyDescent="0.25">
      <c r="H49094" s="200"/>
    </row>
    <row r="49095" spans="8:8" x14ac:dyDescent="0.25">
      <c r="H49095" s="200"/>
    </row>
    <row r="49096" spans="8:8" x14ac:dyDescent="0.25">
      <c r="H49096" s="200"/>
    </row>
    <row r="49097" spans="8:8" x14ac:dyDescent="0.25">
      <c r="H49097" s="200"/>
    </row>
    <row r="49098" spans="8:8" x14ac:dyDescent="0.25">
      <c r="H49098" s="200"/>
    </row>
    <row r="49099" spans="8:8" x14ac:dyDescent="0.25">
      <c r="H49099" s="200"/>
    </row>
    <row r="49100" spans="8:8" x14ac:dyDescent="0.25">
      <c r="H49100" s="200"/>
    </row>
    <row r="49101" spans="8:8" x14ac:dyDescent="0.25">
      <c r="H49101" s="200"/>
    </row>
    <row r="49102" spans="8:8" x14ac:dyDescent="0.25">
      <c r="H49102" s="200"/>
    </row>
    <row r="49103" spans="8:8" x14ac:dyDescent="0.25">
      <c r="H49103" s="200"/>
    </row>
    <row r="49104" spans="8:8" x14ac:dyDescent="0.25">
      <c r="H49104" s="200"/>
    </row>
    <row r="49105" spans="8:8" x14ac:dyDescent="0.25">
      <c r="H49105" s="200"/>
    </row>
    <row r="49106" spans="8:8" x14ac:dyDescent="0.25">
      <c r="H49106" s="200"/>
    </row>
    <row r="49107" spans="8:8" x14ac:dyDescent="0.25">
      <c r="H49107" s="200"/>
    </row>
    <row r="49108" spans="8:8" x14ac:dyDescent="0.25">
      <c r="H49108" s="200"/>
    </row>
    <row r="49109" spans="8:8" x14ac:dyDescent="0.25">
      <c r="H49109" s="200"/>
    </row>
    <row r="49110" spans="8:8" x14ac:dyDescent="0.25">
      <c r="H49110" s="200"/>
    </row>
    <row r="49111" spans="8:8" x14ac:dyDescent="0.25">
      <c r="H49111" s="200"/>
    </row>
    <row r="49112" spans="8:8" x14ac:dyDescent="0.25">
      <c r="H49112" s="200"/>
    </row>
    <row r="49113" spans="8:8" x14ac:dyDescent="0.25">
      <c r="H49113" s="200"/>
    </row>
    <row r="49114" spans="8:8" x14ac:dyDescent="0.25">
      <c r="H49114" s="200"/>
    </row>
    <row r="49115" spans="8:8" x14ac:dyDescent="0.25">
      <c r="H49115" s="200"/>
    </row>
    <row r="49116" spans="8:8" x14ac:dyDescent="0.25">
      <c r="H49116" s="200"/>
    </row>
    <row r="49117" spans="8:8" x14ac:dyDescent="0.25">
      <c r="H49117" s="200"/>
    </row>
    <row r="49118" spans="8:8" x14ac:dyDescent="0.25">
      <c r="H49118" s="200"/>
    </row>
    <row r="49119" spans="8:8" x14ac:dyDescent="0.25">
      <c r="H49119" s="200"/>
    </row>
    <row r="49120" spans="8:8" x14ac:dyDescent="0.25">
      <c r="H49120" s="200"/>
    </row>
    <row r="49121" spans="8:8" x14ac:dyDescent="0.25">
      <c r="H49121" s="200"/>
    </row>
    <row r="49122" spans="8:8" x14ac:dyDescent="0.25">
      <c r="H49122" s="200"/>
    </row>
    <row r="49123" spans="8:8" x14ac:dyDescent="0.25">
      <c r="H49123" s="200"/>
    </row>
    <row r="49124" spans="8:8" x14ac:dyDescent="0.25">
      <c r="H49124" s="200"/>
    </row>
    <row r="49125" spans="8:8" x14ac:dyDescent="0.25">
      <c r="H49125" s="200"/>
    </row>
    <row r="49126" spans="8:8" x14ac:dyDescent="0.25">
      <c r="H49126" s="200"/>
    </row>
    <row r="49127" spans="8:8" x14ac:dyDescent="0.25">
      <c r="H49127" s="200"/>
    </row>
    <row r="49128" spans="8:8" x14ac:dyDescent="0.25">
      <c r="H49128" s="200"/>
    </row>
    <row r="49129" spans="8:8" x14ac:dyDescent="0.25">
      <c r="H49129" s="200"/>
    </row>
    <row r="49130" spans="8:8" x14ac:dyDescent="0.25">
      <c r="H49130" s="200"/>
    </row>
    <row r="49131" spans="8:8" x14ac:dyDescent="0.25">
      <c r="H49131" s="200"/>
    </row>
    <row r="49132" spans="8:8" x14ac:dyDescent="0.25">
      <c r="H49132" s="200"/>
    </row>
    <row r="49133" spans="8:8" x14ac:dyDescent="0.25">
      <c r="H49133" s="200"/>
    </row>
    <row r="49134" spans="8:8" x14ac:dyDescent="0.25">
      <c r="H49134" s="200"/>
    </row>
    <row r="49135" spans="8:8" x14ac:dyDescent="0.25">
      <c r="H49135" s="200"/>
    </row>
    <row r="49136" spans="8:8" x14ac:dyDescent="0.25">
      <c r="H49136" s="200"/>
    </row>
    <row r="49137" spans="8:8" x14ac:dyDescent="0.25">
      <c r="H49137" s="200"/>
    </row>
    <row r="49138" spans="8:8" x14ac:dyDescent="0.25">
      <c r="H49138" s="200"/>
    </row>
    <row r="49139" spans="8:8" x14ac:dyDescent="0.25">
      <c r="H49139" s="200"/>
    </row>
    <row r="49140" spans="8:8" x14ac:dyDescent="0.25">
      <c r="H49140" s="200"/>
    </row>
    <row r="49141" spans="8:8" x14ac:dyDescent="0.25">
      <c r="H49141" s="200"/>
    </row>
    <row r="49142" spans="8:8" x14ac:dyDescent="0.25">
      <c r="H49142" s="200"/>
    </row>
    <row r="49143" spans="8:8" x14ac:dyDescent="0.25">
      <c r="H49143" s="200"/>
    </row>
    <row r="49144" spans="8:8" x14ac:dyDescent="0.25">
      <c r="H49144" s="200"/>
    </row>
    <row r="49145" spans="8:8" x14ac:dyDescent="0.25">
      <c r="H49145" s="200"/>
    </row>
    <row r="49146" spans="8:8" x14ac:dyDescent="0.25">
      <c r="H49146" s="200"/>
    </row>
    <row r="49147" spans="8:8" x14ac:dyDescent="0.25">
      <c r="H49147" s="200"/>
    </row>
    <row r="49148" spans="8:8" x14ac:dyDescent="0.25">
      <c r="H49148" s="200"/>
    </row>
    <row r="49149" spans="8:8" x14ac:dyDescent="0.25">
      <c r="H49149" s="200"/>
    </row>
    <row r="49150" spans="8:8" x14ac:dyDescent="0.25">
      <c r="H49150" s="200"/>
    </row>
    <row r="49151" spans="8:8" x14ac:dyDescent="0.25">
      <c r="H49151" s="200"/>
    </row>
    <row r="49152" spans="8:8" x14ac:dyDescent="0.25">
      <c r="H49152" s="200"/>
    </row>
    <row r="49153" spans="8:8" x14ac:dyDescent="0.25">
      <c r="H49153" s="200"/>
    </row>
    <row r="49154" spans="8:8" x14ac:dyDescent="0.25">
      <c r="H49154" s="200"/>
    </row>
    <row r="49155" spans="8:8" x14ac:dyDescent="0.25">
      <c r="H49155" s="200"/>
    </row>
    <row r="49156" spans="8:8" x14ac:dyDescent="0.25">
      <c r="H49156" s="200"/>
    </row>
    <row r="49157" spans="8:8" x14ac:dyDescent="0.25">
      <c r="H49157" s="200"/>
    </row>
    <row r="49158" spans="8:8" x14ac:dyDescent="0.25">
      <c r="H49158" s="200"/>
    </row>
    <row r="49159" spans="8:8" x14ac:dyDescent="0.25">
      <c r="H49159" s="200"/>
    </row>
    <row r="49160" spans="8:8" x14ac:dyDescent="0.25">
      <c r="H49160" s="200"/>
    </row>
    <row r="49161" spans="8:8" x14ac:dyDescent="0.25">
      <c r="H49161" s="200"/>
    </row>
    <row r="49162" spans="8:8" x14ac:dyDescent="0.25">
      <c r="H49162" s="200"/>
    </row>
    <row r="49163" spans="8:8" x14ac:dyDescent="0.25">
      <c r="H49163" s="200"/>
    </row>
    <row r="49164" spans="8:8" x14ac:dyDescent="0.25">
      <c r="H49164" s="200"/>
    </row>
    <row r="49165" spans="8:8" x14ac:dyDescent="0.25">
      <c r="H49165" s="200"/>
    </row>
    <row r="49166" spans="8:8" x14ac:dyDescent="0.25">
      <c r="H49166" s="200"/>
    </row>
    <row r="49167" spans="8:8" x14ac:dyDescent="0.25">
      <c r="H49167" s="200"/>
    </row>
    <row r="49168" spans="8:8" x14ac:dyDescent="0.25">
      <c r="H49168" s="200"/>
    </row>
    <row r="49169" spans="8:8" x14ac:dyDescent="0.25">
      <c r="H49169" s="200"/>
    </row>
    <row r="49170" spans="8:8" x14ac:dyDescent="0.25">
      <c r="H49170" s="200"/>
    </row>
    <row r="49171" spans="8:8" x14ac:dyDescent="0.25">
      <c r="H49171" s="200"/>
    </row>
    <row r="49172" spans="8:8" x14ac:dyDescent="0.25">
      <c r="H49172" s="200"/>
    </row>
    <row r="49173" spans="8:8" x14ac:dyDescent="0.25">
      <c r="H49173" s="200"/>
    </row>
    <row r="49174" spans="8:8" x14ac:dyDescent="0.25">
      <c r="H49174" s="200"/>
    </row>
    <row r="49175" spans="8:8" x14ac:dyDescent="0.25">
      <c r="H49175" s="200"/>
    </row>
    <row r="49176" spans="8:8" x14ac:dyDescent="0.25">
      <c r="H49176" s="200"/>
    </row>
    <row r="49177" spans="8:8" x14ac:dyDescent="0.25">
      <c r="H49177" s="200"/>
    </row>
    <row r="49178" spans="8:8" x14ac:dyDescent="0.25">
      <c r="H49178" s="200"/>
    </row>
    <row r="49179" spans="8:8" x14ac:dyDescent="0.25">
      <c r="H49179" s="200"/>
    </row>
    <row r="49180" spans="8:8" x14ac:dyDescent="0.25">
      <c r="H49180" s="200"/>
    </row>
    <row r="49181" spans="8:8" x14ac:dyDescent="0.25">
      <c r="H49181" s="200"/>
    </row>
    <row r="49182" spans="8:8" x14ac:dyDescent="0.25">
      <c r="H49182" s="200"/>
    </row>
    <row r="49183" spans="8:8" x14ac:dyDescent="0.25">
      <c r="H49183" s="200"/>
    </row>
    <row r="49184" spans="8:8" x14ac:dyDescent="0.25">
      <c r="H49184" s="200"/>
    </row>
    <row r="49185" spans="8:8" x14ac:dyDescent="0.25">
      <c r="H49185" s="200"/>
    </row>
    <row r="49186" spans="8:8" x14ac:dyDescent="0.25">
      <c r="H49186" s="200"/>
    </row>
    <row r="49187" spans="8:8" x14ac:dyDescent="0.25">
      <c r="H49187" s="200"/>
    </row>
    <row r="49188" spans="8:8" x14ac:dyDescent="0.25">
      <c r="H49188" s="200"/>
    </row>
    <row r="49189" spans="8:8" x14ac:dyDescent="0.25">
      <c r="H49189" s="200"/>
    </row>
    <row r="49190" spans="8:8" x14ac:dyDescent="0.25">
      <c r="H49190" s="200"/>
    </row>
    <row r="49191" spans="8:8" x14ac:dyDescent="0.25">
      <c r="H49191" s="200"/>
    </row>
    <row r="49192" spans="8:8" x14ac:dyDescent="0.25">
      <c r="H49192" s="200"/>
    </row>
    <row r="49193" spans="8:8" x14ac:dyDescent="0.25">
      <c r="H49193" s="200"/>
    </row>
    <row r="49194" spans="8:8" x14ac:dyDescent="0.25">
      <c r="H49194" s="200"/>
    </row>
    <row r="49195" spans="8:8" x14ac:dyDescent="0.25">
      <c r="H49195" s="200"/>
    </row>
    <row r="49196" spans="8:8" x14ac:dyDescent="0.25">
      <c r="H49196" s="200"/>
    </row>
    <row r="49197" spans="8:8" x14ac:dyDescent="0.25">
      <c r="H49197" s="200"/>
    </row>
    <row r="49198" spans="8:8" x14ac:dyDescent="0.25">
      <c r="H49198" s="200"/>
    </row>
    <row r="49199" spans="8:8" x14ac:dyDescent="0.25">
      <c r="H49199" s="200"/>
    </row>
    <row r="49200" spans="8:8" x14ac:dyDescent="0.25">
      <c r="H49200" s="200"/>
    </row>
    <row r="49201" spans="8:8" x14ac:dyDescent="0.25">
      <c r="H49201" s="200"/>
    </row>
    <row r="49202" spans="8:8" x14ac:dyDescent="0.25">
      <c r="H49202" s="200"/>
    </row>
    <row r="49203" spans="8:8" x14ac:dyDescent="0.25">
      <c r="H49203" s="200"/>
    </row>
    <row r="49204" spans="8:8" x14ac:dyDescent="0.25">
      <c r="H49204" s="200"/>
    </row>
    <row r="49205" spans="8:8" x14ac:dyDescent="0.25">
      <c r="H49205" s="200"/>
    </row>
    <row r="49206" spans="8:8" x14ac:dyDescent="0.25">
      <c r="H49206" s="200"/>
    </row>
    <row r="49207" spans="8:8" x14ac:dyDescent="0.25">
      <c r="H49207" s="200"/>
    </row>
    <row r="49208" spans="8:8" x14ac:dyDescent="0.25">
      <c r="H49208" s="200"/>
    </row>
    <row r="49209" spans="8:8" x14ac:dyDescent="0.25">
      <c r="H49209" s="200"/>
    </row>
    <row r="49210" spans="8:8" x14ac:dyDescent="0.25">
      <c r="H49210" s="200"/>
    </row>
    <row r="49211" spans="8:8" x14ac:dyDescent="0.25">
      <c r="H49211" s="200"/>
    </row>
    <row r="49212" spans="8:8" x14ac:dyDescent="0.25">
      <c r="H49212" s="200"/>
    </row>
    <row r="49213" spans="8:8" x14ac:dyDescent="0.25">
      <c r="H49213" s="200"/>
    </row>
    <row r="49214" spans="8:8" x14ac:dyDescent="0.25">
      <c r="H49214" s="200"/>
    </row>
    <row r="49215" spans="8:8" x14ac:dyDescent="0.25">
      <c r="H49215" s="200"/>
    </row>
    <row r="49216" spans="8:8" x14ac:dyDescent="0.25">
      <c r="H49216" s="200"/>
    </row>
    <row r="49217" spans="8:8" x14ac:dyDescent="0.25">
      <c r="H49217" s="200"/>
    </row>
    <row r="49218" spans="8:8" x14ac:dyDescent="0.25">
      <c r="H49218" s="200"/>
    </row>
    <row r="49219" spans="8:8" x14ac:dyDescent="0.25">
      <c r="H49219" s="200"/>
    </row>
    <row r="49220" spans="8:8" x14ac:dyDescent="0.25">
      <c r="H49220" s="200"/>
    </row>
    <row r="49221" spans="8:8" x14ac:dyDescent="0.25">
      <c r="H49221" s="200"/>
    </row>
    <row r="49222" spans="8:8" x14ac:dyDescent="0.25">
      <c r="H49222" s="200"/>
    </row>
    <row r="49223" spans="8:8" x14ac:dyDescent="0.25">
      <c r="H49223" s="200"/>
    </row>
    <row r="49224" spans="8:8" x14ac:dyDescent="0.25">
      <c r="H49224" s="200"/>
    </row>
    <row r="49225" spans="8:8" x14ac:dyDescent="0.25">
      <c r="H49225" s="200"/>
    </row>
    <row r="49226" spans="8:8" x14ac:dyDescent="0.25">
      <c r="H49226" s="200"/>
    </row>
    <row r="49227" spans="8:8" x14ac:dyDescent="0.25">
      <c r="H49227" s="200"/>
    </row>
    <row r="49228" spans="8:8" x14ac:dyDescent="0.25">
      <c r="H49228" s="200"/>
    </row>
    <row r="49229" spans="8:8" x14ac:dyDescent="0.25">
      <c r="H49229" s="200"/>
    </row>
    <row r="49230" spans="8:8" x14ac:dyDescent="0.25">
      <c r="H49230" s="200"/>
    </row>
    <row r="49231" spans="8:8" x14ac:dyDescent="0.25">
      <c r="H49231" s="200"/>
    </row>
    <row r="49232" spans="8:8" x14ac:dyDescent="0.25">
      <c r="H49232" s="200"/>
    </row>
    <row r="49233" spans="8:8" x14ac:dyDescent="0.25">
      <c r="H49233" s="200"/>
    </row>
    <row r="49234" spans="8:8" x14ac:dyDescent="0.25">
      <c r="H49234" s="200"/>
    </row>
    <row r="49235" spans="8:8" x14ac:dyDescent="0.25">
      <c r="H49235" s="200"/>
    </row>
    <row r="49236" spans="8:8" x14ac:dyDescent="0.25">
      <c r="H49236" s="200"/>
    </row>
    <row r="49237" spans="8:8" x14ac:dyDescent="0.25">
      <c r="H49237" s="200"/>
    </row>
    <row r="49238" spans="8:8" x14ac:dyDescent="0.25">
      <c r="H49238" s="200"/>
    </row>
    <row r="49239" spans="8:8" x14ac:dyDescent="0.25">
      <c r="H49239" s="200"/>
    </row>
    <row r="49240" spans="8:8" x14ac:dyDescent="0.25">
      <c r="H49240" s="200"/>
    </row>
    <row r="49241" spans="8:8" x14ac:dyDescent="0.25">
      <c r="H49241" s="200"/>
    </row>
    <row r="49242" spans="8:8" x14ac:dyDescent="0.25">
      <c r="H49242" s="200"/>
    </row>
    <row r="49243" spans="8:8" x14ac:dyDescent="0.25">
      <c r="H49243" s="200"/>
    </row>
    <row r="49244" spans="8:8" x14ac:dyDescent="0.25">
      <c r="H49244" s="200"/>
    </row>
    <row r="49245" spans="8:8" x14ac:dyDescent="0.25">
      <c r="H49245" s="200"/>
    </row>
    <row r="49246" spans="8:8" x14ac:dyDescent="0.25">
      <c r="H49246" s="200"/>
    </row>
    <row r="49247" spans="8:8" x14ac:dyDescent="0.25">
      <c r="H49247" s="200"/>
    </row>
    <row r="49248" spans="8:8" x14ac:dyDescent="0.25">
      <c r="H49248" s="200"/>
    </row>
    <row r="49249" spans="8:8" x14ac:dyDescent="0.25">
      <c r="H49249" s="200"/>
    </row>
    <row r="49250" spans="8:8" x14ac:dyDescent="0.25">
      <c r="H49250" s="200"/>
    </row>
    <row r="49251" spans="8:8" x14ac:dyDescent="0.25">
      <c r="H49251" s="200"/>
    </row>
    <row r="49252" spans="8:8" x14ac:dyDescent="0.25">
      <c r="H49252" s="200"/>
    </row>
    <row r="49253" spans="8:8" x14ac:dyDescent="0.25">
      <c r="H49253" s="200"/>
    </row>
    <row r="49254" spans="8:8" x14ac:dyDescent="0.25">
      <c r="H49254" s="200"/>
    </row>
    <row r="49255" spans="8:8" x14ac:dyDescent="0.25">
      <c r="H49255" s="200"/>
    </row>
    <row r="49256" spans="8:8" x14ac:dyDescent="0.25">
      <c r="H49256" s="200"/>
    </row>
    <row r="49257" spans="8:8" x14ac:dyDescent="0.25">
      <c r="H49257" s="200"/>
    </row>
    <row r="49258" spans="8:8" x14ac:dyDescent="0.25">
      <c r="H49258" s="200"/>
    </row>
    <row r="49259" spans="8:8" x14ac:dyDescent="0.25">
      <c r="H49259" s="200"/>
    </row>
    <row r="49260" spans="8:8" x14ac:dyDescent="0.25">
      <c r="H49260" s="200"/>
    </row>
    <row r="49261" spans="8:8" x14ac:dyDescent="0.25">
      <c r="H49261" s="200"/>
    </row>
    <row r="49262" spans="8:8" x14ac:dyDescent="0.25">
      <c r="H49262" s="200"/>
    </row>
    <row r="49263" spans="8:8" x14ac:dyDescent="0.25">
      <c r="H49263" s="200"/>
    </row>
    <row r="49264" spans="8:8" x14ac:dyDescent="0.25">
      <c r="H49264" s="200"/>
    </row>
    <row r="49265" spans="8:8" x14ac:dyDescent="0.25">
      <c r="H49265" s="200"/>
    </row>
    <row r="49266" spans="8:8" x14ac:dyDescent="0.25">
      <c r="H49266" s="200"/>
    </row>
    <row r="49267" spans="8:8" x14ac:dyDescent="0.25">
      <c r="H49267" s="200"/>
    </row>
    <row r="49268" spans="8:8" x14ac:dyDescent="0.25">
      <c r="H49268" s="200"/>
    </row>
    <row r="49269" spans="8:8" x14ac:dyDescent="0.25">
      <c r="H49269" s="200"/>
    </row>
    <row r="49270" spans="8:8" x14ac:dyDescent="0.25">
      <c r="H49270" s="200"/>
    </row>
    <row r="49271" spans="8:8" x14ac:dyDescent="0.25">
      <c r="H49271" s="200"/>
    </row>
    <row r="49272" spans="8:8" x14ac:dyDescent="0.25">
      <c r="H49272" s="200"/>
    </row>
    <row r="49273" spans="8:8" x14ac:dyDescent="0.25">
      <c r="H49273" s="200"/>
    </row>
    <row r="49274" spans="8:8" x14ac:dyDescent="0.25">
      <c r="H49274" s="200"/>
    </row>
    <row r="49275" spans="8:8" x14ac:dyDescent="0.25">
      <c r="H49275" s="200"/>
    </row>
    <row r="49276" spans="8:8" x14ac:dyDescent="0.25">
      <c r="H49276" s="200"/>
    </row>
    <row r="49277" spans="8:8" x14ac:dyDescent="0.25">
      <c r="H49277" s="200"/>
    </row>
    <row r="49278" spans="8:8" x14ac:dyDescent="0.25">
      <c r="H49278" s="200"/>
    </row>
    <row r="49279" spans="8:8" x14ac:dyDescent="0.25">
      <c r="H49279" s="200"/>
    </row>
    <row r="49280" spans="8:8" x14ac:dyDescent="0.25">
      <c r="H49280" s="200"/>
    </row>
    <row r="49281" spans="8:8" x14ac:dyDescent="0.25">
      <c r="H49281" s="200"/>
    </row>
    <row r="49282" spans="8:8" x14ac:dyDescent="0.25">
      <c r="H49282" s="200"/>
    </row>
    <row r="49283" spans="8:8" x14ac:dyDescent="0.25">
      <c r="H49283" s="200"/>
    </row>
    <row r="49284" spans="8:8" x14ac:dyDescent="0.25">
      <c r="H49284" s="200"/>
    </row>
    <row r="49285" spans="8:8" x14ac:dyDescent="0.25">
      <c r="H49285" s="200"/>
    </row>
    <row r="49286" spans="8:8" x14ac:dyDescent="0.25">
      <c r="H49286" s="200"/>
    </row>
    <row r="49287" spans="8:8" x14ac:dyDescent="0.25">
      <c r="H49287" s="200"/>
    </row>
    <row r="49288" spans="8:8" x14ac:dyDescent="0.25">
      <c r="H49288" s="200"/>
    </row>
    <row r="49289" spans="8:8" x14ac:dyDescent="0.25">
      <c r="H49289" s="200"/>
    </row>
    <row r="49290" spans="8:8" x14ac:dyDescent="0.25">
      <c r="H49290" s="200"/>
    </row>
    <row r="49291" spans="8:8" x14ac:dyDescent="0.25">
      <c r="H49291" s="200"/>
    </row>
    <row r="49292" spans="8:8" x14ac:dyDescent="0.25">
      <c r="H49292" s="200"/>
    </row>
    <row r="49293" spans="8:8" x14ac:dyDescent="0.25">
      <c r="H49293" s="200"/>
    </row>
    <row r="49294" spans="8:8" x14ac:dyDescent="0.25">
      <c r="H49294" s="200"/>
    </row>
    <row r="49295" spans="8:8" x14ac:dyDescent="0.25">
      <c r="H49295" s="200"/>
    </row>
    <row r="49296" spans="8:8" x14ac:dyDescent="0.25">
      <c r="H49296" s="200"/>
    </row>
    <row r="49297" spans="8:8" x14ac:dyDescent="0.25">
      <c r="H49297" s="200"/>
    </row>
    <row r="49298" spans="8:8" x14ac:dyDescent="0.25">
      <c r="H49298" s="200"/>
    </row>
    <row r="49299" spans="8:8" x14ac:dyDescent="0.25">
      <c r="H49299" s="200"/>
    </row>
    <row r="49300" spans="8:8" x14ac:dyDescent="0.25">
      <c r="H49300" s="200"/>
    </row>
    <row r="49301" spans="8:8" x14ac:dyDescent="0.25">
      <c r="H49301" s="200"/>
    </row>
    <row r="49302" spans="8:8" x14ac:dyDescent="0.25">
      <c r="H49302" s="200"/>
    </row>
    <row r="49303" spans="8:8" x14ac:dyDescent="0.25">
      <c r="H49303" s="200"/>
    </row>
    <row r="49304" spans="8:8" x14ac:dyDescent="0.25">
      <c r="H49304" s="200"/>
    </row>
    <row r="49305" spans="8:8" x14ac:dyDescent="0.25">
      <c r="H49305" s="200"/>
    </row>
    <row r="49306" spans="8:8" x14ac:dyDescent="0.25">
      <c r="H49306" s="200"/>
    </row>
    <row r="49307" spans="8:8" x14ac:dyDescent="0.25">
      <c r="H49307" s="200"/>
    </row>
    <row r="49308" spans="8:8" x14ac:dyDescent="0.25">
      <c r="H49308" s="200"/>
    </row>
    <row r="49309" spans="8:8" x14ac:dyDescent="0.25">
      <c r="H49309" s="200"/>
    </row>
    <row r="49310" spans="8:8" x14ac:dyDescent="0.25">
      <c r="H49310" s="200"/>
    </row>
    <row r="49311" spans="8:8" x14ac:dyDescent="0.25">
      <c r="H49311" s="200"/>
    </row>
    <row r="49312" spans="8:8" x14ac:dyDescent="0.25">
      <c r="H49312" s="200"/>
    </row>
    <row r="49313" spans="8:8" x14ac:dyDescent="0.25">
      <c r="H49313" s="200"/>
    </row>
    <row r="49314" spans="8:8" x14ac:dyDescent="0.25">
      <c r="H49314" s="200"/>
    </row>
    <row r="49315" spans="8:8" x14ac:dyDescent="0.25">
      <c r="H49315" s="200"/>
    </row>
    <row r="49316" spans="8:8" x14ac:dyDescent="0.25">
      <c r="H49316" s="200"/>
    </row>
    <row r="49317" spans="8:8" x14ac:dyDescent="0.25">
      <c r="H49317" s="200"/>
    </row>
    <row r="49318" spans="8:8" x14ac:dyDescent="0.25">
      <c r="H49318" s="200"/>
    </row>
    <row r="49319" spans="8:8" x14ac:dyDescent="0.25">
      <c r="H49319" s="200"/>
    </row>
    <row r="49320" spans="8:8" x14ac:dyDescent="0.25">
      <c r="H49320" s="200"/>
    </row>
    <row r="49321" spans="8:8" x14ac:dyDescent="0.25">
      <c r="H49321" s="200"/>
    </row>
    <row r="49322" spans="8:8" x14ac:dyDescent="0.25">
      <c r="H49322" s="200"/>
    </row>
    <row r="49323" spans="8:8" x14ac:dyDescent="0.25">
      <c r="H49323" s="200"/>
    </row>
    <row r="49324" spans="8:8" x14ac:dyDescent="0.25">
      <c r="H49324" s="200"/>
    </row>
    <row r="49325" spans="8:8" x14ac:dyDescent="0.25">
      <c r="H49325" s="200"/>
    </row>
    <row r="49326" spans="8:8" x14ac:dyDescent="0.25">
      <c r="H49326" s="200"/>
    </row>
    <row r="49327" spans="8:8" x14ac:dyDescent="0.25">
      <c r="H49327" s="200"/>
    </row>
    <row r="49328" spans="8:8" x14ac:dyDescent="0.25">
      <c r="H49328" s="200"/>
    </row>
    <row r="49329" spans="8:8" x14ac:dyDescent="0.25">
      <c r="H49329" s="200"/>
    </row>
    <row r="49330" spans="8:8" x14ac:dyDescent="0.25">
      <c r="H49330" s="200"/>
    </row>
    <row r="49331" spans="8:8" x14ac:dyDescent="0.25">
      <c r="H49331" s="200"/>
    </row>
    <row r="49332" spans="8:8" x14ac:dyDescent="0.25">
      <c r="H49332" s="200"/>
    </row>
    <row r="49333" spans="8:8" x14ac:dyDescent="0.25">
      <c r="H49333" s="200"/>
    </row>
    <row r="49334" spans="8:8" x14ac:dyDescent="0.25">
      <c r="H49334" s="200"/>
    </row>
    <row r="49335" spans="8:8" x14ac:dyDescent="0.25">
      <c r="H49335" s="200"/>
    </row>
    <row r="49336" spans="8:8" x14ac:dyDescent="0.25">
      <c r="H49336" s="200"/>
    </row>
    <row r="49337" spans="8:8" x14ac:dyDescent="0.25">
      <c r="H49337" s="200"/>
    </row>
    <row r="49338" spans="8:8" x14ac:dyDescent="0.25">
      <c r="H49338" s="200"/>
    </row>
    <row r="49339" spans="8:8" x14ac:dyDescent="0.25">
      <c r="H49339" s="200"/>
    </row>
    <row r="49340" spans="8:8" x14ac:dyDescent="0.25">
      <c r="H49340" s="200"/>
    </row>
    <row r="49341" spans="8:8" x14ac:dyDescent="0.25">
      <c r="H49341" s="200"/>
    </row>
    <row r="49342" spans="8:8" x14ac:dyDescent="0.25">
      <c r="H49342" s="200"/>
    </row>
    <row r="49343" spans="8:8" x14ac:dyDescent="0.25">
      <c r="H49343" s="200"/>
    </row>
    <row r="49344" spans="8:8" x14ac:dyDescent="0.25">
      <c r="H49344" s="200"/>
    </row>
    <row r="49345" spans="8:8" x14ac:dyDescent="0.25">
      <c r="H49345" s="200"/>
    </row>
    <row r="49346" spans="8:8" x14ac:dyDescent="0.25">
      <c r="H49346" s="200"/>
    </row>
    <row r="49347" spans="8:8" x14ac:dyDescent="0.25">
      <c r="H49347" s="200"/>
    </row>
    <row r="49348" spans="8:8" x14ac:dyDescent="0.25">
      <c r="H49348" s="200"/>
    </row>
    <row r="49349" spans="8:8" x14ac:dyDescent="0.25">
      <c r="H49349" s="200"/>
    </row>
    <row r="49350" spans="8:8" x14ac:dyDescent="0.25">
      <c r="H49350" s="200"/>
    </row>
    <row r="49351" spans="8:8" x14ac:dyDescent="0.25">
      <c r="H49351" s="200"/>
    </row>
    <row r="49352" spans="8:8" x14ac:dyDescent="0.25">
      <c r="H49352" s="200"/>
    </row>
    <row r="49353" spans="8:8" x14ac:dyDescent="0.25">
      <c r="H49353" s="200"/>
    </row>
    <row r="49354" spans="8:8" x14ac:dyDescent="0.25">
      <c r="H49354" s="200"/>
    </row>
    <row r="49355" spans="8:8" x14ac:dyDescent="0.25">
      <c r="H49355" s="200"/>
    </row>
    <row r="49356" spans="8:8" x14ac:dyDescent="0.25">
      <c r="H49356" s="200"/>
    </row>
    <row r="49357" spans="8:8" x14ac:dyDescent="0.25">
      <c r="H49357" s="200"/>
    </row>
    <row r="49358" spans="8:8" x14ac:dyDescent="0.25">
      <c r="H49358" s="200"/>
    </row>
    <row r="49359" spans="8:8" x14ac:dyDescent="0.25">
      <c r="H49359" s="200"/>
    </row>
    <row r="49360" spans="8:8" x14ac:dyDescent="0.25">
      <c r="H49360" s="200"/>
    </row>
    <row r="49361" spans="8:8" x14ac:dyDescent="0.25">
      <c r="H49361" s="200"/>
    </row>
    <row r="49362" spans="8:8" x14ac:dyDescent="0.25">
      <c r="H49362" s="200"/>
    </row>
    <row r="49363" spans="8:8" x14ac:dyDescent="0.25">
      <c r="H49363" s="200"/>
    </row>
    <row r="49364" spans="8:8" x14ac:dyDescent="0.25">
      <c r="H49364" s="200"/>
    </row>
    <row r="49365" spans="8:8" x14ac:dyDescent="0.25">
      <c r="H49365" s="200"/>
    </row>
    <row r="49366" spans="8:8" x14ac:dyDescent="0.25">
      <c r="H49366" s="200"/>
    </row>
    <row r="49367" spans="8:8" x14ac:dyDescent="0.25">
      <c r="H49367" s="200"/>
    </row>
    <row r="49368" spans="8:8" x14ac:dyDescent="0.25">
      <c r="H49368" s="200"/>
    </row>
    <row r="49369" spans="8:8" x14ac:dyDescent="0.25">
      <c r="H49369" s="200"/>
    </row>
    <row r="49370" spans="8:8" x14ac:dyDescent="0.25">
      <c r="H49370" s="200"/>
    </row>
    <row r="49371" spans="8:8" x14ac:dyDescent="0.25">
      <c r="H49371" s="200"/>
    </row>
    <row r="49372" spans="8:8" x14ac:dyDescent="0.25">
      <c r="H49372" s="200"/>
    </row>
    <row r="49373" spans="8:8" x14ac:dyDescent="0.25">
      <c r="H49373" s="200"/>
    </row>
    <row r="49374" spans="8:8" x14ac:dyDescent="0.25">
      <c r="H49374" s="200"/>
    </row>
    <row r="49375" spans="8:8" x14ac:dyDescent="0.25">
      <c r="H49375" s="200"/>
    </row>
    <row r="49376" spans="8:8" x14ac:dyDescent="0.25">
      <c r="H49376" s="200"/>
    </row>
    <row r="49377" spans="8:8" x14ac:dyDescent="0.25">
      <c r="H49377" s="200"/>
    </row>
    <row r="49378" spans="8:8" x14ac:dyDescent="0.25">
      <c r="H49378" s="200"/>
    </row>
    <row r="49379" spans="8:8" x14ac:dyDescent="0.25">
      <c r="H49379" s="200"/>
    </row>
    <row r="49380" spans="8:8" x14ac:dyDescent="0.25">
      <c r="H49380" s="200"/>
    </row>
    <row r="49381" spans="8:8" x14ac:dyDescent="0.25">
      <c r="H49381" s="200"/>
    </row>
    <row r="49382" spans="8:8" x14ac:dyDescent="0.25">
      <c r="H49382" s="200"/>
    </row>
    <row r="49383" spans="8:8" x14ac:dyDescent="0.25">
      <c r="H49383" s="200"/>
    </row>
    <row r="49384" spans="8:8" x14ac:dyDescent="0.25">
      <c r="H49384" s="200"/>
    </row>
    <row r="49385" spans="8:8" x14ac:dyDescent="0.25">
      <c r="H49385" s="200"/>
    </row>
    <row r="49386" spans="8:8" x14ac:dyDescent="0.25">
      <c r="H49386" s="200"/>
    </row>
    <row r="49387" spans="8:8" x14ac:dyDescent="0.25">
      <c r="H49387" s="200"/>
    </row>
    <row r="49388" spans="8:8" x14ac:dyDescent="0.25">
      <c r="H49388" s="200"/>
    </row>
    <row r="49389" spans="8:8" x14ac:dyDescent="0.25">
      <c r="H49389" s="200"/>
    </row>
    <row r="49390" spans="8:8" x14ac:dyDescent="0.25">
      <c r="H49390" s="200"/>
    </row>
    <row r="49391" spans="8:8" x14ac:dyDescent="0.25">
      <c r="H49391" s="200"/>
    </row>
    <row r="49392" spans="8:8" x14ac:dyDescent="0.25">
      <c r="H49392" s="200"/>
    </row>
    <row r="49393" spans="8:8" x14ac:dyDescent="0.25">
      <c r="H49393" s="200"/>
    </row>
    <row r="49394" spans="8:8" x14ac:dyDescent="0.25">
      <c r="H49394" s="200"/>
    </row>
    <row r="49395" spans="8:8" x14ac:dyDescent="0.25">
      <c r="H49395" s="200"/>
    </row>
    <row r="49396" spans="8:8" x14ac:dyDescent="0.25">
      <c r="H49396" s="200"/>
    </row>
    <row r="49397" spans="8:8" x14ac:dyDescent="0.25">
      <c r="H49397" s="200"/>
    </row>
    <row r="49398" spans="8:8" x14ac:dyDescent="0.25">
      <c r="H49398" s="200"/>
    </row>
    <row r="49399" spans="8:8" x14ac:dyDescent="0.25">
      <c r="H49399" s="200"/>
    </row>
    <row r="49400" spans="8:8" x14ac:dyDescent="0.25">
      <c r="H49400" s="200"/>
    </row>
    <row r="49401" spans="8:8" x14ac:dyDescent="0.25">
      <c r="H49401" s="200"/>
    </row>
    <row r="49402" spans="8:8" x14ac:dyDescent="0.25">
      <c r="H49402" s="200"/>
    </row>
    <row r="49403" spans="8:8" x14ac:dyDescent="0.25">
      <c r="H49403" s="200"/>
    </row>
    <row r="49404" spans="8:8" x14ac:dyDescent="0.25">
      <c r="H49404" s="200"/>
    </row>
    <row r="49405" spans="8:8" x14ac:dyDescent="0.25">
      <c r="H49405" s="200"/>
    </row>
    <row r="49406" spans="8:8" x14ac:dyDescent="0.25">
      <c r="H49406" s="200"/>
    </row>
    <row r="49407" spans="8:8" x14ac:dyDescent="0.25">
      <c r="H49407" s="200"/>
    </row>
    <row r="49408" spans="8:8" x14ac:dyDescent="0.25">
      <c r="H49408" s="200"/>
    </row>
    <row r="49409" spans="8:8" x14ac:dyDescent="0.25">
      <c r="H49409" s="200"/>
    </row>
    <row r="49410" spans="8:8" x14ac:dyDescent="0.25">
      <c r="H49410" s="200"/>
    </row>
    <row r="49411" spans="8:8" x14ac:dyDescent="0.25">
      <c r="H49411" s="200"/>
    </row>
    <row r="49412" spans="8:8" x14ac:dyDescent="0.25">
      <c r="H49412" s="200"/>
    </row>
    <row r="49413" spans="8:8" x14ac:dyDescent="0.25">
      <c r="H49413" s="200"/>
    </row>
    <row r="49414" spans="8:8" x14ac:dyDescent="0.25">
      <c r="H49414" s="200"/>
    </row>
    <row r="49415" spans="8:8" x14ac:dyDescent="0.25">
      <c r="H49415" s="200"/>
    </row>
    <row r="49416" spans="8:8" x14ac:dyDescent="0.25">
      <c r="H49416" s="200"/>
    </row>
    <row r="49417" spans="8:8" x14ac:dyDescent="0.25">
      <c r="H49417" s="200"/>
    </row>
    <row r="49418" spans="8:8" x14ac:dyDescent="0.25">
      <c r="H49418" s="200"/>
    </row>
    <row r="49419" spans="8:8" x14ac:dyDescent="0.25">
      <c r="H49419" s="200"/>
    </row>
    <row r="49420" spans="8:8" x14ac:dyDescent="0.25">
      <c r="H49420" s="200"/>
    </row>
    <row r="49421" spans="8:8" x14ac:dyDescent="0.25">
      <c r="H49421" s="200"/>
    </row>
    <row r="49422" spans="8:8" x14ac:dyDescent="0.25">
      <c r="H49422" s="200"/>
    </row>
    <row r="49423" spans="8:8" x14ac:dyDescent="0.25">
      <c r="H49423" s="200"/>
    </row>
    <row r="49424" spans="8:8" x14ac:dyDescent="0.25">
      <c r="H49424" s="200"/>
    </row>
    <row r="49425" spans="8:8" x14ac:dyDescent="0.25">
      <c r="H49425" s="200"/>
    </row>
    <row r="49426" spans="8:8" x14ac:dyDescent="0.25">
      <c r="H49426" s="200"/>
    </row>
    <row r="49427" spans="8:8" x14ac:dyDescent="0.25">
      <c r="H49427" s="200"/>
    </row>
    <row r="49428" spans="8:8" x14ac:dyDescent="0.25">
      <c r="H49428" s="200"/>
    </row>
    <row r="49429" spans="8:8" x14ac:dyDescent="0.25">
      <c r="H49429" s="200"/>
    </row>
    <row r="49430" spans="8:8" x14ac:dyDescent="0.25">
      <c r="H49430" s="200"/>
    </row>
    <row r="49431" spans="8:8" x14ac:dyDescent="0.25">
      <c r="H49431" s="200"/>
    </row>
    <row r="49432" spans="8:8" x14ac:dyDescent="0.25">
      <c r="H49432" s="200"/>
    </row>
    <row r="49433" spans="8:8" x14ac:dyDescent="0.25">
      <c r="H49433" s="200"/>
    </row>
    <row r="49434" spans="8:8" x14ac:dyDescent="0.25">
      <c r="H49434" s="200"/>
    </row>
    <row r="49435" spans="8:8" x14ac:dyDescent="0.25">
      <c r="H49435" s="200"/>
    </row>
    <row r="49436" spans="8:8" x14ac:dyDescent="0.25">
      <c r="H49436" s="200"/>
    </row>
    <row r="49437" spans="8:8" x14ac:dyDescent="0.25">
      <c r="H49437" s="200"/>
    </row>
    <row r="49438" spans="8:8" x14ac:dyDescent="0.25">
      <c r="H49438" s="200"/>
    </row>
    <row r="49439" spans="8:8" x14ac:dyDescent="0.25">
      <c r="H49439" s="200"/>
    </row>
    <row r="49440" spans="8:8" x14ac:dyDescent="0.25">
      <c r="H49440" s="200"/>
    </row>
    <row r="49441" spans="8:8" x14ac:dyDescent="0.25">
      <c r="H49441" s="200"/>
    </row>
    <row r="49442" spans="8:8" x14ac:dyDescent="0.25">
      <c r="H49442" s="200"/>
    </row>
    <row r="49443" spans="8:8" x14ac:dyDescent="0.25">
      <c r="H49443" s="200"/>
    </row>
    <row r="49444" spans="8:8" x14ac:dyDescent="0.25">
      <c r="H49444" s="200"/>
    </row>
    <row r="49445" spans="8:8" x14ac:dyDescent="0.25">
      <c r="H49445" s="200"/>
    </row>
    <row r="49446" spans="8:8" x14ac:dyDescent="0.25">
      <c r="H49446" s="200"/>
    </row>
    <row r="49447" spans="8:8" x14ac:dyDescent="0.25">
      <c r="H49447" s="200"/>
    </row>
    <row r="49448" spans="8:8" x14ac:dyDescent="0.25">
      <c r="H49448" s="200"/>
    </row>
    <row r="49449" spans="8:8" x14ac:dyDescent="0.25">
      <c r="H49449" s="200"/>
    </row>
    <row r="49450" spans="8:8" x14ac:dyDescent="0.25">
      <c r="H49450" s="200"/>
    </row>
    <row r="49451" spans="8:8" x14ac:dyDescent="0.25">
      <c r="H49451" s="200"/>
    </row>
    <row r="49452" spans="8:8" x14ac:dyDescent="0.25">
      <c r="H49452" s="200"/>
    </row>
    <row r="49453" spans="8:8" x14ac:dyDescent="0.25">
      <c r="H49453" s="200"/>
    </row>
    <row r="49454" spans="8:8" x14ac:dyDescent="0.25">
      <c r="H49454" s="200"/>
    </row>
    <row r="49455" spans="8:8" x14ac:dyDescent="0.25">
      <c r="H49455" s="200"/>
    </row>
    <row r="49456" spans="8:8" x14ac:dyDescent="0.25">
      <c r="H49456" s="200"/>
    </row>
    <row r="49457" spans="8:8" x14ac:dyDescent="0.25">
      <c r="H49457" s="200"/>
    </row>
    <row r="49458" spans="8:8" x14ac:dyDescent="0.25">
      <c r="H49458" s="200"/>
    </row>
    <row r="49459" spans="8:8" x14ac:dyDescent="0.25">
      <c r="H49459" s="200"/>
    </row>
    <row r="49460" spans="8:8" x14ac:dyDescent="0.25">
      <c r="H49460" s="200"/>
    </row>
    <row r="49461" spans="8:8" x14ac:dyDescent="0.25">
      <c r="H49461" s="200"/>
    </row>
    <row r="49462" spans="8:8" x14ac:dyDescent="0.25">
      <c r="H49462" s="200"/>
    </row>
    <row r="49463" spans="8:8" x14ac:dyDescent="0.25">
      <c r="H49463" s="200"/>
    </row>
    <row r="49464" spans="8:8" x14ac:dyDescent="0.25">
      <c r="H49464" s="200"/>
    </row>
    <row r="49465" spans="8:8" x14ac:dyDescent="0.25">
      <c r="H49465" s="200"/>
    </row>
    <row r="49466" spans="8:8" x14ac:dyDescent="0.25">
      <c r="H49466" s="200"/>
    </row>
    <row r="49467" spans="8:8" x14ac:dyDescent="0.25">
      <c r="H49467" s="200"/>
    </row>
    <row r="49468" spans="8:8" x14ac:dyDescent="0.25">
      <c r="H49468" s="200"/>
    </row>
    <row r="49469" spans="8:8" x14ac:dyDescent="0.25">
      <c r="H49469" s="200"/>
    </row>
    <row r="49470" spans="8:8" x14ac:dyDescent="0.25">
      <c r="H49470" s="200"/>
    </row>
    <row r="49471" spans="8:8" x14ac:dyDescent="0.25">
      <c r="H49471" s="200"/>
    </row>
    <row r="49472" spans="8:8" x14ac:dyDescent="0.25">
      <c r="H49472" s="200"/>
    </row>
    <row r="49473" spans="8:8" x14ac:dyDescent="0.25">
      <c r="H49473" s="200"/>
    </row>
    <row r="49474" spans="8:8" x14ac:dyDescent="0.25">
      <c r="H49474" s="200"/>
    </row>
    <row r="49475" spans="8:8" x14ac:dyDescent="0.25">
      <c r="H49475" s="200"/>
    </row>
    <row r="49476" spans="8:8" x14ac:dyDescent="0.25">
      <c r="H49476" s="200"/>
    </row>
    <row r="49477" spans="8:8" x14ac:dyDescent="0.25">
      <c r="H49477" s="200"/>
    </row>
    <row r="49478" spans="8:8" x14ac:dyDescent="0.25">
      <c r="H49478" s="200"/>
    </row>
    <row r="49479" spans="8:8" x14ac:dyDescent="0.25">
      <c r="H49479" s="200"/>
    </row>
    <row r="49480" spans="8:8" x14ac:dyDescent="0.25">
      <c r="H49480" s="200"/>
    </row>
    <row r="49481" spans="8:8" x14ac:dyDescent="0.25">
      <c r="H49481" s="200"/>
    </row>
    <row r="49482" spans="8:8" x14ac:dyDescent="0.25">
      <c r="H49482" s="200"/>
    </row>
    <row r="49483" spans="8:8" x14ac:dyDescent="0.25">
      <c r="H49483" s="200"/>
    </row>
    <row r="49484" spans="8:8" x14ac:dyDescent="0.25">
      <c r="H49484" s="200"/>
    </row>
    <row r="49485" spans="8:8" x14ac:dyDescent="0.25">
      <c r="H49485" s="200"/>
    </row>
    <row r="49486" spans="8:8" x14ac:dyDescent="0.25">
      <c r="H49486" s="200"/>
    </row>
    <row r="49487" spans="8:8" x14ac:dyDescent="0.25">
      <c r="H49487" s="200"/>
    </row>
    <row r="49488" spans="8:8" x14ac:dyDescent="0.25">
      <c r="H49488" s="200"/>
    </row>
    <row r="49489" spans="8:8" x14ac:dyDescent="0.25">
      <c r="H49489" s="200"/>
    </row>
    <row r="49490" spans="8:8" x14ac:dyDescent="0.25">
      <c r="H49490" s="200"/>
    </row>
    <row r="49491" spans="8:8" x14ac:dyDescent="0.25">
      <c r="H49491" s="200"/>
    </row>
    <row r="49492" spans="8:8" x14ac:dyDescent="0.25">
      <c r="H49492" s="200"/>
    </row>
    <row r="49493" spans="8:8" x14ac:dyDescent="0.25">
      <c r="H49493" s="200"/>
    </row>
    <row r="49494" spans="8:8" x14ac:dyDescent="0.25">
      <c r="H49494" s="200"/>
    </row>
    <row r="49495" spans="8:8" x14ac:dyDescent="0.25">
      <c r="H49495" s="200"/>
    </row>
    <row r="49496" spans="8:8" x14ac:dyDescent="0.25">
      <c r="H49496" s="200"/>
    </row>
    <row r="49497" spans="8:8" x14ac:dyDescent="0.25">
      <c r="H49497" s="200"/>
    </row>
    <row r="49498" spans="8:8" x14ac:dyDescent="0.25">
      <c r="H49498" s="200"/>
    </row>
    <row r="49499" spans="8:8" x14ac:dyDescent="0.25">
      <c r="H49499" s="200"/>
    </row>
    <row r="49500" spans="8:8" x14ac:dyDescent="0.25">
      <c r="H49500" s="200"/>
    </row>
    <row r="49501" spans="8:8" x14ac:dyDescent="0.25">
      <c r="H49501" s="200"/>
    </row>
    <row r="49502" spans="8:8" x14ac:dyDescent="0.25">
      <c r="H49502" s="200"/>
    </row>
    <row r="49503" spans="8:8" x14ac:dyDescent="0.25">
      <c r="H49503" s="200"/>
    </row>
    <row r="49504" spans="8:8" x14ac:dyDescent="0.25">
      <c r="H49504" s="200"/>
    </row>
    <row r="49505" spans="8:8" x14ac:dyDescent="0.25">
      <c r="H49505" s="200"/>
    </row>
    <row r="49506" spans="8:8" x14ac:dyDescent="0.25">
      <c r="H49506" s="200"/>
    </row>
    <row r="49507" spans="8:8" x14ac:dyDescent="0.25">
      <c r="H49507" s="200"/>
    </row>
    <row r="49508" spans="8:8" x14ac:dyDescent="0.25">
      <c r="H49508" s="200"/>
    </row>
    <row r="49509" spans="8:8" x14ac:dyDescent="0.25">
      <c r="H49509" s="200"/>
    </row>
    <row r="49510" spans="8:8" x14ac:dyDescent="0.25">
      <c r="H49510" s="200"/>
    </row>
    <row r="49511" spans="8:8" x14ac:dyDescent="0.25">
      <c r="H49511" s="200"/>
    </row>
    <row r="49512" spans="8:8" x14ac:dyDescent="0.25">
      <c r="H49512" s="200"/>
    </row>
    <row r="49513" spans="8:8" x14ac:dyDescent="0.25">
      <c r="H49513" s="200"/>
    </row>
    <row r="49514" spans="8:8" x14ac:dyDescent="0.25">
      <c r="H49514" s="200"/>
    </row>
    <row r="49515" spans="8:8" x14ac:dyDescent="0.25">
      <c r="H49515" s="200"/>
    </row>
    <row r="49516" spans="8:8" x14ac:dyDescent="0.25">
      <c r="H49516" s="200"/>
    </row>
    <row r="49517" spans="8:8" x14ac:dyDescent="0.25">
      <c r="H49517" s="200"/>
    </row>
    <row r="49518" spans="8:8" x14ac:dyDescent="0.25">
      <c r="H49518" s="200"/>
    </row>
    <row r="49519" spans="8:8" x14ac:dyDescent="0.25">
      <c r="H49519" s="200"/>
    </row>
    <row r="49520" spans="8:8" x14ac:dyDescent="0.25">
      <c r="H49520" s="200"/>
    </row>
    <row r="49521" spans="8:8" x14ac:dyDescent="0.25">
      <c r="H49521" s="200"/>
    </row>
    <row r="49522" spans="8:8" x14ac:dyDescent="0.25">
      <c r="H49522" s="200"/>
    </row>
    <row r="49523" spans="8:8" x14ac:dyDescent="0.25">
      <c r="H49523" s="200"/>
    </row>
    <row r="49524" spans="8:8" x14ac:dyDescent="0.25">
      <c r="H49524" s="200"/>
    </row>
    <row r="49525" spans="8:8" x14ac:dyDescent="0.25">
      <c r="H49525" s="200"/>
    </row>
    <row r="49526" spans="8:8" x14ac:dyDescent="0.25">
      <c r="H49526" s="200"/>
    </row>
    <row r="49527" spans="8:8" x14ac:dyDescent="0.25">
      <c r="H49527" s="200"/>
    </row>
    <row r="49528" spans="8:8" x14ac:dyDescent="0.25">
      <c r="H49528" s="200"/>
    </row>
    <row r="49529" spans="8:8" x14ac:dyDescent="0.25">
      <c r="H49529" s="200"/>
    </row>
    <row r="49530" spans="8:8" x14ac:dyDescent="0.25">
      <c r="H49530" s="200"/>
    </row>
    <row r="49531" spans="8:8" x14ac:dyDescent="0.25">
      <c r="H49531" s="200"/>
    </row>
    <row r="49532" spans="8:8" x14ac:dyDescent="0.25">
      <c r="H49532" s="200"/>
    </row>
    <row r="49533" spans="8:8" x14ac:dyDescent="0.25">
      <c r="H49533" s="200"/>
    </row>
    <row r="49534" spans="8:8" x14ac:dyDescent="0.25">
      <c r="H49534" s="200"/>
    </row>
    <row r="49535" spans="8:8" x14ac:dyDescent="0.25">
      <c r="H49535" s="200"/>
    </row>
    <row r="49536" spans="8:8" x14ac:dyDescent="0.25">
      <c r="H49536" s="200"/>
    </row>
    <row r="49537" spans="8:8" x14ac:dyDescent="0.25">
      <c r="H49537" s="200"/>
    </row>
    <row r="49538" spans="8:8" x14ac:dyDescent="0.25">
      <c r="H49538" s="200"/>
    </row>
    <row r="49539" spans="8:8" x14ac:dyDescent="0.25">
      <c r="H49539" s="200"/>
    </row>
    <row r="49540" spans="8:8" x14ac:dyDescent="0.25">
      <c r="H49540" s="200"/>
    </row>
    <row r="49541" spans="8:8" x14ac:dyDescent="0.25">
      <c r="H49541" s="200"/>
    </row>
    <row r="49542" spans="8:8" x14ac:dyDescent="0.25">
      <c r="H49542" s="200"/>
    </row>
    <row r="49543" spans="8:8" x14ac:dyDescent="0.25">
      <c r="H49543" s="200"/>
    </row>
    <row r="49544" spans="8:8" x14ac:dyDescent="0.25">
      <c r="H49544" s="200"/>
    </row>
    <row r="49545" spans="8:8" x14ac:dyDescent="0.25">
      <c r="H49545" s="200"/>
    </row>
    <row r="49546" spans="8:8" x14ac:dyDescent="0.25">
      <c r="H49546" s="200"/>
    </row>
    <row r="49547" spans="8:8" x14ac:dyDescent="0.25">
      <c r="H49547" s="200"/>
    </row>
    <row r="49548" spans="8:8" x14ac:dyDescent="0.25">
      <c r="H49548" s="200"/>
    </row>
    <row r="49549" spans="8:8" x14ac:dyDescent="0.25">
      <c r="H49549" s="200"/>
    </row>
    <row r="49550" spans="8:8" x14ac:dyDescent="0.25">
      <c r="H49550" s="200"/>
    </row>
    <row r="49551" spans="8:8" x14ac:dyDescent="0.25">
      <c r="H49551" s="200"/>
    </row>
    <row r="49552" spans="8:8" x14ac:dyDescent="0.25">
      <c r="H49552" s="200"/>
    </row>
    <row r="49553" spans="8:8" x14ac:dyDescent="0.25">
      <c r="H49553" s="200"/>
    </row>
    <row r="49554" spans="8:8" x14ac:dyDescent="0.25">
      <c r="H49554" s="200"/>
    </row>
    <row r="49555" spans="8:8" x14ac:dyDescent="0.25">
      <c r="H49555" s="200"/>
    </row>
    <row r="49556" spans="8:8" x14ac:dyDescent="0.25">
      <c r="H49556" s="200"/>
    </row>
    <row r="49557" spans="8:8" x14ac:dyDescent="0.25">
      <c r="H49557" s="200"/>
    </row>
    <row r="49558" spans="8:8" x14ac:dyDescent="0.25">
      <c r="H49558" s="200"/>
    </row>
    <row r="49559" spans="8:8" x14ac:dyDescent="0.25">
      <c r="H49559" s="200"/>
    </row>
    <row r="49560" spans="8:8" x14ac:dyDescent="0.25">
      <c r="H49560" s="200"/>
    </row>
    <row r="49561" spans="8:8" x14ac:dyDescent="0.25">
      <c r="H49561" s="200"/>
    </row>
    <row r="49562" spans="8:8" x14ac:dyDescent="0.25">
      <c r="H49562" s="200"/>
    </row>
    <row r="49563" spans="8:8" x14ac:dyDescent="0.25">
      <c r="H49563" s="200"/>
    </row>
    <row r="49564" spans="8:8" x14ac:dyDescent="0.25">
      <c r="H49564" s="200"/>
    </row>
    <row r="49565" spans="8:8" x14ac:dyDescent="0.25">
      <c r="H49565" s="200"/>
    </row>
    <row r="49566" spans="8:8" x14ac:dyDescent="0.25">
      <c r="H49566" s="200"/>
    </row>
    <row r="49567" spans="8:8" x14ac:dyDescent="0.25">
      <c r="H49567" s="200"/>
    </row>
    <row r="49568" spans="8:8" x14ac:dyDescent="0.25">
      <c r="H49568" s="200"/>
    </row>
    <row r="49569" spans="8:8" x14ac:dyDescent="0.25">
      <c r="H49569" s="200"/>
    </row>
    <row r="49570" spans="8:8" x14ac:dyDescent="0.25">
      <c r="H49570" s="200"/>
    </row>
    <row r="49571" spans="8:8" x14ac:dyDescent="0.25">
      <c r="H49571" s="200"/>
    </row>
    <row r="49572" spans="8:8" x14ac:dyDescent="0.25">
      <c r="H49572" s="200"/>
    </row>
    <row r="49573" spans="8:8" x14ac:dyDescent="0.25">
      <c r="H49573" s="200"/>
    </row>
    <row r="49574" spans="8:8" x14ac:dyDescent="0.25">
      <c r="H49574" s="200"/>
    </row>
    <row r="49575" spans="8:8" x14ac:dyDescent="0.25">
      <c r="H49575" s="200"/>
    </row>
    <row r="49576" spans="8:8" x14ac:dyDescent="0.25">
      <c r="H49576" s="200"/>
    </row>
    <row r="49577" spans="8:8" x14ac:dyDescent="0.25">
      <c r="H49577" s="200"/>
    </row>
    <row r="49578" spans="8:8" x14ac:dyDescent="0.25">
      <c r="H49578" s="200"/>
    </row>
    <row r="49579" spans="8:8" x14ac:dyDescent="0.25">
      <c r="H49579" s="200"/>
    </row>
    <row r="49580" spans="8:8" x14ac:dyDescent="0.25">
      <c r="H49580" s="200"/>
    </row>
    <row r="49581" spans="8:8" x14ac:dyDescent="0.25">
      <c r="H49581" s="200"/>
    </row>
    <row r="49582" spans="8:8" x14ac:dyDescent="0.25">
      <c r="H49582" s="200"/>
    </row>
    <row r="49583" spans="8:8" x14ac:dyDescent="0.25">
      <c r="H49583" s="200"/>
    </row>
    <row r="49584" spans="8:8" x14ac:dyDescent="0.25">
      <c r="H49584" s="200"/>
    </row>
    <row r="49585" spans="8:8" x14ac:dyDescent="0.25">
      <c r="H49585" s="200"/>
    </row>
    <row r="49586" spans="8:8" x14ac:dyDescent="0.25">
      <c r="H49586" s="200"/>
    </row>
    <row r="49587" spans="8:8" x14ac:dyDescent="0.25">
      <c r="H49587" s="200"/>
    </row>
    <row r="49588" spans="8:8" x14ac:dyDescent="0.25">
      <c r="H49588" s="200"/>
    </row>
    <row r="49589" spans="8:8" x14ac:dyDescent="0.25">
      <c r="H49589" s="200"/>
    </row>
    <row r="49590" spans="8:8" x14ac:dyDescent="0.25">
      <c r="H49590" s="200"/>
    </row>
    <row r="49591" spans="8:8" x14ac:dyDescent="0.25">
      <c r="H49591" s="200"/>
    </row>
    <row r="49592" spans="8:8" x14ac:dyDescent="0.25">
      <c r="H49592" s="200"/>
    </row>
    <row r="49593" spans="8:8" x14ac:dyDescent="0.25">
      <c r="H49593" s="200"/>
    </row>
    <row r="49594" spans="8:8" x14ac:dyDescent="0.25">
      <c r="H49594" s="200"/>
    </row>
    <row r="49595" spans="8:8" x14ac:dyDescent="0.25">
      <c r="H49595" s="200"/>
    </row>
    <row r="49596" spans="8:8" x14ac:dyDescent="0.25">
      <c r="H49596" s="200"/>
    </row>
    <row r="49597" spans="8:8" x14ac:dyDescent="0.25">
      <c r="H49597" s="200"/>
    </row>
    <row r="49598" spans="8:8" x14ac:dyDescent="0.25">
      <c r="H49598" s="200"/>
    </row>
    <row r="49599" spans="8:8" x14ac:dyDescent="0.25">
      <c r="H49599" s="200"/>
    </row>
    <row r="49600" spans="8:8" x14ac:dyDescent="0.25">
      <c r="H49600" s="200"/>
    </row>
    <row r="49601" spans="8:8" x14ac:dyDescent="0.25">
      <c r="H49601" s="200"/>
    </row>
    <row r="49602" spans="8:8" x14ac:dyDescent="0.25">
      <c r="H49602" s="200"/>
    </row>
    <row r="49603" spans="8:8" x14ac:dyDescent="0.25">
      <c r="H49603" s="200"/>
    </row>
    <row r="49604" spans="8:8" x14ac:dyDescent="0.25">
      <c r="H49604" s="200"/>
    </row>
    <row r="49605" spans="8:8" x14ac:dyDescent="0.25">
      <c r="H49605" s="200"/>
    </row>
    <row r="49606" spans="8:8" x14ac:dyDescent="0.25">
      <c r="H49606" s="200"/>
    </row>
    <row r="49607" spans="8:8" x14ac:dyDescent="0.25">
      <c r="H49607" s="200"/>
    </row>
    <row r="49608" spans="8:8" x14ac:dyDescent="0.25">
      <c r="H49608" s="200"/>
    </row>
    <row r="49609" spans="8:8" x14ac:dyDescent="0.25">
      <c r="H49609" s="200"/>
    </row>
    <row r="49610" spans="8:8" x14ac:dyDescent="0.25">
      <c r="H49610" s="200"/>
    </row>
    <row r="49611" spans="8:8" x14ac:dyDescent="0.25">
      <c r="H49611" s="200"/>
    </row>
    <row r="49612" spans="8:8" x14ac:dyDescent="0.25">
      <c r="H49612" s="200"/>
    </row>
    <row r="49613" spans="8:8" x14ac:dyDescent="0.25">
      <c r="H49613" s="200"/>
    </row>
    <row r="49614" spans="8:8" x14ac:dyDescent="0.25">
      <c r="H49614" s="200"/>
    </row>
    <row r="49615" spans="8:8" x14ac:dyDescent="0.25">
      <c r="H49615" s="200"/>
    </row>
    <row r="49616" spans="8:8" x14ac:dyDescent="0.25">
      <c r="H49616" s="200"/>
    </row>
    <row r="49617" spans="8:8" x14ac:dyDescent="0.25">
      <c r="H49617" s="200"/>
    </row>
    <row r="49618" spans="8:8" x14ac:dyDescent="0.25">
      <c r="H49618" s="200"/>
    </row>
    <row r="49619" spans="8:8" x14ac:dyDescent="0.25">
      <c r="H49619" s="200"/>
    </row>
    <row r="49620" spans="8:8" x14ac:dyDescent="0.25">
      <c r="H49620" s="200"/>
    </row>
    <row r="49621" spans="8:8" x14ac:dyDescent="0.25">
      <c r="H49621" s="200"/>
    </row>
    <row r="49622" spans="8:8" x14ac:dyDescent="0.25">
      <c r="H49622" s="200"/>
    </row>
    <row r="49623" spans="8:8" x14ac:dyDescent="0.25">
      <c r="H49623" s="200"/>
    </row>
    <row r="49624" spans="8:8" x14ac:dyDescent="0.25">
      <c r="H49624" s="200"/>
    </row>
    <row r="49625" spans="8:8" x14ac:dyDescent="0.25">
      <c r="H49625" s="200"/>
    </row>
    <row r="49626" spans="8:8" x14ac:dyDescent="0.25">
      <c r="H49626" s="200"/>
    </row>
    <row r="49627" spans="8:8" x14ac:dyDescent="0.25">
      <c r="H49627" s="200"/>
    </row>
    <row r="49628" spans="8:8" x14ac:dyDescent="0.25">
      <c r="H49628" s="200"/>
    </row>
    <row r="49629" spans="8:8" x14ac:dyDescent="0.25">
      <c r="H49629" s="200"/>
    </row>
    <row r="49630" spans="8:8" x14ac:dyDescent="0.25">
      <c r="H49630" s="200"/>
    </row>
    <row r="49631" spans="8:8" x14ac:dyDescent="0.25">
      <c r="H49631" s="200"/>
    </row>
    <row r="49632" spans="8:8" x14ac:dyDescent="0.25">
      <c r="H49632" s="200"/>
    </row>
    <row r="49633" spans="8:8" x14ac:dyDescent="0.25">
      <c r="H49633" s="200"/>
    </row>
    <row r="49634" spans="8:8" x14ac:dyDescent="0.25">
      <c r="H49634" s="200"/>
    </row>
    <row r="49635" spans="8:8" x14ac:dyDescent="0.25">
      <c r="H49635" s="200"/>
    </row>
    <row r="49636" spans="8:8" x14ac:dyDescent="0.25">
      <c r="H49636" s="200"/>
    </row>
    <row r="49637" spans="8:8" x14ac:dyDescent="0.25">
      <c r="H49637" s="200"/>
    </row>
    <row r="49638" spans="8:8" x14ac:dyDescent="0.25">
      <c r="H49638" s="200"/>
    </row>
    <row r="49639" spans="8:8" x14ac:dyDescent="0.25">
      <c r="H49639" s="200"/>
    </row>
    <row r="49640" spans="8:8" x14ac:dyDescent="0.25">
      <c r="H49640" s="200"/>
    </row>
    <row r="49641" spans="8:8" x14ac:dyDescent="0.25">
      <c r="H49641" s="200"/>
    </row>
    <row r="49642" spans="8:8" x14ac:dyDescent="0.25">
      <c r="H49642" s="200"/>
    </row>
    <row r="49643" spans="8:8" x14ac:dyDescent="0.25">
      <c r="H49643" s="200"/>
    </row>
    <row r="49644" spans="8:8" x14ac:dyDescent="0.25">
      <c r="H49644" s="200"/>
    </row>
    <row r="49645" spans="8:8" x14ac:dyDescent="0.25">
      <c r="H49645" s="200"/>
    </row>
    <row r="49646" spans="8:8" x14ac:dyDescent="0.25">
      <c r="H49646" s="200"/>
    </row>
    <row r="49647" spans="8:8" x14ac:dyDescent="0.25">
      <c r="H49647" s="200"/>
    </row>
    <row r="49648" spans="8:8" x14ac:dyDescent="0.25">
      <c r="H49648" s="200"/>
    </row>
    <row r="49649" spans="8:8" x14ac:dyDescent="0.25">
      <c r="H49649" s="200"/>
    </row>
    <row r="49650" spans="8:8" x14ac:dyDescent="0.25">
      <c r="H49650" s="200"/>
    </row>
    <row r="49651" spans="8:8" x14ac:dyDescent="0.25">
      <c r="H49651" s="200"/>
    </row>
    <row r="49652" spans="8:8" x14ac:dyDescent="0.25">
      <c r="H49652" s="200"/>
    </row>
    <row r="49653" spans="8:8" x14ac:dyDescent="0.25">
      <c r="H49653" s="200"/>
    </row>
    <row r="49654" spans="8:8" x14ac:dyDescent="0.25">
      <c r="H49654" s="200"/>
    </row>
    <row r="49655" spans="8:8" x14ac:dyDescent="0.25">
      <c r="H49655" s="200"/>
    </row>
    <row r="49656" spans="8:8" x14ac:dyDescent="0.25">
      <c r="H49656" s="200"/>
    </row>
    <row r="49657" spans="8:8" x14ac:dyDescent="0.25">
      <c r="H49657" s="200"/>
    </row>
    <row r="49658" spans="8:8" x14ac:dyDescent="0.25">
      <c r="H49658" s="200"/>
    </row>
    <row r="49659" spans="8:8" x14ac:dyDescent="0.25">
      <c r="H49659" s="200"/>
    </row>
    <row r="49660" spans="8:8" x14ac:dyDescent="0.25">
      <c r="H49660" s="200"/>
    </row>
    <row r="49661" spans="8:8" x14ac:dyDescent="0.25">
      <c r="H49661" s="200"/>
    </row>
    <row r="49662" spans="8:8" x14ac:dyDescent="0.25">
      <c r="H49662" s="200"/>
    </row>
    <row r="49663" spans="8:8" x14ac:dyDescent="0.25">
      <c r="H49663" s="200"/>
    </row>
    <row r="49664" spans="8:8" x14ac:dyDescent="0.25">
      <c r="H49664" s="200"/>
    </row>
    <row r="49665" spans="8:8" x14ac:dyDescent="0.25">
      <c r="H49665" s="200"/>
    </row>
    <row r="49666" spans="8:8" x14ac:dyDescent="0.25">
      <c r="H49666" s="200"/>
    </row>
    <row r="49667" spans="8:8" x14ac:dyDescent="0.25">
      <c r="H49667" s="200"/>
    </row>
    <row r="49668" spans="8:8" x14ac:dyDescent="0.25">
      <c r="H49668" s="200"/>
    </row>
    <row r="49669" spans="8:8" x14ac:dyDescent="0.25">
      <c r="H49669" s="200"/>
    </row>
    <row r="49670" spans="8:8" x14ac:dyDescent="0.25">
      <c r="H49670" s="200"/>
    </row>
    <row r="49671" spans="8:8" x14ac:dyDescent="0.25">
      <c r="H49671" s="200"/>
    </row>
    <row r="49672" spans="8:8" x14ac:dyDescent="0.25">
      <c r="H49672" s="200"/>
    </row>
    <row r="49673" spans="8:8" x14ac:dyDescent="0.25">
      <c r="H49673" s="200"/>
    </row>
    <row r="49674" spans="8:8" x14ac:dyDescent="0.25">
      <c r="H49674" s="200"/>
    </row>
    <row r="49675" spans="8:8" x14ac:dyDescent="0.25">
      <c r="H49675" s="200"/>
    </row>
    <row r="49676" spans="8:8" x14ac:dyDescent="0.25">
      <c r="H49676" s="200"/>
    </row>
    <row r="49677" spans="8:8" x14ac:dyDescent="0.25">
      <c r="H49677" s="200"/>
    </row>
    <row r="49678" spans="8:8" x14ac:dyDescent="0.25">
      <c r="H49678" s="200"/>
    </row>
    <row r="49679" spans="8:8" x14ac:dyDescent="0.25">
      <c r="H49679" s="200"/>
    </row>
    <row r="49680" spans="8:8" x14ac:dyDescent="0.25">
      <c r="H49680" s="200"/>
    </row>
    <row r="49681" spans="8:8" x14ac:dyDescent="0.25">
      <c r="H49681" s="200"/>
    </row>
    <row r="49682" spans="8:8" x14ac:dyDescent="0.25">
      <c r="H49682" s="200"/>
    </row>
    <row r="49683" spans="8:8" x14ac:dyDescent="0.25">
      <c r="H49683" s="200"/>
    </row>
    <row r="49684" spans="8:8" x14ac:dyDescent="0.25">
      <c r="H49684" s="200"/>
    </row>
    <row r="49685" spans="8:8" x14ac:dyDescent="0.25">
      <c r="H49685" s="200"/>
    </row>
    <row r="49686" spans="8:8" x14ac:dyDescent="0.25">
      <c r="H49686" s="200"/>
    </row>
    <row r="49687" spans="8:8" x14ac:dyDescent="0.25">
      <c r="H49687" s="200"/>
    </row>
    <row r="49688" spans="8:8" x14ac:dyDescent="0.25">
      <c r="H49688" s="200"/>
    </row>
    <row r="49689" spans="8:8" x14ac:dyDescent="0.25">
      <c r="H49689" s="200"/>
    </row>
    <row r="49690" spans="8:8" x14ac:dyDescent="0.25">
      <c r="H49690" s="200"/>
    </row>
    <row r="49691" spans="8:8" x14ac:dyDescent="0.25">
      <c r="H49691" s="200"/>
    </row>
    <row r="49692" spans="8:8" x14ac:dyDescent="0.25">
      <c r="H49692" s="200"/>
    </row>
    <row r="49693" spans="8:8" x14ac:dyDescent="0.25">
      <c r="H49693" s="200"/>
    </row>
    <row r="49694" spans="8:8" x14ac:dyDescent="0.25">
      <c r="H49694" s="200"/>
    </row>
    <row r="49695" spans="8:8" x14ac:dyDescent="0.25">
      <c r="H49695" s="200"/>
    </row>
    <row r="49696" spans="8:8" x14ac:dyDescent="0.25">
      <c r="H49696" s="200"/>
    </row>
    <row r="49697" spans="8:8" x14ac:dyDescent="0.25">
      <c r="H49697" s="200"/>
    </row>
    <row r="49698" spans="8:8" x14ac:dyDescent="0.25">
      <c r="H49698" s="200"/>
    </row>
    <row r="49699" spans="8:8" x14ac:dyDescent="0.25">
      <c r="H49699" s="200"/>
    </row>
    <row r="49700" spans="8:8" x14ac:dyDescent="0.25">
      <c r="H49700" s="200"/>
    </row>
    <row r="49701" spans="8:8" x14ac:dyDescent="0.25">
      <c r="H49701" s="200"/>
    </row>
    <row r="49702" spans="8:8" x14ac:dyDescent="0.25">
      <c r="H49702" s="200"/>
    </row>
    <row r="49703" spans="8:8" x14ac:dyDescent="0.25">
      <c r="H49703" s="200"/>
    </row>
    <row r="49704" spans="8:8" x14ac:dyDescent="0.25">
      <c r="H49704" s="200"/>
    </row>
    <row r="49705" spans="8:8" x14ac:dyDescent="0.25">
      <c r="H49705" s="200"/>
    </row>
    <row r="49706" spans="8:8" x14ac:dyDescent="0.25">
      <c r="H49706" s="200"/>
    </row>
    <row r="49707" spans="8:8" x14ac:dyDescent="0.25">
      <c r="H49707" s="200"/>
    </row>
    <row r="49708" spans="8:8" x14ac:dyDescent="0.25">
      <c r="H49708" s="200"/>
    </row>
    <row r="49709" spans="8:8" x14ac:dyDescent="0.25">
      <c r="H49709" s="200"/>
    </row>
    <row r="49710" spans="8:8" x14ac:dyDescent="0.25">
      <c r="H49710" s="200"/>
    </row>
    <row r="49711" spans="8:8" x14ac:dyDescent="0.25">
      <c r="H49711" s="200"/>
    </row>
    <row r="49712" spans="8:8" x14ac:dyDescent="0.25">
      <c r="H49712" s="200"/>
    </row>
    <row r="49713" spans="8:8" x14ac:dyDescent="0.25">
      <c r="H49713" s="200"/>
    </row>
    <row r="49714" spans="8:8" x14ac:dyDescent="0.25">
      <c r="H49714" s="200"/>
    </row>
    <row r="49715" spans="8:8" x14ac:dyDescent="0.25">
      <c r="H49715" s="200"/>
    </row>
    <row r="49716" spans="8:8" x14ac:dyDescent="0.25">
      <c r="H49716" s="200"/>
    </row>
    <row r="49717" spans="8:8" x14ac:dyDescent="0.25">
      <c r="H49717" s="200"/>
    </row>
    <row r="49718" spans="8:8" x14ac:dyDescent="0.25">
      <c r="H49718" s="200"/>
    </row>
    <row r="49719" spans="8:8" x14ac:dyDescent="0.25">
      <c r="H49719" s="200"/>
    </row>
    <row r="49720" spans="8:8" x14ac:dyDescent="0.25">
      <c r="H49720" s="200"/>
    </row>
    <row r="49721" spans="8:8" x14ac:dyDescent="0.25">
      <c r="H49721" s="200"/>
    </row>
    <row r="49722" spans="8:8" x14ac:dyDescent="0.25">
      <c r="H49722" s="200"/>
    </row>
    <row r="49723" spans="8:8" x14ac:dyDescent="0.25">
      <c r="H49723" s="200"/>
    </row>
    <row r="49724" spans="8:8" x14ac:dyDescent="0.25">
      <c r="H49724" s="200"/>
    </row>
    <row r="49725" spans="8:8" x14ac:dyDescent="0.25">
      <c r="H49725" s="200"/>
    </row>
    <row r="49726" spans="8:8" x14ac:dyDescent="0.25">
      <c r="H49726" s="200"/>
    </row>
    <row r="49727" spans="8:8" x14ac:dyDescent="0.25">
      <c r="H49727" s="200"/>
    </row>
    <row r="49728" spans="8:8" x14ac:dyDescent="0.25">
      <c r="H49728" s="200"/>
    </row>
    <row r="49729" spans="8:8" x14ac:dyDescent="0.25">
      <c r="H49729" s="200"/>
    </row>
    <row r="49730" spans="8:8" x14ac:dyDescent="0.25">
      <c r="H49730" s="200"/>
    </row>
    <row r="49731" spans="8:8" x14ac:dyDescent="0.25">
      <c r="H49731" s="200"/>
    </row>
    <row r="49732" spans="8:8" x14ac:dyDescent="0.25">
      <c r="H49732" s="200"/>
    </row>
    <row r="49733" spans="8:8" x14ac:dyDescent="0.25">
      <c r="H49733" s="200"/>
    </row>
    <row r="49734" spans="8:8" x14ac:dyDescent="0.25">
      <c r="H49734" s="200"/>
    </row>
    <row r="49735" spans="8:8" x14ac:dyDescent="0.25">
      <c r="H49735" s="200"/>
    </row>
    <row r="49736" spans="8:8" x14ac:dyDescent="0.25">
      <c r="H49736" s="200"/>
    </row>
    <row r="49737" spans="8:8" x14ac:dyDescent="0.25">
      <c r="H49737" s="200"/>
    </row>
    <row r="49738" spans="8:8" x14ac:dyDescent="0.25">
      <c r="H49738" s="200"/>
    </row>
    <row r="49739" spans="8:8" x14ac:dyDescent="0.25">
      <c r="H49739" s="200"/>
    </row>
    <row r="49740" spans="8:8" x14ac:dyDescent="0.25">
      <c r="H49740" s="200"/>
    </row>
    <row r="49741" spans="8:8" x14ac:dyDescent="0.25">
      <c r="H49741" s="200"/>
    </row>
    <row r="49742" spans="8:8" x14ac:dyDescent="0.25">
      <c r="H49742" s="200"/>
    </row>
    <row r="49743" spans="8:8" x14ac:dyDescent="0.25">
      <c r="H49743" s="200"/>
    </row>
    <row r="49744" spans="8:8" x14ac:dyDescent="0.25">
      <c r="H49744" s="200"/>
    </row>
    <row r="49745" spans="8:8" x14ac:dyDescent="0.25">
      <c r="H49745" s="200"/>
    </row>
    <row r="49746" spans="8:8" x14ac:dyDescent="0.25">
      <c r="H49746" s="200"/>
    </row>
    <row r="49747" spans="8:8" x14ac:dyDescent="0.25">
      <c r="H49747" s="200"/>
    </row>
    <row r="49748" spans="8:8" x14ac:dyDescent="0.25">
      <c r="H49748" s="200"/>
    </row>
    <row r="49749" spans="8:8" x14ac:dyDescent="0.25">
      <c r="H49749" s="200"/>
    </row>
    <row r="49750" spans="8:8" x14ac:dyDescent="0.25">
      <c r="H49750" s="200"/>
    </row>
    <row r="49751" spans="8:8" x14ac:dyDescent="0.25">
      <c r="H49751" s="200"/>
    </row>
    <row r="49752" spans="8:8" x14ac:dyDescent="0.25">
      <c r="H49752" s="200"/>
    </row>
    <row r="49753" spans="8:8" x14ac:dyDescent="0.25">
      <c r="H49753" s="200"/>
    </row>
    <row r="49754" spans="8:8" x14ac:dyDescent="0.25">
      <c r="H49754" s="200"/>
    </row>
    <row r="49755" spans="8:8" x14ac:dyDescent="0.25">
      <c r="H49755" s="200"/>
    </row>
    <row r="49756" spans="8:8" x14ac:dyDescent="0.25">
      <c r="H49756" s="200"/>
    </row>
    <row r="49757" spans="8:8" x14ac:dyDescent="0.25">
      <c r="H49757" s="200"/>
    </row>
    <row r="49758" spans="8:8" x14ac:dyDescent="0.25">
      <c r="H49758" s="200"/>
    </row>
    <row r="49759" spans="8:8" x14ac:dyDescent="0.25">
      <c r="H49759" s="200"/>
    </row>
    <row r="49760" spans="8:8" x14ac:dyDescent="0.25">
      <c r="H49760" s="200"/>
    </row>
    <row r="49761" spans="8:8" x14ac:dyDescent="0.25">
      <c r="H49761" s="200"/>
    </row>
    <row r="49762" spans="8:8" x14ac:dyDescent="0.25">
      <c r="H49762" s="200"/>
    </row>
    <row r="49763" spans="8:8" x14ac:dyDescent="0.25">
      <c r="H49763" s="200"/>
    </row>
    <row r="49764" spans="8:8" x14ac:dyDescent="0.25">
      <c r="H49764" s="200"/>
    </row>
    <row r="49765" spans="8:8" x14ac:dyDescent="0.25">
      <c r="H49765" s="200"/>
    </row>
    <row r="49766" spans="8:8" x14ac:dyDescent="0.25">
      <c r="H49766" s="200"/>
    </row>
    <row r="49767" spans="8:8" x14ac:dyDescent="0.25">
      <c r="H49767" s="200"/>
    </row>
    <row r="49768" spans="8:8" x14ac:dyDescent="0.25">
      <c r="H49768" s="200"/>
    </row>
    <row r="49769" spans="8:8" x14ac:dyDescent="0.25">
      <c r="H49769" s="200"/>
    </row>
    <row r="49770" spans="8:8" x14ac:dyDescent="0.25">
      <c r="H49770" s="200"/>
    </row>
    <row r="49771" spans="8:8" x14ac:dyDescent="0.25">
      <c r="H49771" s="200"/>
    </row>
    <row r="49772" spans="8:8" x14ac:dyDescent="0.25">
      <c r="H49772" s="200"/>
    </row>
    <row r="49773" spans="8:8" x14ac:dyDescent="0.25">
      <c r="H49773" s="200"/>
    </row>
    <row r="49774" spans="8:8" x14ac:dyDescent="0.25">
      <c r="H49774" s="200"/>
    </row>
    <row r="49775" spans="8:8" x14ac:dyDescent="0.25">
      <c r="H49775" s="200"/>
    </row>
    <row r="49776" spans="8:8" x14ac:dyDescent="0.25">
      <c r="H49776" s="200"/>
    </row>
    <row r="49777" spans="8:8" x14ac:dyDescent="0.25">
      <c r="H49777" s="200"/>
    </row>
    <row r="49778" spans="8:8" x14ac:dyDescent="0.25">
      <c r="H49778" s="200"/>
    </row>
    <row r="49779" spans="8:8" x14ac:dyDescent="0.25">
      <c r="H49779" s="200"/>
    </row>
    <row r="49780" spans="8:8" x14ac:dyDescent="0.25">
      <c r="H49780" s="200"/>
    </row>
    <row r="49781" spans="8:8" x14ac:dyDescent="0.25">
      <c r="H49781" s="200"/>
    </row>
    <row r="49782" spans="8:8" x14ac:dyDescent="0.25">
      <c r="H49782" s="200"/>
    </row>
    <row r="49783" spans="8:8" x14ac:dyDescent="0.25">
      <c r="H49783" s="200"/>
    </row>
    <row r="49784" spans="8:8" x14ac:dyDescent="0.25">
      <c r="H49784" s="200"/>
    </row>
    <row r="49785" spans="8:8" x14ac:dyDescent="0.25">
      <c r="H49785" s="200"/>
    </row>
    <row r="49786" spans="8:8" x14ac:dyDescent="0.25">
      <c r="H49786" s="200"/>
    </row>
    <row r="49787" spans="8:8" x14ac:dyDescent="0.25">
      <c r="H49787" s="200"/>
    </row>
    <row r="49788" spans="8:8" x14ac:dyDescent="0.25">
      <c r="H49788" s="200"/>
    </row>
    <row r="49789" spans="8:8" x14ac:dyDescent="0.25">
      <c r="H49789" s="200"/>
    </row>
    <row r="49790" spans="8:8" x14ac:dyDescent="0.25">
      <c r="H49790" s="200"/>
    </row>
    <row r="49791" spans="8:8" x14ac:dyDescent="0.25">
      <c r="H49791" s="200"/>
    </row>
    <row r="49792" spans="8:8" x14ac:dyDescent="0.25">
      <c r="H49792" s="200"/>
    </row>
    <row r="49793" spans="8:8" x14ac:dyDescent="0.25">
      <c r="H49793" s="200"/>
    </row>
    <row r="49794" spans="8:8" x14ac:dyDescent="0.25">
      <c r="H49794" s="200"/>
    </row>
    <row r="49795" spans="8:8" x14ac:dyDescent="0.25">
      <c r="H49795" s="200"/>
    </row>
    <row r="49796" spans="8:8" x14ac:dyDescent="0.25">
      <c r="H49796" s="200"/>
    </row>
    <row r="49797" spans="8:8" x14ac:dyDescent="0.25">
      <c r="H49797" s="200"/>
    </row>
    <row r="49798" spans="8:8" x14ac:dyDescent="0.25">
      <c r="H49798" s="200"/>
    </row>
    <row r="49799" spans="8:8" x14ac:dyDescent="0.25">
      <c r="H49799" s="200"/>
    </row>
    <row r="49800" spans="8:8" x14ac:dyDescent="0.25">
      <c r="H49800" s="200"/>
    </row>
    <row r="49801" spans="8:8" x14ac:dyDescent="0.25">
      <c r="H49801" s="200"/>
    </row>
    <row r="49802" spans="8:8" x14ac:dyDescent="0.25">
      <c r="H49802" s="200"/>
    </row>
    <row r="49803" spans="8:8" x14ac:dyDescent="0.25">
      <c r="H49803" s="200"/>
    </row>
    <row r="49804" spans="8:8" x14ac:dyDescent="0.25">
      <c r="H49804" s="200"/>
    </row>
    <row r="49805" spans="8:8" x14ac:dyDescent="0.25">
      <c r="H49805" s="200"/>
    </row>
    <row r="49806" spans="8:8" x14ac:dyDescent="0.25">
      <c r="H49806" s="200"/>
    </row>
    <row r="49807" spans="8:8" x14ac:dyDescent="0.25">
      <c r="H49807" s="200"/>
    </row>
    <row r="49808" spans="8:8" x14ac:dyDescent="0.25">
      <c r="H49808" s="200"/>
    </row>
    <row r="49809" spans="8:8" x14ac:dyDescent="0.25">
      <c r="H49809" s="200"/>
    </row>
    <row r="49810" spans="8:8" x14ac:dyDescent="0.25">
      <c r="H49810" s="200"/>
    </row>
    <row r="49811" spans="8:8" x14ac:dyDescent="0.25">
      <c r="H49811" s="200"/>
    </row>
    <row r="49812" spans="8:8" x14ac:dyDescent="0.25">
      <c r="H49812" s="200"/>
    </row>
    <row r="49813" spans="8:8" x14ac:dyDescent="0.25">
      <c r="H49813" s="200"/>
    </row>
    <row r="49814" spans="8:8" x14ac:dyDescent="0.25">
      <c r="H49814" s="200"/>
    </row>
    <row r="49815" spans="8:8" x14ac:dyDescent="0.25">
      <c r="H49815" s="200"/>
    </row>
    <row r="49816" spans="8:8" x14ac:dyDescent="0.25">
      <c r="H49816" s="200"/>
    </row>
    <row r="49817" spans="8:8" x14ac:dyDescent="0.25">
      <c r="H49817" s="200"/>
    </row>
    <row r="49818" spans="8:8" x14ac:dyDescent="0.25">
      <c r="H49818" s="200"/>
    </row>
    <row r="49819" spans="8:8" x14ac:dyDescent="0.25">
      <c r="H49819" s="200"/>
    </row>
    <row r="49820" spans="8:8" x14ac:dyDescent="0.25">
      <c r="H49820" s="200"/>
    </row>
    <row r="49821" spans="8:8" x14ac:dyDescent="0.25">
      <c r="H49821" s="200"/>
    </row>
    <row r="49822" spans="8:8" x14ac:dyDescent="0.25">
      <c r="H49822" s="200"/>
    </row>
    <row r="49823" spans="8:8" x14ac:dyDescent="0.25">
      <c r="H49823" s="200"/>
    </row>
    <row r="49824" spans="8:8" x14ac:dyDescent="0.25">
      <c r="H49824" s="200"/>
    </row>
    <row r="49825" spans="8:8" x14ac:dyDescent="0.25">
      <c r="H49825" s="200"/>
    </row>
    <row r="49826" spans="8:8" x14ac:dyDescent="0.25">
      <c r="H49826" s="200"/>
    </row>
    <row r="49827" spans="8:8" x14ac:dyDescent="0.25">
      <c r="H49827" s="200"/>
    </row>
    <row r="49828" spans="8:8" x14ac:dyDescent="0.25">
      <c r="H49828" s="200"/>
    </row>
    <row r="49829" spans="8:8" x14ac:dyDescent="0.25">
      <c r="H49829" s="200"/>
    </row>
    <row r="49830" spans="8:8" x14ac:dyDescent="0.25">
      <c r="H49830" s="200"/>
    </row>
    <row r="49831" spans="8:8" x14ac:dyDescent="0.25">
      <c r="H49831" s="200"/>
    </row>
    <row r="49832" spans="8:8" x14ac:dyDescent="0.25">
      <c r="H49832" s="200"/>
    </row>
    <row r="49833" spans="8:8" x14ac:dyDescent="0.25">
      <c r="H49833" s="200"/>
    </row>
    <row r="49834" spans="8:8" x14ac:dyDescent="0.25">
      <c r="H49834" s="200"/>
    </row>
    <row r="49835" spans="8:8" x14ac:dyDescent="0.25">
      <c r="H49835" s="200"/>
    </row>
    <row r="49836" spans="8:8" x14ac:dyDescent="0.25">
      <c r="H49836" s="200"/>
    </row>
    <row r="49837" spans="8:8" x14ac:dyDescent="0.25">
      <c r="H49837" s="200"/>
    </row>
    <row r="49838" spans="8:8" x14ac:dyDescent="0.25">
      <c r="H49838" s="200"/>
    </row>
    <row r="49839" spans="8:8" x14ac:dyDescent="0.25">
      <c r="H49839" s="200"/>
    </row>
    <row r="49840" spans="8:8" x14ac:dyDescent="0.25">
      <c r="H49840" s="200"/>
    </row>
    <row r="49841" spans="8:8" x14ac:dyDescent="0.25">
      <c r="H49841" s="200"/>
    </row>
    <row r="49842" spans="8:8" x14ac:dyDescent="0.25">
      <c r="H49842" s="200"/>
    </row>
    <row r="49843" spans="8:8" x14ac:dyDescent="0.25">
      <c r="H49843" s="200"/>
    </row>
    <row r="49844" spans="8:8" x14ac:dyDescent="0.25">
      <c r="H49844" s="200"/>
    </row>
    <row r="49845" spans="8:8" x14ac:dyDescent="0.25">
      <c r="H49845" s="200"/>
    </row>
    <row r="49846" spans="8:8" x14ac:dyDescent="0.25">
      <c r="H49846" s="200"/>
    </row>
    <row r="49847" spans="8:8" x14ac:dyDescent="0.25">
      <c r="H49847" s="200"/>
    </row>
    <row r="49848" spans="8:8" x14ac:dyDescent="0.25">
      <c r="H49848" s="200"/>
    </row>
    <row r="49849" spans="8:8" x14ac:dyDescent="0.25">
      <c r="H49849" s="200"/>
    </row>
    <row r="49850" spans="8:8" x14ac:dyDescent="0.25">
      <c r="H49850" s="200"/>
    </row>
    <row r="49851" spans="8:8" x14ac:dyDescent="0.25">
      <c r="H49851" s="200"/>
    </row>
    <row r="49852" spans="8:8" x14ac:dyDescent="0.25">
      <c r="H49852" s="200"/>
    </row>
    <row r="49853" spans="8:8" x14ac:dyDescent="0.25">
      <c r="H49853" s="200"/>
    </row>
    <row r="49854" spans="8:8" x14ac:dyDescent="0.25">
      <c r="H49854" s="200"/>
    </row>
    <row r="49855" spans="8:8" x14ac:dyDescent="0.25">
      <c r="H49855" s="200"/>
    </row>
    <row r="49856" spans="8:8" x14ac:dyDescent="0.25">
      <c r="H49856" s="200"/>
    </row>
    <row r="49857" spans="8:8" x14ac:dyDescent="0.25">
      <c r="H49857" s="200"/>
    </row>
    <row r="49858" spans="8:8" x14ac:dyDescent="0.25">
      <c r="H49858" s="200"/>
    </row>
    <row r="49859" spans="8:8" x14ac:dyDescent="0.25">
      <c r="H49859" s="200"/>
    </row>
    <row r="49860" spans="8:8" x14ac:dyDescent="0.25">
      <c r="H49860" s="200"/>
    </row>
    <row r="49861" spans="8:8" x14ac:dyDescent="0.25">
      <c r="H49861" s="200"/>
    </row>
    <row r="49862" spans="8:8" x14ac:dyDescent="0.25">
      <c r="H49862" s="200"/>
    </row>
    <row r="49863" spans="8:8" x14ac:dyDescent="0.25">
      <c r="H49863" s="200"/>
    </row>
    <row r="49864" spans="8:8" x14ac:dyDescent="0.25">
      <c r="H49864" s="200"/>
    </row>
    <row r="49865" spans="8:8" x14ac:dyDescent="0.25">
      <c r="H49865" s="200"/>
    </row>
    <row r="49866" spans="8:8" x14ac:dyDescent="0.25">
      <c r="H49866" s="200"/>
    </row>
    <row r="49867" spans="8:8" x14ac:dyDescent="0.25">
      <c r="H49867" s="200"/>
    </row>
    <row r="49868" spans="8:8" x14ac:dyDescent="0.25">
      <c r="H49868" s="200"/>
    </row>
    <row r="49869" spans="8:8" x14ac:dyDescent="0.25">
      <c r="H49869" s="200"/>
    </row>
    <row r="49870" spans="8:8" x14ac:dyDescent="0.25">
      <c r="H49870" s="200"/>
    </row>
    <row r="49871" spans="8:8" x14ac:dyDescent="0.25">
      <c r="H49871" s="200"/>
    </row>
    <row r="49872" spans="8:8" x14ac:dyDescent="0.25">
      <c r="H49872" s="200"/>
    </row>
    <row r="49873" spans="8:8" x14ac:dyDescent="0.25">
      <c r="H49873" s="200"/>
    </row>
    <row r="49874" spans="8:8" x14ac:dyDescent="0.25">
      <c r="H49874" s="200"/>
    </row>
    <row r="49875" spans="8:8" x14ac:dyDescent="0.25">
      <c r="H49875" s="200"/>
    </row>
    <row r="49876" spans="8:8" x14ac:dyDescent="0.25">
      <c r="H49876" s="200"/>
    </row>
    <row r="49877" spans="8:8" x14ac:dyDescent="0.25">
      <c r="H49877" s="200"/>
    </row>
    <row r="49878" spans="8:8" x14ac:dyDescent="0.25">
      <c r="H49878" s="200"/>
    </row>
    <row r="49879" spans="8:8" x14ac:dyDescent="0.25">
      <c r="H49879" s="200"/>
    </row>
    <row r="49880" spans="8:8" x14ac:dyDescent="0.25">
      <c r="H49880" s="200"/>
    </row>
    <row r="49881" spans="8:8" x14ac:dyDescent="0.25">
      <c r="H49881" s="200"/>
    </row>
    <row r="49882" spans="8:8" x14ac:dyDescent="0.25">
      <c r="H49882" s="200"/>
    </row>
    <row r="49883" spans="8:8" x14ac:dyDescent="0.25">
      <c r="H49883" s="200"/>
    </row>
    <row r="49884" spans="8:8" x14ac:dyDescent="0.25">
      <c r="H49884" s="200"/>
    </row>
    <row r="49885" spans="8:8" x14ac:dyDescent="0.25">
      <c r="H49885" s="200"/>
    </row>
    <row r="49886" spans="8:8" x14ac:dyDescent="0.25">
      <c r="H49886" s="200"/>
    </row>
    <row r="49887" spans="8:8" x14ac:dyDescent="0.25">
      <c r="H49887" s="200"/>
    </row>
    <row r="49888" spans="8:8" x14ac:dyDescent="0.25">
      <c r="H49888" s="200"/>
    </row>
    <row r="49889" spans="8:8" x14ac:dyDescent="0.25">
      <c r="H49889" s="200"/>
    </row>
    <row r="49890" spans="8:8" x14ac:dyDescent="0.25">
      <c r="H49890" s="200"/>
    </row>
    <row r="49891" spans="8:8" x14ac:dyDescent="0.25">
      <c r="H49891" s="200"/>
    </row>
    <row r="49892" spans="8:8" x14ac:dyDescent="0.25">
      <c r="H49892" s="200"/>
    </row>
    <row r="49893" spans="8:8" x14ac:dyDescent="0.25">
      <c r="H49893" s="200"/>
    </row>
    <row r="49894" spans="8:8" x14ac:dyDescent="0.25">
      <c r="H49894" s="200"/>
    </row>
    <row r="49895" spans="8:8" x14ac:dyDescent="0.25">
      <c r="H49895" s="200"/>
    </row>
    <row r="49896" spans="8:8" x14ac:dyDescent="0.25">
      <c r="H49896" s="200"/>
    </row>
    <row r="49897" spans="8:8" x14ac:dyDescent="0.25">
      <c r="H49897" s="200"/>
    </row>
    <row r="49898" spans="8:8" x14ac:dyDescent="0.25">
      <c r="H49898" s="200"/>
    </row>
    <row r="49899" spans="8:8" x14ac:dyDescent="0.25">
      <c r="H49899" s="200"/>
    </row>
    <row r="49900" spans="8:8" x14ac:dyDescent="0.25">
      <c r="H49900" s="200"/>
    </row>
    <row r="49901" spans="8:8" x14ac:dyDescent="0.25">
      <c r="H49901" s="200"/>
    </row>
    <row r="49902" spans="8:8" x14ac:dyDescent="0.25">
      <c r="H49902" s="200"/>
    </row>
    <row r="49903" spans="8:8" x14ac:dyDescent="0.25">
      <c r="H49903" s="200"/>
    </row>
    <row r="49904" spans="8:8" x14ac:dyDescent="0.25">
      <c r="H49904" s="200"/>
    </row>
    <row r="49905" spans="8:8" x14ac:dyDescent="0.25">
      <c r="H49905" s="200"/>
    </row>
    <row r="49906" spans="8:8" x14ac:dyDescent="0.25">
      <c r="H49906" s="200"/>
    </row>
    <row r="49907" spans="8:8" x14ac:dyDescent="0.25">
      <c r="H49907" s="200"/>
    </row>
    <row r="49908" spans="8:8" x14ac:dyDescent="0.25">
      <c r="H49908" s="200"/>
    </row>
    <row r="49909" spans="8:8" x14ac:dyDescent="0.25">
      <c r="H49909" s="200"/>
    </row>
    <row r="49910" spans="8:8" x14ac:dyDescent="0.25">
      <c r="H49910" s="200"/>
    </row>
    <row r="49911" spans="8:8" x14ac:dyDescent="0.25">
      <c r="H49911" s="200"/>
    </row>
    <row r="49912" spans="8:8" x14ac:dyDescent="0.25">
      <c r="H49912" s="200"/>
    </row>
    <row r="49913" spans="8:8" x14ac:dyDescent="0.25">
      <c r="H49913" s="200"/>
    </row>
    <row r="49914" spans="8:8" x14ac:dyDescent="0.25">
      <c r="H49914" s="200"/>
    </row>
    <row r="49915" spans="8:8" x14ac:dyDescent="0.25">
      <c r="H49915" s="200"/>
    </row>
    <row r="49916" spans="8:8" x14ac:dyDescent="0.25">
      <c r="H49916" s="200"/>
    </row>
    <row r="49917" spans="8:8" x14ac:dyDescent="0.25">
      <c r="H49917" s="200"/>
    </row>
    <row r="49918" spans="8:8" x14ac:dyDescent="0.25">
      <c r="H49918" s="200"/>
    </row>
    <row r="49919" spans="8:8" x14ac:dyDescent="0.25">
      <c r="H49919" s="200"/>
    </row>
    <row r="49920" spans="8:8" x14ac:dyDescent="0.25">
      <c r="H49920" s="200"/>
    </row>
    <row r="49921" spans="8:8" x14ac:dyDescent="0.25">
      <c r="H49921" s="200"/>
    </row>
    <row r="49922" spans="8:8" x14ac:dyDescent="0.25">
      <c r="H49922" s="200"/>
    </row>
    <row r="49923" spans="8:8" x14ac:dyDescent="0.25">
      <c r="H49923" s="200"/>
    </row>
    <row r="49924" spans="8:8" x14ac:dyDescent="0.25">
      <c r="H49924" s="200"/>
    </row>
    <row r="49925" spans="8:8" x14ac:dyDescent="0.25">
      <c r="H49925" s="200"/>
    </row>
    <row r="49926" spans="8:8" x14ac:dyDescent="0.25">
      <c r="H49926" s="200"/>
    </row>
    <row r="49927" spans="8:8" x14ac:dyDescent="0.25">
      <c r="H49927" s="200"/>
    </row>
    <row r="49928" spans="8:8" x14ac:dyDescent="0.25">
      <c r="H49928" s="200"/>
    </row>
    <row r="49929" spans="8:8" x14ac:dyDescent="0.25">
      <c r="H49929" s="200"/>
    </row>
    <row r="49930" spans="8:8" x14ac:dyDescent="0.25">
      <c r="H49930" s="200"/>
    </row>
    <row r="49931" spans="8:8" x14ac:dyDescent="0.25">
      <c r="H49931" s="200"/>
    </row>
    <row r="49932" spans="8:8" x14ac:dyDescent="0.25">
      <c r="H49932" s="200"/>
    </row>
    <row r="49933" spans="8:8" x14ac:dyDescent="0.25">
      <c r="H49933" s="200"/>
    </row>
    <row r="49934" spans="8:8" x14ac:dyDescent="0.25">
      <c r="H49934" s="200"/>
    </row>
    <row r="49935" spans="8:8" x14ac:dyDescent="0.25">
      <c r="H49935" s="200"/>
    </row>
    <row r="49936" spans="8:8" x14ac:dyDescent="0.25">
      <c r="H49936" s="200"/>
    </row>
    <row r="49937" spans="8:8" x14ac:dyDescent="0.25">
      <c r="H49937" s="200"/>
    </row>
    <row r="49938" spans="8:8" x14ac:dyDescent="0.25">
      <c r="H49938" s="200"/>
    </row>
    <row r="49939" spans="8:8" x14ac:dyDescent="0.25">
      <c r="H49939" s="200"/>
    </row>
    <row r="49940" spans="8:8" x14ac:dyDescent="0.25">
      <c r="H49940" s="200"/>
    </row>
    <row r="49941" spans="8:8" x14ac:dyDescent="0.25">
      <c r="H49941" s="200"/>
    </row>
    <row r="49942" spans="8:8" x14ac:dyDescent="0.25">
      <c r="H49942" s="200"/>
    </row>
    <row r="49943" spans="8:8" x14ac:dyDescent="0.25">
      <c r="H49943" s="200"/>
    </row>
    <row r="49944" spans="8:8" x14ac:dyDescent="0.25">
      <c r="H49944" s="200"/>
    </row>
    <row r="49945" spans="8:8" x14ac:dyDescent="0.25">
      <c r="H49945" s="200"/>
    </row>
    <row r="49946" spans="8:8" x14ac:dyDescent="0.25">
      <c r="H49946" s="200"/>
    </row>
    <row r="49947" spans="8:8" x14ac:dyDescent="0.25">
      <c r="H49947" s="200"/>
    </row>
    <row r="49948" spans="8:8" x14ac:dyDescent="0.25">
      <c r="H49948" s="200"/>
    </row>
    <row r="49949" spans="8:8" x14ac:dyDescent="0.25">
      <c r="H49949" s="200"/>
    </row>
    <row r="49950" spans="8:8" x14ac:dyDescent="0.25">
      <c r="H49950" s="200"/>
    </row>
    <row r="49951" spans="8:8" x14ac:dyDescent="0.25">
      <c r="H49951" s="200"/>
    </row>
    <row r="49952" spans="8:8" x14ac:dyDescent="0.25">
      <c r="H49952" s="200"/>
    </row>
    <row r="49953" spans="8:8" x14ac:dyDescent="0.25">
      <c r="H49953" s="200"/>
    </row>
    <row r="49954" spans="8:8" x14ac:dyDescent="0.25">
      <c r="H49954" s="200"/>
    </row>
    <row r="49955" spans="8:8" x14ac:dyDescent="0.25">
      <c r="H49955" s="200"/>
    </row>
    <row r="49956" spans="8:8" x14ac:dyDescent="0.25">
      <c r="H49956" s="200"/>
    </row>
    <row r="49957" spans="8:8" x14ac:dyDescent="0.25">
      <c r="H49957" s="200"/>
    </row>
    <row r="49958" spans="8:8" x14ac:dyDescent="0.25">
      <c r="H49958" s="200"/>
    </row>
    <row r="49959" spans="8:8" x14ac:dyDescent="0.25">
      <c r="H49959" s="200"/>
    </row>
    <row r="49960" spans="8:8" x14ac:dyDescent="0.25">
      <c r="H49960" s="200"/>
    </row>
    <row r="49961" spans="8:8" x14ac:dyDescent="0.25">
      <c r="H49961" s="200"/>
    </row>
    <row r="49962" spans="8:8" x14ac:dyDescent="0.25">
      <c r="H49962" s="200"/>
    </row>
    <row r="49963" spans="8:8" x14ac:dyDescent="0.25">
      <c r="H49963" s="200"/>
    </row>
    <row r="49964" spans="8:8" x14ac:dyDescent="0.25">
      <c r="H49964" s="200"/>
    </row>
    <row r="49965" spans="8:8" x14ac:dyDescent="0.25">
      <c r="H49965" s="200"/>
    </row>
    <row r="49966" spans="8:8" x14ac:dyDescent="0.25">
      <c r="H49966" s="200"/>
    </row>
    <row r="49967" spans="8:8" x14ac:dyDescent="0.25">
      <c r="H49967" s="200"/>
    </row>
    <row r="49968" spans="8:8" x14ac:dyDescent="0.25">
      <c r="H49968" s="200"/>
    </row>
    <row r="49969" spans="8:8" x14ac:dyDescent="0.25">
      <c r="H49969" s="200"/>
    </row>
    <row r="49970" spans="8:8" x14ac:dyDescent="0.25">
      <c r="H49970" s="200"/>
    </row>
    <row r="49971" spans="8:8" x14ac:dyDescent="0.25">
      <c r="H49971" s="200"/>
    </row>
    <row r="49972" spans="8:8" x14ac:dyDescent="0.25">
      <c r="H49972" s="200"/>
    </row>
    <row r="49973" spans="8:8" x14ac:dyDescent="0.25">
      <c r="H49973" s="200"/>
    </row>
    <row r="49974" spans="8:8" x14ac:dyDescent="0.25">
      <c r="H49974" s="200"/>
    </row>
    <row r="49975" spans="8:8" x14ac:dyDescent="0.25">
      <c r="H49975" s="200"/>
    </row>
    <row r="49976" spans="8:8" x14ac:dyDescent="0.25">
      <c r="H49976" s="200"/>
    </row>
    <row r="49977" spans="8:8" x14ac:dyDescent="0.25">
      <c r="H49977" s="200"/>
    </row>
    <row r="49978" spans="8:8" x14ac:dyDescent="0.25">
      <c r="H49978" s="200"/>
    </row>
    <row r="49979" spans="8:8" x14ac:dyDescent="0.25">
      <c r="H49979" s="200"/>
    </row>
    <row r="49980" spans="8:8" x14ac:dyDescent="0.25">
      <c r="H49980" s="200"/>
    </row>
    <row r="49981" spans="8:8" x14ac:dyDescent="0.25">
      <c r="H49981" s="200"/>
    </row>
    <row r="49982" spans="8:8" x14ac:dyDescent="0.25">
      <c r="H49982" s="200"/>
    </row>
    <row r="49983" spans="8:8" x14ac:dyDescent="0.25">
      <c r="H49983" s="200"/>
    </row>
    <row r="49984" spans="8:8" x14ac:dyDescent="0.25">
      <c r="H49984" s="200"/>
    </row>
    <row r="49985" spans="8:8" x14ac:dyDescent="0.25">
      <c r="H49985" s="200"/>
    </row>
    <row r="49986" spans="8:8" x14ac:dyDescent="0.25">
      <c r="H49986" s="200"/>
    </row>
    <row r="49987" spans="8:8" x14ac:dyDescent="0.25">
      <c r="H49987" s="200"/>
    </row>
    <row r="49988" spans="8:8" x14ac:dyDescent="0.25">
      <c r="H49988" s="200"/>
    </row>
    <row r="49989" spans="8:8" x14ac:dyDescent="0.25">
      <c r="H49989" s="200"/>
    </row>
    <row r="49990" spans="8:8" x14ac:dyDescent="0.25">
      <c r="H49990" s="200"/>
    </row>
    <row r="49991" spans="8:8" x14ac:dyDescent="0.25">
      <c r="H49991" s="200"/>
    </row>
    <row r="49992" spans="8:8" x14ac:dyDescent="0.25">
      <c r="H49992" s="200"/>
    </row>
    <row r="49993" spans="8:8" x14ac:dyDescent="0.25">
      <c r="H49993" s="200"/>
    </row>
    <row r="49994" spans="8:8" x14ac:dyDescent="0.25">
      <c r="H49994" s="200"/>
    </row>
    <row r="49995" spans="8:8" x14ac:dyDescent="0.25">
      <c r="H49995" s="200"/>
    </row>
    <row r="49996" spans="8:8" x14ac:dyDescent="0.25">
      <c r="H49996" s="200"/>
    </row>
    <row r="49997" spans="8:8" x14ac:dyDescent="0.25">
      <c r="H49997" s="200"/>
    </row>
    <row r="49998" spans="8:8" x14ac:dyDescent="0.25">
      <c r="H49998" s="200"/>
    </row>
    <row r="49999" spans="8:8" x14ac:dyDescent="0.25">
      <c r="H49999" s="200"/>
    </row>
    <row r="50000" spans="8:8" x14ac:dyDescent="0.25">
      <c r="H50000" s="200"/>
    </row>
    <row r="50001" spans="8:11" x14ac:dyDescent="0.25">
      <c r="H50001" s="200"/>
    </row>
    <row r="50002" spans="8:11" x14ac:dyDescent="0.25">
      <c r="H50002" s="200"/>
    </row>
    <row r="50003" spans="8:11" x14ac:dyDescent="0.25">
      <c r="H50003" s="200"/>
    </row>
    <row r="50004" spans="8:11" x14ac:dyDescent="0.25">
      <c r="H50004" s="200"/>
    </row>
    <row r="50005" spans="8:11" x14ac:dyDescent="0.25">
      <c r="H50005" s="200"/>
    </row>
    <row r="50006" spans="8:11" x14ac:dyDescent="0.25">
      <c r="H50006" s="200"/>
    </row>
    <row r="50007" spans="8:11" x14ac:dyDescent="0.25">
      <c r="H50007" s="200"/>
    </row>
    <row r="50008" spans="8:11" x14ac:dyDescent="0.25">
      <c r="H50008" s="200"/>
    </row>
    <row r="50009" spans="8:11" x14ac:dyDescent="0.25">
      <c r="I50009" s="30" t="s">
        <v>140</v>
      </c>
      <c r="J50009" s="30" t="s">
        <v>140</v>
      </c>
      <c r="K50009" s="30" t="s">
        <v>140</v>
      </c>
    </row>
  </sheetData>
  <sortState xmlns:xlrd2="http://schemas.microsoft.com/office/spreadsheetml/2017/richdata2" ref="E9:E59">
    <sortCondition descending="1" ref="E9:E59"/>
  </sortState>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18033-7EC6-4CD0-A514-4E32B7B8873E}">
  <sheetPr>
    <pageSetUpPr fitToPage="1"/>
  </sheetPr>
  <dimension ref="B3:S50"/>
  <sheetViews>
    <sheetView showGridLines="0" zoomScale="78" zoomScaleNormal="95" workbookViewId="0">
      <selection activeCell="T32" sqref="T32"/>
    </sheetView>
  </sheetViews>
  <sheetFormatPr defaultRowHeight="13.8" x14ac:dyDescent="0.25"/>
  <cols>
    <col min="1" max="1" width="8.88671875" style="30"/>
    <col min="2" max="2" width="12.5546875" style="30" bestFit="1" customWidth="1"/>
    <col min="3" max="11" width="9.77734375" style="30" customWidth="1"/>
    <col min="12" max="12" width="8.88671875" style="30"/>
    <col min="13" max="13" width="3.21875" style="30" customWidth="1"/>
    <col min="14" max="16384" width="8.88671875" style="30"/>
  </cols>
  <sheetData>
    <row r="3" spans="2:19" ht="4.05" customHeight="1" x14ac:dyDescent="0.25">
      <c r="B3" s="194"/>
      <c r="C3" s="194"/>
      <c r="D3" s="194"/>
      <c r="E3" s="194"/>
      <c r="F3" s="194"/>
      <c r="G3" s="194"/>
      <c r="H3" s="194"/>
      <c r="I3" s="194"/>
      <c r="J3" s="194"/>
      <c r="K3" s="194"/>
    </row>
    <row r="4" spans="2:19" ht="77.400000000000006" customHeight="1" x14ac:dyDescent="0.8">
      <c r="B4" s="82" t="s">
        <v>473</v>
      </c>
      <c r="C4" s="83" t="s">
        <v>474</v>
      </c>
    </row>
    <row r="5" spans="2:19" ht="4.05" customHeight="1" x14ac:dyDescent="0.25">
      <c r="B5" s="194"/>
      <c r="C5" s="194"/>
      <c r="D5" s="194"/>
      <c r="E5" s="194"/>
      <c r="F5" s="194"/>
      <c r="G5" s="194"/>
      <c r="H5" s="194"/>
      <c r="I5" s="194"/>
      <c r="J5" s="194"/>
      <c r="K5" s="194"/>
    </row>
    <row r="6" spans="2:19" ht="14.4" thickBot="1" x14ac:dyDescent="0.3">
      <c r="M6" s="388"/>
      <c r="N6" s="388"/>
      <c r="O6" s="388"/>
      <c r="P6" s="388"/>
      <c r="Q6" s="388"/>
      <c r="R6" s="388"/>
    </row>
    <row r="7" spans="2:19" ht="18" x14ac:dyDescent="0.35">
      <c r="B7" s="387" t="s">
        <v>475</v>
      </c>
      <c r="C7" s="387"/>
      <c r="D7" s="387" t="s">
        <v>38</v>
      </c>
      <c r="E7" s="387"/>
      <c r="F7" s="387" t="s">
        <v>476</v>
      </c>
      <c r="G7" s="387"/>
      <c r="H7" s="387" t="s">
        <v>477</v>
      </c>
      <c r="I7" s="387"/>
      <c r="J7" s="387" t="s">
        <v>478</v>
      </c>
      <c r="K7" s="387"/>
      <c r="L7" s="389"/>
      <c r="M7" s="395"/>
      <c r="N7" s="395"/>
      <c r="O7" s="395"/>
      <c r="P7" s="395"/>
      <c r="Q7" s="395"/>
      <c r="R7" s="396"/>
      <c r="S7"/>
    </row>
    <row r="8" spans="2:19" ht="18" x14ac:dyDescent="0.35">
      <c r="B8" s="385"/>
      <c r="C8" s="385"/>
      <c r="D8" s="385"/>
      <c r="E8" s="385"/>
      <c r="F8" s="385"/>
      <c r="G8" s="385"/>
      <c r="H8" s="385"/>
      <c r="I8" s="385"/>
      <c r="J8" s="385"/>
      <c r="K8" s="385"/>
      <c r="L8" s="389"/>
      <c r="M8" s="391"/>
      <c r="N8" s="397" t="s">
        <v>480</v>
      </c>
      <c r="O8" s="391"/>
      <c r="P8" s="391"/>
      <c r="Q8" s="391"/>
      <c r="R8" s="392"/>
      <c r="S8"/>
    </row>
    <row r="9" spans="2:19" ht="14.4" x14ac:dyDescent="0.3">
      <c r="B9" s="385"/>
      <c r="C9" s="385"/>
      <c r="D9" s="385"/>
      <c r="E9" s="385"/>
      <c r="F9" s="385"/>
      <c r="G9" s="385"/>
      <c r="H9" s="385"/>
      <c r="I9" s="385"/>
      <c r="J9" s="385"/>
      <c r="K9" s="385"/>
      <c r="L9" s="389"/>
      <c r="M9" s="391"/>
      <c r="N9" s="391"/>
      <c r="O9" s="391"/>
      <c r="P9" s="391"/>
      <c r="Q9" s="391"/>
      <c r="R9" s="392"/>
    </row>
    <row r="10" spans="2:19" ht="15" thickBot="1" x14ac:dyDescent="0.35">
      <c r="B10" s="386"/>
      <c r="C10" s="386"/>
      <c r="D10" s="386"/>
      <c r="E10" s="386"/>
      <c r="F10" s="386"/>
      <c r="G10" s="386"/>
      <c r="H10" s="386"/>
      <c r="I10" s="386"/>
      <c r="J10" s="386"/>
      <c r="K10" s="386"/>
      <c r="L10" s="389"/>
      <c r="M10" s="391"/>
      <c r="N10" s="391"/>
      <c r="O10" s="391"/>
      <c r="P10" s="391"/>
      <c r="Q10" s="391"/>
      <c r="R10" s="392"/>
    </row>
    <row r="11" spans="2:19" ht="14.4" x14ac:dyDescent="0.3">
      <c r="B11"/>
      <c r="C11"/>
      <c r="D11"/>
      <c r="E11"/>
      <c r="F11"/>
      <c r="G11"/>
      <c r="H11"/>
      <c r="I11"/>
      <c r="J11"/>
      <c r="K11"/>
      <c r="L11" s="389"/>
      <c r="M11" s="391"/>
      <c r="N11" s="391"/>
      <c r="O11" s="391"/>
      <c r="P11" s="391"/>
      <c r="Q11" s="391"/>
      <c r="R11" s="392"/>
    </row>
    <row r="12" spans="2:19" ht="17.399999999999999" x14ac:dyDescent="0.3">
      <c r="B12" s="32" t="s">
        <v>479</v>
      </c>
      <c r="C12"/>
      <c r="D12"/>
      <c r="E12"/>
      <c r="F12"/>
      <c r="G12"/>
      <c r="H12"/>
      <c r="I12"/>
      <c r="J12"/>
      <c r="K12"/>
      <c r="L12" s="389"/>
      <c r="M12" s="391"/>
      <c r="N12" s="391"/>
      <c r="O12" s="391"/>
      <c r="P12" s="391"/>
      <c r="Q12" s="391"/>
      <c r="R12" s="392"/>
    </row>
    <row r="13" spans="2:19" ht="14.4" x14ac:dyDescent="0.3">
      <c r="B13"/>
      <c r="C13"/>
      <c r="D13"/>
      <c r="E13"/>
      <c r="F13"/>
      <c r="G13"/>
      <c r="H13"/>
      <c r="I13"/>
      <c r="J13"/>
      <c r="K13"/>
      <c r="L13" s="389"/>
      <c r="M13" s="391"/>
      <c r="N13" s="391"/>
      <c r="O13" s="391"/>
      <c r="P13" s="391"/>
      <c r="Q13" s="391"/>
      <c r="R13" s="392"/>
    </row>
    <row r="14" spans="2:19" ht="14.4" x14ac:dyDescent="0.3">
      <c r="B14"/>
      <c r="C14"/>
      <c r="D14"/>
      <c r="E14"/>
      <c r="F14"/>
      <c r="G14"/>
      <c r="H14"/>
      <c r="I14"/>
      <c r="J14"/>
      <c r="K14"/>
      <c r="L14" s="389"/>
      <c r="M14" s="391"/>
      <c r="N14" s="391"/>
      <c r="O14" s="391"/>
      <c r="P14" s="391"/>
      <c r="Q14" s="391"/>
      <c r="R14" s="392"/>
    </row>
    <row r="15" spans="2:19" ht="14.4" x14ac:dyDescent="0.3">
      <c r="B15"/>
      <c r="C15"/>
      <c r="D15"/>
      <c r="E15"/>
      <c r="F15"/>
      <c r="G15"/>
      <c r="H15"/>
      <c r="I15"/>
      <c r="J15"/>
      <c r="K15"/>
      <c r="L15" s="389"/>
      <c r="M15" s="391"/>
      <c r="N15" s="391"/>
      <c r="O15" s="391"/>
      <c r="P15" s="391"/>
      <c r="Q15" s="391"/>
      <c r="R15" s="392"/>
    </row>
    <row r="16" spans="2:19" ht="14.4" x14ac:dyDescent="0.3">
      <c r="B16"/>
      <c r="C16"/>
      <c r="D16"/>
      <c r="E16"/>
      <c r="F16"/>
      <c r="G16"/>
      <c r="H16"/>
      <c r="I16"/>
      <c r="J16"/>
      <c r="K16"/>
      <c r="L16" s="389"/>
      <c r="M16" s="391"/>
      <c r="N16" s="391"/>
      <c r="O16" s="391"/>
      <c r="P16" s="391"/>
      <c r="Q16" s="391"/>
      <c r="R16" s="392"/>
    </row>
    <row r="17" spans="2:18" ht="14.4" x14ac:dyDescent="0.3">
      <c r="B17"/>
      <c r="C17"/>
      <c r="D17"/>
      <c r="E17"/>
      <c r="F17"/>
      <c r="G17"/>
      <c r="H17"/>
      <c r="I17"/>
      <c r="J17"/>
      <c r="K17"/>
      <c r="L17" s="389"/>
      <c r="M17" s="391"/>
      <c r="N17" s="391"/>
      <c r="O17" s="391"/>
      <c r="P17" s="391"/>
      <c r="Q17" s="391"/>
      <c r="R17" s="392"/>
    </row>
    <row r="18" spans="2:18" ht="14.4" x14ac:dyDescent="0.3">
      <c r="B18"/>
      <c r="C18"/>
      <c r="D18"/>
      <c r="E18"/>
      <c r="F18"/>
      <c r="G18"/>
      <c r="H18"/>
      <c r="I18"/>
      <c r="J18"/>
      <c r="K18"/>
      <c r="L18" s="389"/>
      <c r="M18" s="391"/>
      <c r="N18" s="391"/>
      <c r="O18" s="391"/>
      <c r="P18" s="391"/>
      <c r="Q18" s="391"/>
      <c r="R18" s="392"/>
    </row>
    <row r="19" spans="2:18" ht="14.4" x14ac:dyDescent="0.3">
      <c r="B19"/>
      <c r="C19"/>
      <c r="D19"/>
      <c r="E19"/>
      <c r="F19"/>
      <c r="G19"/>
      <c r="H19"/>
      <c r="I19"/>
      <c r="J19"/>
      <c r="K19"/>
      <c r="L19" s="389"/>
      <c r="M19" s="391"/>
      <c r="N19" s="391"/>
      <c r="O19" s="391"/>
      <c r="P19" s="391"/>
      <c r="Q19" s="391"/>
      <c r="R19" s="392"/>
    </row>
    <row r="20" spans="2:18" ht="14.4" x14ac:dyDescent="0.3">
      <c r="B20"/>
      <c r="C20"/>
      <c r="D20"/>
      <c r="E20"/>
      <c r="F20"/>
      <c r="G20"/>
      <c r="H20"/>
      <c r="I20"/>
      <c r="J20"/>
      <c r="K20"/>
      <c r="L20" s="389"/>
      <c r="M20" s="391"/>
      <c r="N20" s="391"/>
      <c r="O20" s="391"/>
      <c r="P20" s="391"/>
      <c r="Q20" s="391"/>
      <c r="R20" s="392"/>
    </row>
    <row r="21" spans="2:18" ht="18" x14ac:dyDescent="0.35">
      <c r="B21"/>
      <c r="C21"/>
      <c r="D21"/>
      <c r="E21"/>
      <c r="F21"/>
      <c r="G21"/>
      <c r="H21"/>
      <c r="I21"/>
      <c r="J21"/>
      <c r="K21"/>
      <c r="L21" s="389"/>
      <c r="M21" s="391"/>
      <c r="N21" s="397" t="s">
        <v>481</v>
      </c>
      <c r="O21" s="391"/>
      <c r="P21" s="391"/>
      <c r="Q21" s="391"/>
      <c r="R21" s="392"/>
    </row>
    <row r="22" spans="2:18" ht="14.4" x14ac:dyDescent="0.3">
      <c r="B22"/>
      <c r="C22"/>
      <c r="D22"/>
      <c r="E22"/>
      <c r="F22"/>
      <c r="G22"/>
      <c r="H22"/>
      <c r="I22"/>
      <c r="J22"/>
      <c r="K22"/>
      <c r="L22" s="389"/>
      <c r="M22" s="391"/>
      <c r="N22" s="391"/>
      <c r="O22" s="391"/>
      <c r="P22" s="391"/>
      <c r="Q22" s="391"/>
      <c r="R22" s="392"/>
    </row>
    <row r="23" spans="2:18" ht="14.4" x14ac:dyDescent="0.3">
      <c r="B23"/>
      <c r="C23"/>
      <c r="D23"/>
      <c r="E23"/>
      <c r="F23"/>
      <c r="G23"/>
      <c r="H23"/>
      <c r="I23"/>
      <c r="J23"/>
      <c r="K23"/>
      <c r="L23" s="389"/>
      <c r="M23" s="391"/>
      <c r="N23" s="391"/>
      <c r="O23" s="391"/>
      <c r="P23" s="391"/>
      <c r="Q23" s="391"/>
      <c r="R23" s="392"/>
    </row>
    <row r="24" spans="2:18" ht="14.4" x14ac:dyDescent="0.3">
      <c r="B24"/>
      <c r="C24"/>
      <c r="D24"/>
      <c r="E24"/>
      <c r="F24"/>
      <c r="G24"/>
      <c r="H24"/>
      <c r="I24"/>
      <c r="J24"/>
      <c r="K24"/>
      <c r="L24" s="389"/>
      <c r="M24" s="391"/>
      <c r="N24" s="391"/>
      <c r="O24" s="391"/>
      <c r="P24" s="391"/>
      <c r="Q24" s="391"/>
      <c r="R24" s="392"/>
    </row>
    <row r="25" spans="2:18" ht="14.4" x14ac:dyDescent="0.3">
      <c r="B25"/>
      <c r="C25"/>
      <c r="D25"/>
      <c r="E25"/>
      <c r="F25"/>
      <c r="G25"/>
      <c r="H25"/>
      <c r="I25"/>
      <c r="J25"/>
      <c r="K25"/>
      <c r="L25" s="389"/>
      <c r="M25" s="391"/>
      <c r="N25" s="391"/>
      <c r="O25" s="391"/>
      <c r="P25" s="391"/>
      <c r="Q25" s="391"/>
      <c r="R25" s="392"/>
    </row>
    <row r="26" spans="2:18" ht="14.4" x14ac:dyDescent="0.3">
      <c r="B26"/>
      <c r="C26"/>
      <c r="D26"/>
      <c r="E26"/>
      <c r="F26"/>
      <c r="G26"/>
      <c r="H26"/>
      <c r="I26"/>
      <c r="J26"/>
      <c r="K26"/>
      <c r="L26" s="389"/>
      <c r="M26" s="391"/>
      <c r="N26" s="391"/>
      <c r="O26" s="391"/>
      <c r="P26" s="391"/>
      <c r="Q26" s="391"/>
      <c r="R26" s="392"/>
    </row>
    <row r="27" spans="2:18" ht="14.4" x14ac:dyDescent="0.3">
      <c r="B27"/>
      <c r="C27"/>
      <c r="D27"/>
      <c r="E27"/>
      <c r="F27"/>
      <c r="G27"/>
      <c r="H27"/>
      <c r="I27"/>
      <c r="J27"/>
      <c r="K27"/>
      <c r="L27" s="389"/>
      <c r="M27" s="391"/>
      <c r="N27" s="391"/>
      <c r="O27" s="391"/>
      <c r="P27" s="391"/>
      <c r="Q27" s="391"/>
      <c r="R27" s="392"/>
    </row>
    <row r="28" spans="2:18" ht="14.4" x14ac:dyDescent="0.3">
      <c r="B28"/>
      <c r="C28"/>
      <c r="D28"/>
      <c r="E28"/>
      <c r="F28"/>
      <c r="G28"/>
      <c r="H28"/>
      <c r="I28"/>
      <c r="J28"/>
      <c r="K28"/>
      <c r="L28" s="389"/>
      <c r="M28" s="391"/>
      <c r="N28" s="391"/>
      <c r="O28" s="391"/>
      <c r="P28" s="391"/>
      <c r="Q28" s="391"/>
      <c r="R28" s="392"/>
    </row>
    <row r="29" spans="2:18" ht="15" thickBot="1" x14ac:dyDescent="0.35">
      <c r="B29"/>
      <c r="C29"/>
      <c r="D29"/>
      <c r="E29"/>
      <c r="F29"/>
      <c r="G29"/>
      <c r="H29"/>
      <c r="I29"/>
      <c r="J29"/>
      <c r="K29"/>
      <c r="L29" s="389"/>
      <c r="M29" s="393"/>
      <c r="N29" s="393"/>
      <c r="O29" s="393"/>
      <c r="P29" s="393"/>
      <c r="Q29" s="393"/>
      <c r="R29" s="394"/>
    </row>
    <row r="30" spans="2:18" ht="15" thickBot="1" x14ac:dyDescent="0.35">
      <c r="B30"/>
      <c r="C30"/>
      <c r="D30"/>
      <c r="E30"/>
      <c r="F30"/>
      <c r="G30"/>
      <c r="H30"/>
      <c r="I30"/>
      <c r="J30"/>
      <c r="K30"/>
      <c r="R30" s="390"/>
    </row>
    <row r="31" spans="2:18" ht="18" x14ac:dyDescent="0.35">
      <c r="B31"/>
      <c r="C31"/>
      <c r="D31"/>
      <c r="E31"/>
      <c r="F31"/>
      <c r="G31"/>
      <c r="H31"/>
      <c r="I31"/>
      <c r="J31"/>
      <c r="K31"/>
      <c r="M31" s="399"/>
      <c r="N31" s="398"/>
      <c r="O31" s="398"/>
      <c r="P31" s="398"/>
      <c r="Q31" s="398"/>
      <c r="R31" s="396"/>
    </row>
    <row r="32" spans="2:18" ht="22.8" x14ac:dyDescent="0.4">
      <c r="B32"/>
      <c r="C32"/>
      <c r="D32"/>
      <c r="E32"/>
      <c r="F32"/>
      <c r="G32"/>
      <c r="H32"/>
      <c r="I32"/>
      <c r="J32"/>
      <c r="K32"/>
      <c r="M32" s="402"/>
      <c r="N32" s="403" t="s">
        <v>482</v>
      </c>
      <c r="O32" s="404"/>
      <c r="P32" s="404"/>
      <c r="Q32" s="404"/>
      <c r="R32" s="405"/>
    </row>
    <row r="33" spans="2:18" ht="22.8" x14ac:dyDescent="0.4">
      <c r="B33"/>
      <c r="C33"/>
      <c r="D33"/>
      <c r="E33"/>
      <c r="F33"/>
      <c r="G33"/>
      <c r="H33"/>
      <c r="I33"/>
      <c r="J33"/>
      <c r="K33"/>
      <c r="M33" s="402"/>
      <c r="N33" s="406" t="s">
        <v>483</v>
      </c>
      <c r="O33" s="404"/>
      <c r="P33" s="404"/>
      <c r="Q33" s="404"/>
      <c r="R33" s="405"/>
    </row>
    <row r="34" spans="2:18" ht="14.4" x14ac:dyDescent="0.3">
      <c r="B34"/>
      <c r="C34"/>
      <c r="D34"/>
      <c r="E34"/>
      <c r="F34"/>
      <c r="G34"/>
      <c r="H34"/>
      <c r="I34"/>
      <c r="J34"/>
      <c r="K34"/>
      <c r="M34" s="400"/>
      <c r="N34" s="391"/>
      <c r="O34" s="391"/>
      <c r="P34" s="391"/>
      <c r="Q34" s="391"/>
      <c r="R34" s="392"/>
    </row>
    <row r="35" spans="2:18" ht="14.4" x14ac:dyDescent="0.3">
      <c r="B35"/>
      <c r="C35"/>
      <c r="D35"/>
      <c r="E35"/>
      <c r="F35"/>
      <c r="G35"/>
      <c r="H35"/>
      <c r="I35"/>
      <c r="J35"/>
      <c r="K35"/>
      <c r="M35" s="400"/>
      <c r="N35" s="391"/>
      <c r="O35" s="391"/>
      <c r="P35" s="391"/>
      <c r="Q35" s="391"/>
      <c r="R35" s="392"/>
    </row>
    <row r="36" spans="2:18" ht="14.4" x14ac:dyDescent="0.3">
      <c r="B36"/>
      <c r="C36"/>
      <c r="D36"/>
      <c r="E36"/>
      <c r="F36"/>
      <c r="G36"/>
      <c r="H36"/>
      <c r="I36"/>
      <c r="J36"/>
      <c r="K36"/>
      <c r="M36" s="400"/>
      <c r="N36" s="391"/>
      <c r="O36" s="391"/>
      <c r="P36" s="391"/>
      <c r="Q36" s="391"/>
      <c r="R36" s="392"/>
    </row>
    <row r="37" spans="2:18" ht="14.4" x14ac:dyDescent="0.3">
      <c r="B37"/>
      <c r="C37"/>
      <c r="D37"/>
      <c r="E37"/>
      <c r="F37"/>
      <c r="G37"/>
      <c r="H37"/>
      <c r="I37"/>
      <c r="J37"/>
      <c r="K37"/>
      <c r="M37" s="400"/>
      <c r="N37" s="391"/>
      <c r="O37" s="391"/>
      <c r="P37" s="391"/>
      <c r="Q37" s="391"/>
      <c r="R37" s="392"/>
    </row>
    <row r="38" spans="2:18" ht="14.4" x14ac:dyDescent="0.3">
      <c r="B38"/>
      <c r="C38"/>
      <c r="D38"/>
      <c r="E38"/>
      <c r="F38"/>
      <c r="G38"/>
      <c r="H38"/>
      <c r="I38"/>
      <c r="J38"/>
      <c r="K38"/>
      <c r="M38" s="400"/>
      <c r="N38" s="391"/>
      <c r="O38" s="391"/>
      <c r="P38" s="391"/>
      <c r="Q38" s="391"/>
      <c r="R38" s="392"/>
    </row>
    <row r="39" spans="2:18" ht="14.4" x14ac:dyDescent="0.3">
      <c r="B39"/>
      <c r="C39"/>
      <c r="D39"/>
      <c r="E39"/>
      <c r="F39"/>
      <c r="G39"/>
      <c r="H39"/>
      <c r="I39"/>
      <c r="J39"/>
      <c r="K39"/>
      <c r="M39" s="400"/>
      <c r="N39" s="391"/>
      <c r="O39" s="391"/>
      <c r="P39" s="391"/>
      <c r="Q39" s="391"/>
      <c r="R39" s="392"/>
    </row>
    <row r="40" spans="2:18" ht="14.4" x14ac:dyDescent="0.3">
      <c r="B40"/>
      <c r="C40"/>
      <c r="D40"/>
      <c r="E40"/>
      <c r="F40"/>
      <c r="G40"/>
      <c r="H40"/>
      <c r="I40"/>
      <c r="J40"/>
      <c r="K40"/>
      <c r="M40" s="400"/>
      <c r="N40" s="391"/>
      <c r="O40" s="391"/>
      <c r="P40" s="391"/>
      <c r="Q40" s="391"/>
      <c r="R40" s="392"/>
    </row>
    <row r="41" spans="2:18" ht="14.4" x14ac:dyDescent="0.3">
      <c r="B41"/>
      <c r="C41"/>
      <c r="D41"/>
      <c r="E41"/>
      <c r="F41"/>
      <c r="G41"/>
      <c r="H41"/>
      <c r="I41"/>
      <c r="J41"/>
      <c r="K41"/>
      <c r="M41" s="400"/>
      <c r="N41" s="391"/>
      <c r="O41" s="391"/>
      <c r="P41" s="391"/>
      <c r="Q41" s="391"/>
      <c r="R41" s="392"/>
    </row>
    <row r="42" spans="2:18" ht="14.4" x14ac:dyDescent="0.3">
      <c r="B42"/>
      <c r="C42"/>
      <c r="D42"/>
      <c r="E42"/>
      <c r="F42"/>
      <c r="G42"/>
      <c r="H42"/>
      <c r="I42"/>
      <c r="J42"/>
      <c r="K42"/>
      <c r="M42" s="400"/>
      <c r="N42" s="391"/>
      <c r="O42" s="391"/>
      <c r="P42" s="391"/>
      <c r="Q42" s="391"/>
      <c r="R42" s="392"/>
    </row>
    <row r="43" spans="2:18" ht="14.4" x14ac:dyDescent="0.3">
      <c r="B43"/>
      <c r="C43"/>
      <c r="D43"/>
      <c r="E43"/>
      <c r="F43"/>
      <c r="G43"/>
      <c r="H43"/>
      <c r="I43"/>
      <c r="J43"/>
      <c r="K43"/>
      <c r="M43" s="400"/>
      <c r="N43" s="391"/>
      <c r="O43" s="391"/>
      <c r="P43" s="391"/>
      <c r="Q43" s="391"/>
      <c r="R43" s="392"/>
    </row>
    <row r="44" spans="2:18" ht="14.4" x14ac:dyDescent="0.3">
      <c r="B44"/>
      <c r="C44"/>
      <c r="D44"/>
      <c r="E44"/>
      <c r="F44"/>
      <c r="G44"/>
      <c r="H44"/>
      <c r="I44"/>
      <c r="J44"/>
      <c r="K44"/>
      <c r="M44" s="400"/>
      <c r="N44" s="391"/>
      <c r="O44" s="391"/>
      <c r="P44" s="391"/>
      <c r="Q44" s="391"/>
      <c r="R44" s="392"/>
    </row>
    <row r="45" spans="2:18" ht="14.4" x14ac:dyDescent="0.3">
      <c r="B45"/>
      <c r="C45"/>
      <c r="D45"/>
      <c r="E45"/>
      <c r="F45"/>
      <c r="G45"/>
      <c r="H45"/>
      <c r="I45"/>
      <c r="J45"/>
      <c r="K45"/>
      <c r="M45" s="400"/>
      <c r="N45" s="391"/>
      <c r="O45" s="391"/>
      <c r="P45" s="391"/>
      <c r="Q45" s="391"/>
      <c r="R45" s="392"/>
    </row>
    <row r="46" spans="2:18" ht="14.4" x14ac:dyDescent="0.3">
      <c r="B46"/>
      <c r="C46"/>
      <c r="D46"/>
      <c r="E46"/>
      <c r="F46"/>
      <c r="G46"/>
      <c r="H46"/>
      <c r="I46"/>
      <c r="J46"/>
      <c r="K46"/>
      <c r="M46" s="400"/>
      <c r="N46" s="391"/>
      <c r="O46" s="391"/>
      <c r="P46" s="391"/>
      <c r="Q46" s="391"/>
      <c r="R46" s="392"/>
    </row>
    <row r="47" spans="2:18" ht="14.4" x14ac:dyDescent="0.3">
      <c r="B47"/>
      <c r="C47"/>
      <c r="D47"/>
      <c r="E47"/>
      <c r="F47"/>
      <c r="G47"/>
      <c r="H47"/>
      <c r="I47"/>
      <c r="J47"/>
      <c r="K47"/>
      <c r="M47" s="400"/>
      <c r="N47" s="391"/>
      <c r="O47" s="391"/>
      <c r="P47" s="391"/>
      <c r="Q47" s="391"/>
      <c r="R47" s="392"/>
    </row>
    <row r="48" spans="2:18" ht="14.4" x14ac:dyDescent="0.3">
      <c r="B48"/>
      <c r="C48"/>
      <c r="D48"/>
      <c r="E48"/>
      <c r="F48"/>
      <c r="G48"/>
      <c r="H48"/>
      <c r="I48"/>
      <c r="J48"/>
      <c r="K48"/>
      <c r="M48" s="400"/>
      <c r="N48" s="391"/>
      <c r="O48" s="391"/>
      <c r="P48" s="391"/>
      <c r="Q48" s="391"/>
      <c r="R48" s="392"/>
    </row>
    <row r="49" spans="2:18" ht="16.2" customHeight="1" x14ac:dyDescent="0.3">
      <c r="B49"/>
      <c r="C49"/>
      <c r="D49"/>
      <c r="E49"/>
      <c r="F49"/>
      <c r="G49"/>
      <c r="H49"/>
      <c r="I49"/>
      <c r="J49"/>
      <c r="K49"/>
      <c r="M49" s="400"/>
      <c r="N49" s="391"/>
      <c r="O49" s="391"/>
      <c r="P49" s="391"/>
      <c r="Q49" s="391"/>
      <c r="R49" s="392"/>
    </row>
    <row r="50" spans="2:18" ht="4.05" customHeight="1" thickBot="1" x14ac:dyDescent="0.3">
      <c r="B50" s="194"/>
      <c r="C50" s="194"/>
      <c r="D50" s="194"/>
      <c r="E50" s="194"/>
      <c r="F50" s="194"/>
      <c r="G50" s="194"/>
      <c r="H50" s="194"/>
      <c r="I50" s="194"/>
      <c r="J50" s="194"/>
      <c r="K50" s="194"/>
      <c r="M50" s="401"/>
      <c r="N50" s="393"/>
      <c r="O50" s="393"/>
      <c r="P50" s="393"/>
      <c r="Q50" s="393"/>
      <c r="R50" s="394"/>
    </row>
  </sheetData>
  <pageMargins left="0.7" right="0.7" top="0.75" bottom="0.75" header="0.3" footer="0.3"/>
  <pageSetup paperSize="9" scale="4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A7433-1CD6-4E3B-A229-1C4FE9023E61}">
  <sheetPr codeName="Sheet14"/>
  <dimension ref="A1:K93"/>
  <sheetViews>
    <sheetView topLeftCell="A50" zoomScale="120" zoomScaleNormal="120" zoomScalePageLayoutView="120" workbookViewId="0">
      <selection activeCell="F17" sqref="F17"/>
    </sheetView>
  </sheetViews>
  <sheetFormatPr defaultColWidth="8.77734375" defaultRowHeight="14.4" x14ac:dyDescent="0.3"/>
  <cols>
    <col min="1" max="1" width="27.6640625" style="121" bestFit="1" customWidth="1"/>
    <col min="2" max="11" width="13.44140625" style="121" bestFit="1" customWidth="1"/>
    <col min="12" max="16384" width="8.77734375" style="121"/>
  </cols>
  <sheetData>
    <row r="1" spans="1:11" s="120" customFormat="1" x14ac:dyDescent="0.3">
      <c r="A1" s="120" t="s">
        <v>170</v>
      </c>
      <c r="B1" s="120" t="s">
        <v>171</v>
      </c>
      <c r="E1" s="418" t="str">
        <f>IF(B2&lt;&gt;B3, "A NEW VERSION OF THE WORKSHEET IS AVAILABLE", "")</f>
        <v/>
      </c>
      <c r="F1" s="418"/>
      <c r="G1" s="418"/>
      <c r="H1" s="418"/>
      <c r="I1" s="418"/>
      <c r="J1" s="418"/>
      <c r="K1" s="418"/>
    </row>
    <row r="2" spans="1:11" x14ac:dyDescent="0.3">
      <c r="A2" s="120" t="s">
        <v>172</v>
      </c>
      <c r="B2" s="121">
        <v>2.1</v>
      </c>
      <c r="E2" s="419" t="s">
        <v>173</v>
      </c>
      <c r="F2" s="419"/>
      <c r="G2" s="419"/>
      <c r="H2" s="419"/>
      <c r="I2" s="419"/>
      <c r="J2" s="419"/>
      <c r="K2" s="419"/>
    </row>
    <row r="3" spans="1:11" x14ac:dyDescent="0.3">
      <c r="A3" s="120" t="s">
        <v>174</v>
      </c>
      <c r="B3" s="121">
        <v>2.1</v>
      </c>
    </row>
    <row r="4" spans="1:11" x14ac:dyDescent="0.3">
      <c r="A4" s="120"/>
    </row>
    <row r="5" spans="1:11" x14ac:dyDescent="0.3">
      <c r="A5" s="120" t="s">
        <v>175</v>
      </c>
    </row>
    <row r="6" spans="1:11" x14ac:dyDescent="0.3">
      <c r="A6" s="121" t="s">
        <v>176</v>
      </c>
      <c r="B6" s="121">
        <f>IF(B9&gt;0, B9/B8, 0)</f>
        <v>10.156663226694185</v>
      </c>
    </row>
    <row r="7" spans="1:11" x14ac:dyDescent="0.3">
      <c r="A7" s="121" t="s">
        <v>177</v>
      </c>
      <c r="B7">
        <v>10</v>
      </c>
    </row>
    <row r="8" spans="1:11" x14ac:dyDescent="0.3">
      <c r="A8" s="121" t="s">
        <v>178</v>
      </c>
      <c r="B8">
        <v>1453.5</v>
      </c>
    </row>
    <row r="9" spans="1:11" x14ac:dyDescent="0.3">
      <c r="A9" s="121" t="s">
        <v>29</v>
      </c>
      <c r="B9">
        <v>14762.71</v>
      </c>
    </row>
    <row r="15" spans="1:11" x14ac:dyDescent="0.3">
      <c r="A15" s="120" t="s">
        <v>179</v>
      </c>
    </row>
    <row r="16" spans="1:11" s="124" customFormat="1" x14ac:dyDescent="0.3">
      <c r="A16" s="122" t="s">
        <v>180</v>
      </c>
      <c r="B16" s="123">
        <v>42825</v>
      </c>
      <c r="C16" s="123">
        <v>43190</v>
      </c>
      <c r="D16" s="123">
        <v>43555</v>
      </c>
      <c r="E16" s="123">
        <v>43921</v>
      </c>
      <c r="F16" s="123">
        <v>44286</v>
      </c>
      <c r="G16" s="123">
        <v>44651</v>
      </c>
      <c r="H16" s="123">
        <v>45016</v>
      </c>
      <c r="I16" s="123">
        <v>45382</v>
      </c>
      <c r="J16" s="123">
        <v>45747</v>
      </c>
      <c r="K16" s="123">
        <v>46112</v>
      </c>
    </row>
    <row r="17" spans="1:11" s="125" customFormat="1" x14ac:dyDescent="0.3">
      <c r="A17" s="125" t="s">
        <v>154</v>
      </c>
      <c r="B17">
        <v>321.29000000000002</v>
      </c>
      <c r="C17">
        <v>401.83</v>
      </c>
      <c r="D17">
        <v>542.79</v>
      </c>
      <c r="E17">
        <v>719.39</v>
      </c>
      <c r="F17">
        <v>650.04999999999995</v>
      </c>
      <c r="G17">
        <v>973.76</v>
      </c>
      <c r="H17">
        <v>1173.57</v>
      </c>
      <c r="I17">
        <v>1296.9000000000001</v>
      </c>
      <c r="J17">
        <v>1515.87</v>
      </c>
      <c r="K17">
        <v>1703.08</v>
      </c>
    </row>
    <row r="18" spans="1:11" s="125" customFormat="1" x14ac:dyDescent="0.3">
      <c r="A18" s="121" t="s">
        <v>181</v>
      </c>
      <c r="B18">
        <v>51.62</v>
      </c>
      <c r="C18">
        <v>59.99</v>
      </c>
      <c r="D18">
        <v>80.209999999999994</v>
      </c>
      <c r="E18">
        <v>105.31</v>
      </c>
      <c r="F18">
        <v>103.26</v>
      </c>
      <c r="G18">
        <v>194.73</v>
      </c>
      <c r="H18">
        <v>158.28</v>
      </c>
      <c r="I18">
        <v>165.28</v>
      </c>
      <c r="J18">
        <v>194.92</v>
      </c>
      <c r="K18">
        <v>227.03</v>
      </c>
    </row>
    <row r="19" spans="1:11" s="125" customFormat="1" x14ac:dyDescent="0.3">
      <c r="A19" s="121" t="s">
        <v>182</v>
      </c>
    </row>
    <row r="20" spans="1:11" s="125" customFormat="1" x14ac:dyDescent="0.3">
      <c r="A20" s="121" t="s">
        <v>183</v>
      </c>
      <c r="B20">
        <v>8.27</v>
      </c>
      <c r="C20">
        <v>9.33</v>
      </c>
      <c r="D20">
        <v>12.35</v>
      </c>
      <c r="E20">
        <v>14.86</v>
      </c>
      <c r="F20">
        <v>13.84</v>
      </c>
      <c r="G20">
        <v>16.809999999999999</v>
      </c>
      <c r="H20">
        <v>21.23</v>
      </c>
      <c r="I20">
        <v>26.61</v>
      </c>
      <c r="J20">
        <v>27.72</v>
      </c>
      <c r="K20">
        <v>28.85</v>
      </c>
    </row>
    <row r="21" spans="1:11" s="125" customFormat="1" x14ac:dyDescent="0.3">
      <c r="A21" s="121" t="s">
        <v>184</v>
      </c>
      <c r="B21">
        <v>10.95</v>
      </c>
      <c r="C21">
        <v>14.71</v>
      </c>
      <c r="D21">
        <v>45.83</v>
      </c>
      <c r="E21">
        <v>65.58</v>
      </c>
      <c r="F21">
        <v>56.7</v>
      </c>
      <c r="G21">
        <v>65.599999999999994</v>
      </c>
      <c r="H21">
        <v>86.85</v>
      </c>
      <c r="I21">
        <v>95.72</v>
      </c>
      <c r="J21">
        <v>115.32</v>
      </c>
      <c r="K21">
        <v>126.46</v>
      </c>
    </row>
    <row r="22" spans="1:11" s="125" customFormat="1" x14ac:dyDescent="0.3">
      <c r="A22" s="121" t="s">
        <v>185</v>
      </c>
      <c r="B22">
        <v>69.22</v>
      </c>
      <c r="C22">
        <v>88.24</v>
      </c>
      <c r="D22">
        <v>85.8</v>
      </c>
      <c r="E22">
        <v>109.01</v>
      </c>
      <c r="F22">
        <v>102.14</v>
      </c>
      <c r="G22">
        <v>116.37</v>
      </c>
      <c r="H22">
        <v>144.56</v>
      </c>
      <c r="I22">
        <v>176.71</v>
      </c>
      <c r="J22">
        <v>206.82</v>
      </c>
      <c r="K22">
        <v>234.11</v>
      </c>
    </row>
    <row r="23" spans="1:11" s="125" customFormat="1" x14ac:dyDescent="0.3">
      <c r="A23" s="121" t="s">
        <v>186</v>
      </c>
      <c r="B23">
        <v>35.549999999999997</v>
      </c>
      <c r="C23">
        <v>46.36</v>
      </c>
      <c r="D23">
        <v>163.36000000000001</v>
      </c>
      <c r="E23">
        <v>216.75</v>
      </c>
      <c r="F23">
        <v>202.75</v>
      </c>
      <c r="G23">
        <v>266.44</v>
      </c>
      <c r="H23">
        <v>350.18</v>
      </c>
      <c r="I23">
        <v>395.45</v>
      </c>
      <c r="J23">
        <v>469.57</v>
      </c>
      <c r="K23">
        <v>525.36</v>
      </c>
    </row>
    <row r="24" spans="1:11" s="125" customFormat="1" x14ac:dyDescent="0.3">
      <c r="A24" s="121" t="s">
        <v>187</v>
      </c>
      <c r="B24">
        <v>90.71</v>
      </c>
      <c r="C24">
        <v>113.79</v>
      </c>
      <c r="D24">
        <v>3.79</v>
      </c>
      <c r="E24">
        <v>7.2</v>
      </c>
      <c r="F24">
        <v>6.22</v>
      </c>
      <c r="G24">
        <v>5.88</v>
      </c>
      <c r="H24">
        <v>12.9</v>
      </c>
      <c r="I24">
        <v>4.76</v>
      </c>
      <c r="J24">
        <v>7.28</v>
      </c>
      <c r="K24">
        <v>12.83</v>
      </c>
    </row>
    <row r="25" spans="1:11" s="125" customFormat="1" x14ac:dyDescent="0.3">
      <c r="A25" s="125" t="s">
        <v>158</v>
      </c>
      <c r="B25">
        <v>11.07</v>
      </c>
      <c r="C25">
        <v>9.6</v>
      </c>
      <c r="D25">
        <v>8.35</v>
      </c>
      <c r="E25">
        <v>10.35</v>
      </c>
      <c r="F25">
        <v>10.26</v>
      </c>
      <c r="G25">
        <v>18.850000000000001</v>
      </c>
      <c r="H25">
        <v>30.87</v>
      </c>
      <c r="I25">
        <v>37.06</v>
      </c>
      <c r="J25">
        <v>51.01</v>
      </c>
      <c r="K25">
        <v>42.25</v>
      </c>
    </row>
    <row r="26" spans="1:11" s="125" customFormat="1" x14ac:dyDescent="0.3">
      <c r="A26" s="125" t="s">
        <v>151</v>
      </c>
      <c r="B26">
        <v>21.89</v>
      </c>
      <c r="C26">
        <v>28.08</v>
      </c>
      <c r="D26">
        <v>60.32</v>
      </c>
      <c r="E26">
        <v>69.41</v>
      </c>
      <c r="F26">
        <v>73.34</v>
      </c>
      <c r="G26">
        <v>83.26</v>
      </c>
      <c r="H26">
        <v>90.27</v>
      </c>
      <c r="I26">
        <v>112.08</v>
      </c>
      <c r="J26">
        <v>138.44</v>
      </c>
      <c r="K26">
        <v>150.57</v>
      </c>
    </row>
    <row r="27" spans="1:11" s="125" customFormat="1" x14ac:dyDescent="0.3">
      <c r="A27" s="125" t="s">
        <v>150</v>
      </c>
      <c r="B27">
        <v>2.9</v>
      </c>
      <c r="C27">
        <v>4.2699999999999996</v>
      </c>
      <c r="D27">
        <v>41.96</v>
      </c>
      <c r="E27">
        <v>48.26</v>
      </c>
      <c r="F27">
        <v>46.37</v>
      </c>
      <c r="G27">
        <v>56.17</v>
      </c>
      <c r="H27">
        <v>58.39</v>
      </c>
      <c r="I27">
        <v>62.53</v>
      </c>
      <c r="J27">
        <v>76.81</v>
      </c>
      <c r="K27">
        <v>81.89</v>
      </c>
    </row>
    <row r="28" spans="1:11" s="125" customFormat="1" x14ac:dyDescent="0.3">
      <c r="A28" s="125" t="s">
        <v>152</v>
      </c>
      <c r="B28">
        <v>41.25</v>
      </c>
      <c r="C28">
        <v>46.66</v>
      </c>
      <c r="D28">
        <v>57.52</v>
      </c>
      <c r="E28">
        <v>93.36</v>
      </c>
      <c r="F28">
        <v>55.69</v>
      </c>
      <c r="G28">
        <v>187.35</v>
      </c>
      <c r="H28">
        <v>281.77999999999997</v>
      </c>
      <c r="I28">
        <v>294.82</v>
      </c>
      <c r="J28">
        <v>330</v>
      </c>
      <c r="K28">
        <v>358.23</v>
      </c>
    </row>
    <row r="29" spans="1:11" s="125" customFormat="1" x14ac:dyDescent="0.3">
      <c r="A29" s="125" t="s">
        <v>167</v>
      </c>
      <c r="B29">
        <v>9.9</v>
      </c>
      <c r="C29">
        <v>10.39</v>
      </c>
      <c r="D29">
        <v>12.93</v>
      </c>
      <c r="E29">
        <v>38.020000000000003</v>
      </c>
      <c r="F29">
        <v>16.13</v>
      </c>
      <c r="G29">
        <v>48.67</v>
      </c>
      <c r="H29">
        <v>69.400000000000006</v>
      </c>
      <c r="I29">
        <v>76.53</v>
      </c>
      <c r="J29">
        <v>85.78</v>
      </c>
      <c r="K29">
        <v>76.69</v>
      </c>
    </row>
    <row r="30" spans="1:11" s="125" customFormat="1" x14ac:dyDescent="0.3">
      <c r="A30" s="125" t="s">
        <v>188</v>
      </c>
      <c r="B30">
        <v>31.35</v>
      </c>
      <c r="C30">
        <v>36.270000000000003</v>
      </c>
      <c r="D30">
        <v>44.59</v>
      </c>
      <c r="E30">
        <v>55.73</v>
      </c>
      <c r="F30">
        <v>40.020000000000003</v>
      </c>
      <c r="G30">
        <v>138.27000000000001</v>
      </c>
      <c r="H30">
        <v>210.83</v>
      </c>
      <c r="I30">
        <v>217</v>
      </c>
      <c r="J30">
        <v>243.42</v>
      </c>
      <c r="K30">
        <v>278.32</v>
      </c>
    </row>
    <row r="31" spans="1:11" s="125" customFormat="1" x14ac:dyDescent="0.3">
      <c r="A31" s="125" t="s">
        <v>189</v>
      </c>
      <c r="B31">
        <v>2.3199999999999998</v>
      </c>
      <c r="C31">
        <v>4.4000000000000004</v>
      </c>
      <c r="D31">
        <v>4.4000000000000004</v>
      </c>
      <c r="E31">
        <v>8.7899999999999991</v>
      </c>
      <c r="G31">
        <v>18.809999999999999</v>
      </c>
      <c r="H31">
        <v>30.45</v>
      </c>
      <c r="I31">
        <v>30.45</v>
      </c>
      <c r="J31">
        <v>30.46</v>
      </c>
      <c r="K31">
        <v>35.549999999999997</v>
      </c>
    </row>
    <row r="32" spans="1:11" s="125" customFormat="1" x14ac:dyDescent="0.3"/>
    <row r="33" spans="1:11" x14ac:dyDescent="0.3">
      <c r="A33" s="125"/>
    </row>
    <row r="34" spans="1:11" x14ac:dyDescent="0.3">
      <c r="A34" s="125"/>
    </row>
    <row r="35" spans="1:11" x14ac:dyDescent="0.3">
      <c r="A35" s="125"/>
    </row>
    <row r="36" spans="1:11" x14ac:dyDescent="0.3">
      <c r="A36" s="125"/>
    </row>
    <row r="37" spans="1:11" x14ac:dyDescent="0.3">
      <c r="A37" s="125"/>
    </row>
    <row r="38" spans="1:11" x14ac:dyDescent="0.3">
      <c r="A38" s="125"/>
    </row>
    <row r="39" spans="1:11" x14ac:dyDescent="0.3">
      <c r="A39" s="125"/>
    </row>
    <row r="40" spans="1:11" x14ac:dyDescent="0.3">
      <c r="A40" s="120" t="s">
        <v>190</v>
      </c>
    </row>
    <row r="41" spans="1:11" s="124" customFormat="1" x14ac:dyDescent="0.3">
      <c r="A41" s="122" t="s">
        <v>180</v>
      </c>
      <c r="B41" s="123">
        <v>45382</v>
      </c>
      <c r="C41" s="123">
        <v>45473</v>
      </c>
      <c r="D41" s="123">
        <v>45565</v>
      </c>
      <c r="E41" s="123">
        <v>45657</v>
      </c>
      <c r="F41" s="123">
        <v>45747</v>
      </c>
      <c r="G41" s="123">
        <v>45838</v>
      </c>
      <c r="H41" s="123">
        <v>45930</v>
      </c>
      <c r="I41" s="123">
        <v>46022</v>
      </c>
      <c r="J41" s="123">
        <v>46112</v>
      </c>
      <c r="K41" s="123">
        <v>46203</v>
      </c>
    </row>
    <row r="42" spans="1:11" s="125" customFormat="1" x14ac:dyDescent="0.3">
      <c r="A42" s="125" t="s">
        <v>154</v>
      </c>
      <c r="B42">
        <v>341.1</v>
      </c>
      <c r="C42">
        <v>330.22</v>
      </c>
      <c r="D42">
        <v>417.46</v>
      </c>
      <c r="E42">
        <v>398.08</v>
      </c>
      <c r="F42">
        <v>370.11</v>
      </c>
      <c r="G42">
        <v>352.93</v>
      </c>
      <c r="H42">
        <v>444.8</v>
      </c>
      <c r="I42">
        <v>445.45</v>
      </c>
      <c r="J42">
        <v>459.9</v>
      </c>
      <c r="K42">
        <v>469.99</v>
      </c>
    </row>
    <row r="43" spans="1:11" s="125" customFormat="1" x14ac:dyDescent="0.3">
      <c r="A43" s="125" t="s">
        <v>157</v>
      </c>
      <c r="B43">
        <v>235.56</v>
      </c>
      <c r="C43">
        <v>236.49</v>
      </c>
      <c r="D43">
        <v>270.38</v>
      </c>
      <c r="E43">
        <v>263.72000000000003</v>
      </c>
      <c r="F43">
        <v>255.39</v>
      </c>
      <c r="G43">
        <v>249.31</v>
      </c>
      <c r="H43">
        <v>295.94</v>
      </c>
      <c r="I43">
        <v>298.47000000000003</v>
      </c>
      <c r="J43">
        <v>315.19</v>
      </c>
      <c r="K43">
        <v>335.34</v>
      </c>
    </row>
    <row r="44" spans="1:11" s="125" customFormat="1" x14ac:dyDescent="0.3">
      <c r="A44" s="125" t="s">
        <v>158</v>
      </c>
      <c r="B44">
        <v>12.78</v>
      </c>
      <c r="C44">
        <v>11.93</v>
      </c>
      <c r="D44">
        <v>11.27</v>
      </c>
      <c r="E44">
        <v>13.27</v>
      </c>
      <c r="F44">
        <v>14.53</v>
      </c>
      <c r="G44">
        <v>20.02</v>
      </c>
      <c r="H44">
        <v>8.1999999999999993</v>
      </c>
      <c r="I44">
        <v>10.51</v>
      </c>
      <c r="J44">
        <v>3.52</v>
      </c>
      <c r="K44">
        <v>12.71</v>
      </c>
    </row>
    <row r="45" spans="1:11" s="125" customFormat="1" x14ac:dyDescent="0.3">
      <c r="A45" s="125" t="s">
        <v>151</v>
      </c>
      <c r="B45">
        <v>32.299999999999997</v>
      </c>
      <c r="C45">
        <v>34.14</v>
      </c>
      <c r="D45">
        <v>34.9</v>
      </c>
      <c r="E45">
        <v>35.229999999999997</v>
      </c>
      <c r="F45">
        <v>34.159999999999997</v>
      </c>
      <c r="G45">
        <v>34.19</v>
      </c>
      <c r="H45">
        <v>35.840000000000003</v>
      </c>
      <c r="I45">
        <v>39.6</v>
      </c>
      <c r="J45">
        <v>40.94</v>
      </c>
      <c r="K45">
        <v>42.2</v>
      </c>
    </row>
    <row r="46" spans="1:11" s="125" customFormat="1" x14ac:dyDescent="0.3">
      <c r="A46" s="125" t="s">
        <v>150</v>
      </c>
      <c r="B46">
        <v>16.850000000000001</v>
      </c>
      <c r="C46">
        <v>18.16</v>
      </c>
      <c r="D46">
        <v>18.100000000000001</v>
      </c>
      <c r="E46">
        <v>18.07</v>
      </c>
      <c r="F46">
        <v>18.12</v>
      </c>
      <c r="G46">
        <v>18.079999999999998</v>
      </c>
      <c r="H46">
        <v>18.850000000000001</v>
      </c>
      <c r="I46">
        <v>20.2</v>
      </c>
      <c r="J46">
        <v>20.5</v>
      </c>
      <c r="K46">
        <v>21.21</v>
      </c>
    </row>
    <row r="47" spans="1:11" s="125" customFormat="1" x14ac:dyDescent="0.3">
      <c r="A47" s="125" t="s">
        <v>152</v>
      </c>
      <c r="B47">
        <v>69.17</v>
      </c>
      <c r="C47">
        <v>53.36</v>
      </c>
      <c r="D47">
        <v>105.35</v>
      </c>
      <c r="E47">
        <v>94.33</v>
      </c>
      <c r="F47">
        <v>76.97</v>
      </c>
      <c r="G47">
        <v>71.37</v>
      </c>
      <c r="H47">
        <v>102.37</v>
      </c>
      <c r="I47">
        <v>97.69</v>
      </c>
      <c r="J47">
        <v>86.79</v>
      </c>
      <c r="K47">
        <v>83.95</v>
      </c>
    </row>
    <row r="48" spans="1:11" s="125" customFormat="1" x14ac:dyDescent="0.3">
      <c r="A48" s="125" t="s">
        <v>167</v>
      </c>
      <c r="B48">
        <v>18.11</v>
      </c>
      <c r="C48">
        <v>13.62</v>
      </c>
      <c r="D48">
        <v>26.34</v>
      </c>
      <c r="E48">
        <v>25.39</v>
      </c>
      <c r="F48">
        <v>20.420000000000002</v>
      </c>
      <c r="G48">
        <v>17.57</v>
      </c>
      <c r="H48">
        <v>26.74</v>
      </c>
      <c r="I48">
        <v>23.8</v>
      </c>
      <c r="J48">
        <v>8.57</v>
      </c>
      <c r="K48">
        <v>21.41</v>
      </c>
    </row>
    <row r="49" spans="1:11" s="125" customFormat="1" x14ac:dyDescent="0.3">
      <c r="A49" s="125" t="s">
        <v>188</v>
      </c>
      <c r="B49">
        <v>50.97</v>
      </c>
      <c r="C49">
        <v>39.53</v>
      </c>
      <c r="D49">
        <v>78.87</v>
      </c>
      <c r="E49">
        <v>68.69</v>
      </c>
      <c r="F49">
        <v>56.34</v>
      </c>
      <c r="G49">
        <v>53.5</v>
      </c>
      <c r="H49">
        <v>75.25</v>
      </c>
      <c r="I49">
        <v>72.53</v>
      </c>
      <c r="J49">
        <v>77.040000000000006</v>
      </c>
      <c r="K49">
        <v>60.57</v>
      </c>
    </row>
    <row r="50" spans="1:11" x14ac:dyDescent="0.3">
      <c r="A50" s="125" t="s">
        <v>191</v>
      </c>
      <c r="B50">
        <v>105.54</v>
      </c>
      <c r="C50">
        <v>93.73</v>
      </c>
      <c r="D50">
        <v>147.08000000000001</v>
      </c>
      <c r="E50">
        <v>134.36000000000001</v>
      </c>
      <c r="F50">
        <v>114.72</v>
      </c>
      <c r="G50">
        <v>103.62</v>
      </c>
      <c r="H50">
        <v>148.86000000000001</v>
      </c>
      <c r="I50">
        <v>146.97999999999999</v>
      </c>
      <c r="J50">
        <v>144.71</v>
      </c>
      <c r="K50">
        <v>134.65</v>
      </c>
    </row>
    <row r="51" spans="1:11" x14ac:dyDescent="0.3">
      <c r="A51" s="125"/>
    </row>
    <row r="52" spans="1:11" x14ac:dyDescent="0.3">
      <c r="A52" s="125"/>
    </row>
    <row r="53" spans="1:11" x14ac:dyDescent="0.3">
      <c r="A53" s="125"/>
    </row>
    <row r="54" spans="1:11" x14ac:dyDescent="0.3">
      <c r="A54" s="125"/>
    </row>
    <row r="55" spans="1:11" x14ac:dyDescent="0.3">
      <c r="A55" s="120" t="s">
        <v>192</v>
      </c>
    </row>
    <row r="56" spans="1:11" s="124" customFormat="1" x14ac:dyDescent="0.3">
      <c r="A56" s="122" t="s">
        <v>180</v>
      </c>
      <c r="B56" s="123">
        <v>42825</v>
      </c>
      <c r="C56" s="123">
        <v>43190</v>
      </c>
      <c r="D56" s="123">
        <v>43555</v>
      </c>
      <c r="E56" s="123">
        <v>43921</v>
      </c>
      <c r="F56" s="123">
        <v>44286</v>
      </c>
      <c r="G56" s="123">
        <v>44651</v>
      </c>
      <c r="H56" s="123">
        <v>45016</v>
      </c>
      <c r="I56" s="123">
        <v>45382</v>
      </c>
      <c r="J56" s="123">
        <v>45747</v>
      </c>
      <c r="K56" s="123">
        <v>46112</v>
      </c>
    </row>
    <row r="57" spans="1:11" x14ac:dyDescent="0.3">
      <c r="A57" s="125" t="s">
        <v>193</v>
      </c>
      <c r="B57">
        <v>9.2799999999999994</v>
      </c>
      <c r="C57">
        <v>43.96</v>
      </c>
      <c r="D57">
        <v>43.96</v>
      </c>
      <c r="E57">
        <v>43.96</v>
      </c>
      <c r="F57">
        <v>43.96</v>
      </c>
      <c r="G57">
        <v>94.05</v>
      </c>
      <c r="H57">
        <v>101.5</v>
      </c>
      <c r="I57">
        <v>101.5</v>
      </c>
      <c r="J57">
        <v>101.55</v>
      </c>
      <c r="K57">
        <v>101.56</v>
      </c>
    </row>
    <row r="58" spans="1:11" x14ac:dyDescent="0.3">
      <c r="A58" s="125" t="s">
        <v>194</v>
      </c>
      <c r="B58">
        <v>308.45</v>
      </c>
      <c r="C58">
        <v>306.95999999999998</v>
      </c>
      <c r="D58">
        <v>317.25</v>
      </c>
      <c r="E58">
        <v>350.5</v>
      </c>
      <c r="F58">
        <v>391.46</v>
      </c>
      <c r="G58">
        <v>497.81</v>
      </c>
      <c r="H58">
        <v>958.41</v>
      </c>
      <c r="I58">
        <v>1157.43</v>
      </c>
      <c r="J58">
        <v>1366.64</v>
      </c>
      <c r="K58">
        <v>1546.51</v>
      </c>
    </row>
    <row r="59" spans="1:11" x14ac:dyDescent="0.3">
      <c r="A59" s="125" t="s">
        <v>195</v>
      </c>
      <c r="B59">
        <v>26.37</v>
      </c>
      <c r="C59">
        <v>24.08</v>
      </c>
      <c r="D59">
        <v>476.24</v>
      </c>
      <c r="E59">
        <v>501.16</v>
      </c>
      <c r="F59">
        <v>529.41</v>
      </c>
      <c r="G59">
        <v>591.85</v>
      </c>
      <c r="H59">
        <v>570.32000000000005</v>
      </c>
      <c r="I59">
        <v>765.31</v>
      </c>
      <c r="J59">
        <v>763.58</v>
      </c>
      <c r="K59">
        <v>890.98</v>
      </c>
    </row>
    <row r="60" spans="1:11" x14ac:dyDescent="0.3">
      <c r="A60" s="125" t="s">
        <v>196</v>
      </c>
      <c r="B60">
        <v>54.64</v>
      </c>
      <c r="C60">
        <v>72.599999999999994</v>
      </c>
      <c r="D60">
        <v>88.94</v>
      </c>
      <c r="E60">
        <v>123.26</v>
      </c>
      <c r="F60">
        <v>116.44</v>
      </c>
      <c r="G60">
        <v>112.03</v>
      </c>
      <c r="H60">
        <v>140.49</v>
      </c>
      <c r="I60">
        <v>146.16</v>
      </c>
      <c r="J60">
        <v>145.22</v>
      </c>
      <c r="K60">
        <v>235.79</v>
      </c>
    </row>
    <row r="61" spans="1:11" s="120" customFormat="1" x14ac:dyDescent="0.3">
      <c r="A61" s="120" t="s">
        <v>197</v>
      </c>
      <c r="B61">
        <v>398.74</v>
      </c>
      <c r="C61">
        <v>447.6</v>
      </c>
      <c r="D61">
        <v>926.39</v>
      </c>
      <c r="E61">
        <v>1018.88</v>
      </c>
      <c r="F61">
        <v>1081.27</v>
      </c>
      <c r="G61">
        <v>1295.74</v>
      </c>
      <c r="H61">
        <v>1770.72</v>
      </c>
      <c r="I61">
        <v>2170.4</v>
      </c>
      <c r="J61">
        <v>2376.9899999999998</v>
      </c>
      <c r="K61">
        <v>2774.84</v>
      </c>
    </row>
    <row r="62" spans="1:11" x14ac:dyDescent="0.3">
      <c r="A62" s="125" t="s">
        <v>198</v>
      </c>
      <c r="B62">
        <v>173.61</v>
      </c>
      <c r="C62">
        <v>295.74</v>
      </c>
      <c r="D62">
        <v>701.73</v>
      </c>
      <c r="E62">
        <v>701.53</v>
      </c>
      <c r="F62">
        <v>772.31</v>
      </c>
      <c r="G62">
        <v>858.44</v>
      </c>
      <c r="H62">
        <v>931.11</v>
      </c>
      <c r="I62">
        <v>1252.98</v>
      </c>
      <c r="J62">
        <v>1398.14</v>
      </c>
      <c r="K62">
        <v>1755.89</v>
      </c>
    </row>
    <row r="63" spans="1:11" x14ac:dyDescent="0.3">
      <c r="A63" s="125" t="s">
        <v>199</v>
      </c>
      <c r="B63">
        <v>7.34</v>
      </c>
      <c r="C63">
        <v>11.65</v>
      </c>
      <c r="D63">
        <v>22.63</v>
      </c>
      <c r="E63">
        <v>42.75</v>
      </c>
      <c r="F63">
        <v>28.77</v>
      </c>
      <c r="G63">
        <v>5.76</v>
      </c>
      <c r="H63">
        <v>22.79</v>
      </c>
      <c r="I63">
        <v>19.899999999999999</v>
      </c>
      <c r="J63">
        <v>28.46</v>
      </c>
      <c r="K63">
        <v>79.22</v>
      </c>
    </row>
    <row r="64" spans="1:11" x14ac:dyDescent="0.3">
      <c r="A64" s="125" t="s">
        <v>200</v>
      </c>
      <c r="B64">
        <v>5.51</v>
      </c>
      <c r="C64">
        <v>0.14000000000000001</v>
      </c>
      <c r="D64">
        <v>3.19</v>
      </c>
      <c r="E64">
        <v>9.9</v>
      </c>
      <c r="F64">
        <v>18.27</v>
      </c>
      <c r="G64">
        <v>22.1</v>
      </c>
      <c r="H64">
        <v>58.14</v>
      </c>
      <c r="I64">
        <v>307.5</v>
      </c>
      <c r="J64">
        <v>570.73</v>
      </c>
      <c r="K64">
        <v>404.5</v>
      </c>
    </row>
    <row r="65" spans="1:11" x14ac:dyDescent="0.3">
      <c r="A65" s="125" t="s">
        <v>201</v>
      </c>
      <c r="B65">
        <v>212.28</v>
      </c>
      <c r="C65">
        <v>140.07</v>
      </c>
      <c r="D65">
        <v>198.84</v>
      </c>
      <c r="E65">
        <v>264.7</v>
      </c>
      <c r="F65">
        <v>261.92</v>
      </c>
      <c r="G65">
        <v>409.44</v>
      </c>
      <c r="H65">
        <v>758.68</v>
      </c>
      <c r="I65">
        <v>590.02</v>
      </c>
      <c r="J65">
        <v>379.66</v>
      </c>
      <c r="K65">
        <v>535.23</v>
      </c>
    </row>
    <row r="66" spans="1:11" s="120" customFormat="1" x14ac:dyDescent="0.3">
      <c r="A66" s="120" t="s">
        <v>197</v>
      </c>
      <c r="B66">
        <v>398.74</v>
      </c>
      <c r="C66">
        <v>447.6</v>
      </c>
      <c r="D66">
        <v>926.39</v>
      </c>
      <c r="E66">
        <v>1018.88</v>
      </c>
      <c r="F66">
        <v>1081.27</v>
      </c>
      <c r="G66">
        <v>1295.74</v>
      </c>
      <c r="H66">
        <v>1770.72</v>
      </c>
      <c r="I66">
        <v>2170.4</v>
      </c>
      <c r="J66">
        <v>2376.9899999999998</v>
      </c>
      <c r="K66">
        <v>2774.84</v>
      </c>
    </row>
    <row r="67" spans="1:11" s="125" customFormat="1" x14ac:dyDescent="0.3">
      <c r="A67" s="125" t="s">
        <v>202</v>
      </c>
      <c r="B67">
        <v>13.68</v>
      </c>
      <c r="C67">
        <v>15.39</v>
      </c>
      <c r="D67">
        <v>34.97</v>
      </c>
      <c r="E67">
        <v>43.96</v>
      </c>
      <c r="F67">
        <v>43.97</v>
      </c>
      <c r="G67">
        <v>40.409999999999997</v>
      </c>
      <c r="H67">
        <v>51.2</v>
      </c>
      <c r="I67">
        <v>70.44</v>
      </c>
      <c r="J67">
        <v>77.3</v>
      </c>
      <c r="K67">
        <v>103.18</v>
      </c>
    </row>
    <row r="68" spans="1:11" x14ac:dyDescent="0.3">
      <c r="A68" s="125" t="s">
        <v>203</v>
      </c>
      <c r="B68">
        <v>6.74</v>
      </c>
      <c r="C68">
        <v>5.98</v>
      </c>
      <c r="D68">
        <v>7</v>
      </c>
      <c r="E68">
        <v>15.98</v>
      </c>
      <c r="F68">
        <v>10.1</v>
      </c>
      <c r="G68">
        <v>14.82</v>
      </c>
      <c r="H68">
        <v>18.760000000000002</v>
      </c>
      <c r="I68">
        <v>23.98</v>
      </c>
      <c r="J68">
        <v>27.57</v>
      </c>
      <c r="K68">
        <v>41.63</v>
      </c>
    </row>
    <row r="69" spans="1:11" x14ac:dyDescent="0.3">
      <c r="A69" s="121" t="s">
        <v>204</v>
      </c>
      <c r="B69">
        <v>88.22</v>
      </c>
      <c r="C69">
        <v>36</v>
      </c>
      <c r="D69">
        <v>76.53</v>
      </c>
      <c r="E69">
        <v>97.24</v>
      </c>
      <c r="F69">
        <v>94.67</v>
      </c>
      <c r="G69">
        <v>185.22</v>
      </c>
      <c r="H69">
        <v>47.06</v>
      </c>
      <c r="I69">
        <v>10.130000000000001</v>
      </c>
      <c r="J69">
        <v>20.28</v>
      </c>
      <c r="K69">
        <v>33.89</v>
      </c>
    </row>
    <row r="70" spans="1:11" x14ac:dyDescent="0.3">
      <c r="A70" s="121" t="s">
        <v>205</v>
      </c>
      <c r="B70">
        <v>9279671</v>
      </c>
      <c r="C70">
        <v>43958924</v>
      </c>
      <c r="D70">
        <v>43958924</v>
      </c>
      <c r="E70">
        <v>43958924</v>
      </c>
      <c r="F70">
        <v>43958924</v>
      </c>
      <c r="G70">
        <v>94053928</v>
      </c>
      <c r="H70">
        <v>101501687</v>
      </c>
      <c r="I70">
        <v>101501687</v>
      </c>
      <c r="J70">
        <v>101551673</v>
      </c>
      <c r="K70">
        <v>101559156</v>
      </c>
    </row>
    <row r="71" spans="1:11" x14ac:dyDescent="0.3">
      <c r="A71" s="121" t="s">
        <v>206</v>
      </c>
    </row>
    <row r="72" spans="1:11" x14ac:dyDescent="0.3">
      <c r="A72" s="121" t="s">
        <v>207</v>
      </c>
      <c r="B72">
        <v>10</v>
      </c>
      <c r="C72">
        <v>10</v>
      </c>
      <c r="D72">
        <v>10</v>
      </c>
      <c r="E72">
        <v>10</v>
      </c>
      <c r="F72">
        <v>10</v>
      </c>
      <c r="G72">
        <v>10</v>
      </c>
      <c r="H72">
        <v>10</v>
      </c>
      <c r="I72">
        <v>10</v>
      </c>
      <c r="J72">
        <v>10</v>
      </c>
      <c r="K72">
        <v>10</v>
      </c>
    </row>
    <row r="74" spans="1:11" x14ac:dyDescent="0.3">
      <c r="A74" s="125"/>
    </row>
    <row r="75" spans="1:11" x14ac:dyDescent="0.3">
      <c r="A75" s="125"/>
    </row>
    <row r="76" spans="1:11" x14ac:dyDescent="0.3">
      <c r="A76" s="125"/>
    </row>
    <row r="77" spans="1:11" x14ac:dyDescent="0.3">
      <c r="A77" s="125"/>
    </row>
    <row r="78" spans="1:11" x14ac:dyDescent="0.3">
      <c r="A78" s="125"/>
    </row>
    <row r="79" spans="1:11" x14ac:dyDescent="0.3">
      <c r="A79" s="125"/>
    </row>
    <row r="80" spans="1:11" x14ac:dyDescent="0.3">
      <c r="A80" s="120" t="s">
        <v>208</v>
      </c>
    </row>
    <row r="81" spans="1:11" s="124" customFormat="1" x14ac:dyDescent="0.3">
      <c r="A81" s="122" t="s">
        <v>180</v>
      </c>
      <c r="B81" s="123">
        <v>42825</v>
      </c>
      <c r="C81" s="123">
        <v>43190</v>
      </c>
      <c r="D81" s="123">
        <v>43555</v>
      </c>
      <c r="E81" s="123">
        <v>43921</v>
      </c>
      <c r="F81" s="123">
        <v>44286</v>
      </c>
      <c r="G81" s="123">
        <v>44651</v>
      </c>
      <c r="H81" s="123">
        <v>45016</v>
      </c>
      <c r="I81" s="123">
        <v>45382</v>
      </c>
      <c r="J81" s="123">
        <v>45747</v>
      </c>
      <c r="K81" s="123">
        <v>46112</v>
      </c>
    </row>
    <row r="82" spans="1:11" s="120" customFormat="1" x14ac:dyDescent="0.3">
      <c r="A82" s="125" t="s">
        <v>209</v>
      </c>
      <c r="B82">
        <v>35.53</v>
      </c>
      <c r="C82">
        <v>47.91</v>
      </c>
      <c r="D82">
        <v>127.24</v>
      </c>
      <c r="E82">
        <v>170.41</v>
      </c>
      <c r="F82">
        <v>142.71</v>
      </c>
      <c r="G82">
        <v>223.73</v>
      </c>
      <c r="H82">
        <v>328.78</v>
      </c>
      <c r="I82">
        <v>321.39999999999998</v>
      </c>
      <c r="J82">
        <v>395.66</v>
      </c>
      <c r="K82">
        <v>419.66</v>
      </c>
    </row>
    <row r="83" spans="1:11" s="125" customFormat="1" x14ac:dyDescent="0.3">
      <c r="A83" s="125" t="s">
        <v>210</v>
      </c>
      <c r="B83">
        <v>-33.340000000000003</v>
      </c>
      <c r="C83">
        <v>-42.36</v>
      </c>
      <c r="D83">
        <v>-116.89</v>
      </c>
      <c r="E83">
        <v>-117.03</v>
      </c>
      <c r="F83">
        <v>-82.88</v>
      </c>
      <c r="G83">
        <v>-175.35</v>
      </c>
      <c r="H83">
        <v>-465.2</v>
      </c>
      <c r="I83">
        <v>-226.47</v>
      </c>
      <c r="J83">
        <v>-267.8</v>
      </c>
      <c r="K83">
        <v>-258.64999999999998</v>
      </c>
    </row>
    <row r="84" spans="1:11" s="125" customFormat="1" x14ac:dyDescent="0.3">
      <c r="A84" s="125" t="s">
        <v>211</v>
      </c>
      <c r="B84">
        <v>-1.1100000000000001</v>
      </c>
      <c r="C84">
        <v>-7.48</v>
      </c>
      <c r="D84">
        <v>-8.69</v>
      </c>
      <c r="E84">
        <v>-51.81</v>
      </c>
      <c r="F84">
        <v>-60.87</v>
      </c>
      <c r="G84">
        <v>-44.06</v>
      </c>
      <c r="H84">
        <v>143.41</v>
      </c>
      <c r="I84">
        <v>-101.78</v>
      </c>
      <c r="J84">
        <v>-117.72</v>
      </c>
      <c r="K84">
        <v>-147.37</v>
      </c>
    </row>
    <row r="85" spans="1:11" s="120" customFormat="1" x14ac:dyDescent="0.3">
      <c r="A85" s="125" t="s">
        <v>212</v>
      </c>
      <c r="B85">
        <v>1.08</v>
      </c>
      <c r="C85">
        <v>-1.93</v>
      </c>
      <c r="D85">
        <v>1.66</v>
      </c>
      <c r="E85">
        <v>1.56</v>
      </c>
      <c r="F85">
        <v>-1.04</v>
      </c>
      <c r="G85">
        <v>4.32</v>
      </c>
      <c r="H85">
        <v>6.99</v>
      </c>
      <c r="I85">
        <v>-6.85</v>
      </c>
      <c r="J85">
        <v>10.14</v>
      </c>
      <c r="K85">
        <v>13.64</v>
      </c>
    </row>
    <row r="86" spans="1:11" x14ac:dyDescent="0.3">
      <c r="A86" s="125"/>
    </row>
    <row r="87" spans="1:11" x14ac:dyDescent="0.3">
      <c r="A87" s="125"/>
    </row>
    <row r="88" spans="1:11" x14ac:dyDescent="0.3">
      <c r="A88" s="125"/>
    </row>
    <row r="89" spans="1:11" x14ac:dyDescent="0.3">
      <c r="A89" s="125"/>
    </row>
    <row r="90" spans="1:11" s="120" customFormat="1" x14ac:dyDescent="0.3">
      <c r="A90" s="120" t="s">
        <v>213</v>
      </c>
      <c r="H90">
        <v>730.5</v>
      </c>
      <c r="I90">
        <v>1297.55</v>
      </c>
      <c r="J90">
        <v>1401.7</v>
      </c>
      <c r="K90">
        <v>1163.0999999999999</v>
      </c>
    </row>
    <row r="92" spans="1:11" s="120" customFormat="1" x14ac:dyDescent="0.3">
      <c r="A92" s="120" t="s">
        <v>214</v>
      </c>
    </row>
    <row r="93" spans="1:11" x14ac:dyDescent="0.3">
      <c r="A93" s="121" t="s">
        <v>215</v>
      </c>
      <c r="B93" s="126">
        <v>0.93</v>
      </c>
      <c r="C93" s="126">
        <v>4.4000000000000004</v>
      </c>
      <c r="D93" s="126">
        <v>4.4000000000000004</v>
      </c>
      <c r="E93" s="126">
        <v>4.4000000000000004</v>
      </c>
      <c r="F93" s="126">
        <v>4.4000000000000004</v>
      </c>
      <c r="G93" s="126">
        <v>9.41</v>
      </c>
      <c r="H93" s="126">
        <v>10.15</v>
      </c>
      <c r="I93" s="126">
        <v>10.15</v>
      </c>
      <c r="J93" s="126">
        <v>10.16</v>
      </c>
      <c r="K93" s="126">
        <v>10.16</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A87DBC6B-3CF6-4AB3-9831-074E15E2943F}"/>
  </hyperlinks>
  <pageMargins left="0.7" right="0.7" top="0.75" bottom="0.75" header="0.3" footer="0.3"/>
  <pageSetup paperSize="9"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FB2C1-773F-4FDD-85D2-328CD28AEC3E}">
  <sheetPr codeName="Sheet15">
    <pageSetUpPr fitToPage="1"/>
  </sheetPr>
  <dimension ref="A1:K22"/>
  <sheetViews>
    <sheetView zoomScale="150" workbookViewId="0">
      <selection activeCell="D10" sqref="D10"/>
    </sheetView>
  </sheetViews>
  <sheetFormatPr defaultColWidth="8.77734375" defaultRowHeight="14.4" x14ac:dyDescent="0.3"/>
  <cols>
    <col min="1" max="1" width="20.6640625" customWidth="1"/>
    <col min="2" max="11" width="13.44140625" bestFit="1" customWidth="1"/>
  </cols>
  <sheetData>
    <row r="1" spans="1:11" s="128" customFormat="1" x14ac:dyDescent="0.3">
      <c r="A1" s="128" t="str">
        <f>'Profit &amp; Loss'!A1</f>
        <v>RAINBOW CHILDRENS MEDICARE LTD</v>
      </c>
      <c r="E1" t="s">
        <v>300</v>
      </c>
      <c r="J1" s="128" t="s">
        <v>244</v>
      </c>
    </row>
    <row r="3" spans="1:11" s="128" customFormat="1" x14ac:dyDescent="0.3">
      <c r="A3" s="130" t="s">
        <v>243</v>
      </c>
      <c r="B3" s="123">
        <v>45382</v>
      </c>
      <c r="C3" s="123">
        <v>45473</v>
      </c>
      <c r="D3" s="123">
        <v>45565</v>
      </c>
      <c r="E3" s="123">
        <v>45657</v>
      </c>
      <c r="F3" s="123">
        <v>45747</v>
      </c>
      <c r="G3" s="123">
        <v>45838</v>
      </c>
      <c r="H3" s="123">
        <v>45930</v>
      </c>
      <c r="I3" s="123">
        <v>46022</v>
      </c>
      <c r="J3" s="123">
        <v>46112</v>
      </c>
      <c r="K3" s="123">
        <v>46203</v>
      </c>
    </row>
    <row r="4" spans="1:11" s="128" customFormat="1" x14ac:dyDescent="0.3">
      <c r="A4" s="128" t="s">
        <v>154</v>
      </c>
      <c r="B4" s="120">
        <v>341.1</v>
      </c>
      <c r="C4" s="120">
        <v>330.22</v>
      </c>
      <c r="D4" s="120">
        <v>417.46</v>
      </c>
      <c r="E4" s="120">
        <v>398.08</v>
      </c>
      <c r="F4" s="120">
        <v>370.11</v>
      </c>
      <c r="G4" s="120">
        <v>352.93</v>
      </c>
      <c r="H4" s="120">
        <v>444.8</v>
      </c>
      <c r="I4" s="120">
        <v>445.45</v>
      </c>
      <c r="J4" s="120">
        <v>459.9</v>
      </c>
      <c r="K4" s="120">
        <v>469.99</v>
      </c>
    </row>
    <row r="5" spans="1:11" x14ac:dyDescent="0.3">
      <c r="A5" t="s">
        <v>157</v>
      </c>
      <c r="B5" s="125">
        <v>235.56</v>
      </c>
      <c r="C5" s="125">
        <v>236.49</v>
      </c>
      <c r="D5" s="125">
        <v>270.38</v>
      </c>
      <c r="E5" s="125">
        <v>263.72000000000003</v>
      </c>
      <c r="F5" s="125">
        <v>255.39</v>
      </c>
      <c r="G5" s="125">
        <v>249.31</v>
      </c>
      <c r="H5" s="125">
        <v>295.94</v>
      </c>
      <c r="I5" s="125">
        <v>298.47000000000003</v>
      </c>
      <c r="J5" s="125">
        <v>315.19</v>
      </c>
      <c r="K5" s="125">
        <v>335.34</v>
      </c>
    </row>
    <row r="6" spans="1:11" s="128" customFormat="1" x14ac:dyDescent="0.3">
      <c r="A6" s="128" t="s">
        <v>191</v>
      </c>
      <c r="B6" s="120">
        <v>105.54</v>
      </c>
      <c r="C6" s="120">
        <v>93.73</v>
      </c>
      <c r="D6" s="120">
        <v>147.08000000000001</v>
      </c>
      <c r="E6" s="120">
        <v>134.36000000000001</v>
      </c>
      <c r="F6" s="120">
        <v>114.72</v>
      </c>
      <c r="G6" s="120">
        <v>103.62</v>
      </c>
      <c r="H6" s="120">
        <v>148.86000000000001</v>
      </c>
      <c r="I6" s="120">
        <v>146.97999999999999</v>
      </c>
      <c r="J6" s="120">
        <v>144.71</v>
      </c>
      <c r="K6" s="120">
        <v>134.65</v>
      </c>
    </row>
    <row r="7" spans="1:11" x14ac:dyDescent="0.3">
      <c r="A7" t="s">
        <v>158</v>
      </c>
      <c r="B7" s="125">
        <v>12.78</v>
      </c>
      <c r="C7" s="125">
        <v>11.93</v>
      </c>
      <c r="D7" s="125">
        <v>11.27</v>
      </c>
      <c r="E7" s="125">
        <v>13.27</v>
      </c>
      <c r="F7" s="125">
        <v>14.53</v>
      </c>
      <c r="G7" s="125">
        <v>20.02</v>
      </c>
      <c r="H7" s="125">
        <v>8.1999999999999993</v>
      </c>
      <c r="I7" s="125">
        <v>10.51</v>
      </c>
      <c r="J7" s="125">
        <v>3.52</v>
      </c>
      <c r="K7" s="125">
        <v>12.71</v>
      </c>
    </row>
    <row r="8" spans="1:11" x14ac:dyDescent="0.3">
      <c r="A8" t="s">
        <v>151</v>
      </c>
      <c r="B8" s="125">
        <v>32.299999999999997</v>
      </c>
      <c r="C8" s="125">
        <v>34.14</v>
      </c>
      <c r="D8" s="125">
        <v>34.9</v>
      </c>
      <c r="E8" s="125">
        <v>35.229999999999997</v>
      </c>
      <c r="F8" s="125">
        <v>34.159999999999997</v>
      </c>
      <c r="G8" s="125">
        <v>34.19</v>
      </c>
      <c r="H8" s="125">
        <v>35.840000000000003</v>
      </c>
      <c r="I8" s="125">
        <v>39.6</v>
      </c>
      <c r="J8" s="125">
        <v>40.94</v>
      </c>
      <c r="K8" s="125">
        <v>42.2</v>
      </c>
    </row>
    <row r="9" spans="1:11" x14ac:dyDescent="0.3">
      <c r="A9" t="s">
        <v>150</v>
      </c>
      <c r="B9" s="125">
        <v>16.850000000000001</v>
      </c>
      <c r="C9" s="125">
        <v>18.16</v>
      </c>
      <c r="D9" s="125">
        <v>18.100000000000001</v>
      </c>
      <c r="E9" s="125">
        <v>18.07</v>
      </c>
      <c r="F9" s="125">
        <v>18.12</v>
      </c>
      <c r="G9" s="125">
        <v>18.079999999999998</v>
      </c>
      <c r="H9" s="125">
        <v>18.850000000000001</v>
      </c>
      <c r="I9" s="125">
        <v>20.2</v>
      </c>
      <c r="J9" s="125">
        <v>20.5</v>
      </c>
      <c r="K9" s="125">
        <v>21.21</v>
      </c>
    </row>
    <row r="10" spans="1:11" x14ac:dyDescent="0.3">
      <c r="A10" t="s">
        <v>152</v>
      </c>
      <c r="B10" s="125">
        <v>69.17</v>
      </c>
      <c r="C10" s="125">
        <v>53.36</v>
      </c>
      <c r="D10" s="125">
        <v>105.35</v>
      </c>
      <c r="E10" s="125">
        <v>94.33</v>
      </c>
      <c r="F10" s="125">
        <v>76.97</v>
      </c>
      <c r="G10" s="125">
        <v>71.37</v>
      </c>
      <c r="H10" s="125">
        <v>102.37</v>
      </c>
      <c r="I10" s="125">
        <v>97.69</v>
      </c>
      <c r="J10" s="125">
        <v>86.79</v>
      </c>
      <c r="K10" s="125">
        <v>83.95</v>
      </c>
    </row>
    <row r="11" spans="1:11" x14ac:dyDescent="0.3">
      <c r="A11" t="s">
        <v>167</v>
      </c>
      <c r="B11" s="125">
        <v>18.11</v>
      </c>
      <c r="C11" s="125">
        <v>13.62</v>
      </c>
      <c r="D11" s="125">
        <v>26.34</v>
      </c>
      <c r="E11" s="125">
        <v>25.39</v>
      </c>
      <c r="F11" s="125">
        <v>20.420000000000002</v>
      </c>
      <c r="G11" s="125">
        <v>17.57</v>
      </c>
      <c r="H11" s="125">
        <v>26.74</v>
      </c>
      <c r="I11" s="125">
        <v>23.8</v>
      </c>
      <c r="J11" s="125">
        <v>8.57</v>
      </c>
      <c r="K11" s="125">
        <v>21.41</v>
      </c>
    </row>
    <row r="12" spans="1:11" s="128" customFormat="1" x14ac:dyDescent="0.3">
      <c r="A12" s="128" t="s">
        <v>188</v>
      </c>
      <c r="B12" s="120">
        <v>50.97</v>
      </c>
      <c r="C12" s="120">
        <v>39.53</v>
      </c>
      <c r="D12" s="120">
        <v>78.87</v>
      </c>
      <c r="E12" s="120">
        <v>68.69</v>
      </c>
      <c r="F12" s="120">
        <v>56.34</v>
      </c>
      <c r="G12" s="120">
        <v>53.5</v>
      </c>
      <c r="H12" s="120">
        <v>75.25</v>
      </c>
      <c r="I12" s="120">
        <v>72.53</v>
      </c>
      <c r="J12" s="120">
        <v>77.040000000000006</v>
      </c>
      <c r="K12" s="120">
        <v>60.57</v>
      </c>
    </row>
    <row r="13" spans="1:11" x14ac:dyDescent="0.3">
      <c r="C13" t="s">
        <v>299</v>
      </c>
    </row>
    <row r="14" spans="1:11" s="128" customFormat="1" x14ac:dyDescent="0.3">
      <c r="A14" s="128" t="s">
        <v>281</v>
      </c>
      <c r="B14" s="131">
        <f t="shared" ref="B14:K14" si="0">IF(B4&gt;0,B6/B4,"")</f>
        <v>0.30941072999120495</v>
      </c>
      <c r="C14" s="131">
        <f t="shared" si="0"/>
        <v>0.28384107564653865</v>
      </c>
      <c r="D14" s="131">
        <f t="shared" si="0"/>
        <v>0.35232118047238065</v>
      </c>
      <c r="E14" s="131">
        <f t="shared" si="0"/>
        <v>0.33752009646302256</v>
      </c>
      <c r="F14" s="131">
        <f t="shared" si="0"/>
        <v>0.30996190321796219</v>
      </c>
      <c r="G14" s="131">
        <f t="shared" si="0"/>
        <v>0.29359929731108153</v>
      </c>
      <c r="H14" s="131">
        <f t="shared" si="0"/>
        <v>0.33466726618705039</v>
      </c>
      <c r="I14" s="131">
        <f t="shared" si="0"/>
        <v>0.32995846896396902</v>
      </c>
      <c r="J14" s="131">
        <f t="shared" si="0"/>
        <v>0.31465535986083937</v>
      </c>
      <c r="K14" s="131">
        <f t="shared" si="0"/>
        <v>0.28649545735015641</v>
      </c>
    </row>
    <row r="22" s="142" customFormat="1" x14ac:dyDescent="0.3"/>
  </sheetData>
  <hyperlinks>
    <hyperlink ref="J1" r:id="rId1" xr:uid="{5C74D3D7-71F4-4416-B4AB-CFFB9CEE7457}"/>
  </hyperlinks>
  <printOptions gridLines="1"/>
  <pageMargins left="0.7" right="0.7" top="0.75" bottom="0.75" header="0.3" footer="0.3"/>
  <pageSetup paperSize="9" scale="84" orientation="landscape" horizontalDpi="300" verticalDpi="300" r:id="rId2"/>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A5D75-B53F-4087-AC6C-F49719AED8A9}">
  <sheetPr codeName="Sheet16">
    <pageSetUpPr fitToPage="1"/>
  </sheetPr>
  <dimension ref="A1:N25"/>
  <sheetViews>
    <sheetView zoomScale="120" zoomScaleNormal="120" zoomScaleSheetLayoutView="100" zoomScalePageLayoutView="120" workbookViewId="0">
      <selection activeCell="F9" sqref="F9"/>
    </sheetView>
  </sheetViews>
  <sheetFormatPr defaultColWidth="8.77734375" defaultRowHeight="14.4" x14ac:dyDescent="0.3"/>
  <cols>
    <col min="1" max="1" width="20.6640625" customWidth="1"/>
    <col min="2" max="6" width="13.44140625" customWidth="1"/>
    <col min="7" max="7" width="14.77734375" bestFit="1" customWidth="1"/>
    <col min="8" max="11" width="13.44140625" customWidth="1"/>
    <col min="12" max="12" width="13.33203125" customWidth="1"/>
    <col min="13" max="14" width="12.109375" customWidth="1"/>
  </cols>
  <sheetData>
    <row r="1" spans="1:14" s="128" customFormat="1" x14ac:dyDescent="0.3">
      <c r="A1" s="128" t="s">
        <v>171</v>
      </c>
      <c r="H1" t="s">
        <v>300</v>
      </c>
      <c r="J1" s="141"/>
      <c r="K1" s="141"/>
      <c r="M1" s="128" t="s">
        <v>244</v>
      </c>
    </row>
    <row r="3" spans="1:14" s="128" customFormat="1" x14ac:dyDescent="0.3">
      <c r="A3" s="130" t="s">
        <v>243</v>
      </c>
      <c r="B3" s="123">
        <v>42825</v>
      </c>
      <c r="C3" s="123">
        <v>43190</v>
      </c>
      <c r="D3" s="123">
        <v>43555</v>
      </c>
      <c r="E3" s="123">
        <v>43921</v>
      </c>
      <c r="F3" s="123">
        <v>44286</v>
      </c>
      <c r="G3" s="123">
        <v>44651</v>
      </c>
      <c r="H3" s="123">
        <v>45016</v>
      </c>
      <c r="I3" s="123">
        <v>45382</v>
      </c>
      <c r="J3" s="123">
        <v>45747</v>
      </c>
      <c r="K3" s="123">
        <v>46112</v>
      </c>
      <c r="L3" s="137" t="s">
        <v>298</v>
      </c>
      <c r="M3" s="137" t="s">
        <v>297</v>
      </c>
      <c r="N3" s="137" t="s">
        <v>296</v>
      </c>
    </row>
    <row r="4" spans="1:14" s="128" customFormat="1" x14ac:dyDescent="0.3">
      <c r="A4" s="128" t="s">
        <v>154</v>
      </c>
      <c r="B4" s="120">
        <v>321.29000000000002</v>
      </c>
      <c r="C4" s="120">
        <v>401.83</v>
      </c>
      <c r="D4" s="120">
        <v>542.79</v>
      </c>
      <c r="E4" s="120">
        <v>719.39</v>
      </c>
      <c r="F4" s="120">
        <v>650.04999999999995</v>
      </c>
      <c r="G4" s="120">
        <v>973.76</v>
      </c>
      <c r="H4" s="120">
        <v>1173.57</v>
      </c>
      <c r="I4" s="120">
        <v>1296.9000000000001</v>
      </c>
      <c r="J4" s="120">
        <v>1515.87</v>
      </c>
      <c r="K4" s="120">
        <v>1703.08</v>
      </c>
      <c r="L4" s="120">
        <f>SUM(Quarters!H4:K4)</f>
        <v>1820.14</v>
      </c>
      <c r="M4" s="120">
        <f>$K4+M23*K4</f>
        <v>1928.1629436403496</v>
      </c>
      <c r="N4" s="120">
        <f>$K4+N23*L4</f>
        <v>1927.867356039766</v>
      </c>
    </row>
    <row r="5" spans="1:14" x14ac:dyDescent="0.3">
      <c r="A5" t="s">
        <v>157</v>
      </c>
      <c r="B5" s="125">
        <v>266.32</v>
      </c>
      <c r="C5" s="125">
        <v>332.42</v>
      </c>
      <c r="D5" s="125">
        <v>391.34000000000003</v>
      </c>
      <c r="E5" s="125">
        <v>518.71</v>
      </c>
      <c r="F5" s="125">
        <v>484.91</v>
      </c>
      <c r="G5" s="125">
        <v>665.83</v>
      </c>
      <c r="H5" s="125">
        <v>774</v>
      </c>
      <c r="I5" s="125">
        <v>864.53</v>
      </c>
      <c r="J5" s="125">
        <v>1021.6299999999999</v>
      </c>
      <c r="K5" s="125">
        <v>1154.6399999999999</v>
      </c>
      <c r="L5" s="125">
        <f>SUM(Quarters!H5:K5)</f>
        <v>1244.94</v>
      </c>
      <c r="M5" s="125">
        <f>M4-M6</f>
        <v>1298.3508927492221</v>
      </c>
      <c r="N5" s="125">
        <f>N4-N6</f>
        <v>1342.3250190330018</v>
      </c>
    </row>
    <row r="6" spans="1:14" s="128" customFormat="1" x14ac:dyDescent="0.3">
      <c r="A6" s="128" t="s">
        <v>191</v>
      </c>
      <c r="B6" s="120">
        <f t="shared" ref="B6:K6" si="0">B4-B5</f>
        <v>54.970000000000027</v>
      </c>
      <c r="C6" s="120">
        <f t="shared" si="0"/>
        <v>69.409999999999968</v>
      </c>
      <c r="D6" s="120">
        <f t="shared" si="0"/>
        <v>151.44999999999993</v>
      </c>
      <c r="E6" s="120">
        <f t="shared" si="0"/>
        <v>200.67999999999995</v>
      </c>
      <c r="F6" s="120">
        <f t="shared" si="0"/>
        <v>165.13999999999993</v>
      </c>
      <c r="G6" s="120">
        <f t="shared" si="0"/>
        <v>307.92999999999995</v>
      </c>
      <c r="H6" s="120">
        <f t="shared" si="0"/>
        <v>399.56999999999994</v>
      </c>
      <c r="I6" s="120">
        <f t="shared" si="0"/>
        <v>432.37000000000012</v>
      </c>
      <c r="J6" s="120">
        <f t="shared" si="0"/>
        <v>494.24</v>
      </c>
      <c r="K6" s="120">
        <f t="shared" si="0"/>
        <v>548.44000000000005</v>
      </c>
      <c r="L6" s="120">
        <f>SUM(Quarters!H6:K6)</f>
        <v>575.20000000000005</v>
      </c>
      <c r="M6" s="120">
        <f>M4*M24</f>
        <v>629.81205089112746</v>
      </c>
      <c r="N6" s="120">
        <f>N4*N24</f>
        <v>585.54233700676434</v>
      </c>
    </row>
    <row r="7" spans="1:14" x14ac:dyDescent="0.3">
      <c r="A7" t="s">
        <v>158</v>
      </c>
      <c r="B7" s="125">
        <v>11.07</v>
      </c>
      <c r="C7" s="125">
        <v>9.6</v>
      </c>
      <c r="D7" s="125">
        <v>8.35</v>
      </c>
      <c r="E7" s="125">
        <v>10.35</v>
      </c>
      <c r="F7" s="125">
        <v>10.26</v>
      </c>
      <c r="G7" s="125">
        <v>18.850000000000001</v>
      </c>
      <c r="H7" s="125">
        <v>30.87</v>
      </c>
      <c r="I7" s="125">
        <v>37.06</v>
      </c>
      <c r="J7" s="125">
        <v>51.01</v>
      </c>
      <c r="K7" s="125">
        <v>42.25</v>
      </c>
      <c r="L7" s="125">
        <f>SUM(Quarters!H7:K7)</f>
        <v>34.94</v>
      </c>
      <c r="M7" s="125">
        <v>0</v>
      </c>
      <c r="N7" s="125">
        <v>0</v>
      </c>
    </row>
    <row r="8" spans="1:14" x14ac:dyDescent="0.3">
      <c r="A8" t="s">
        <v>151</v>
      </c>
      <c r="B8" s="125">
        <v>21.89</v>
      </c>
      <c r="C8" s="125">
        <v>28.08</v>
      </c>
      <c r="D8" s="125">
        <v>60.32</v>
      </c>
      <c r="E8" s="125">
        <v>69.41</v>
      </c>
      <c r="F8" s="125">
        <v>73.34</v>
      </c>
      <c r="G8" s="125">
        <v>83.26</v>
      </c>
      <c r="H8" s="125">
        <v>90.27</v>
      </c>
      <c r="I8" s="125">
        <v>112.08</v>
      </c>
      <c r="J8" s="125">
        <v>138.44</v>
      </c>
      <c r="K8" s="125">
        <v>150.57</v>
      </c>
      <c r="L8" s="125">
        <f>SUM(Quarters!H8:K8)</f>
        <v>158.57999999999998</v>
      </c>
      <c r="M8" s="125">
        <f>+$L8</f>
        <v>158.57999999999998</v>
      </c>
      <c r="N8" s="125">
        <f>+$L8</f>
        <v>158.57999999999998</v>
      </c>
    </row>
    <row r="9" spans="1:14" x14ac:dyDescent="0.3">
      <c r="A9" t="s">
        <v>150</v>
      </c>
      <c r="B9" s="125">
        <v>2.9</v>
      </c>
      <c r="C9" s="125">
        <v>4.2699999999999996</v>
      </c>
      <c r="D9" s="125">
        <v>41.96</v>
      </c>
      <c r="E9" s="125">
        <v>48.26</v>
      </c>
      <c r="F9" s="125">
        <v>46.37</v>
      </c>
      <c r="G9" s="125">
        <v>56.17</v>
      </c>
      <c r="H9" s="125">
        <v>58.39</v>
      </c>
      <c r="I9" s="125">
        <v>62.53</v>
      </c>
      <c r="J9" s="125">
        <v>76.81</v>
      </c>
      <c r="K9" s="125">
        <v>81.89</v>
      </c>
      <c r="L9" s="125">
        <f>SUM(Quarters!H9:K9)</f>
        <v>80.759999999999991</v>
      </c>
      <c r="M9" s="125">
        <f>+$L9</f>
        <v>80.759999999999991</v>
      </c>
      <c r="N9" s="125">
        <f>+$L9</f>
        <v>80.759999999999991</v>
      </c>
    </row>
    <row r="10" spans="1:14" x14ac:dyDescent="0.3">
      <c r="A10" t="s">
        <v>152</v>
      </c>
      <c r="B10" s="125">
        <v>41.25</v>
      </c>
      <c r="C10" s="125">
        <v>46.66</v>
      </c>
      <c r="D10" s="125">
        <v>57.52</v>
      </c>
      <c r="E10" s="125">
        <v>93.36</v>
      </c>
      <c r="F10" s="125">
        <v>55.69</v>
      </c>
      <c r="G10" s="125">
        <v>187.35</v>
      </c>
      <c r="H10" s="125">
        <v>281.77999999999997</v>
      </c>
      <c r="I10" s="125">
        <v>294.82</v>
      </c>
      <c r="J10" s="125">
        <v>330</v>
      </c>
      <c r="K10" s="125">
        <v>358.23</v>
      </c>
      <c r="L10" s="125">
        <f>SUM(Quarters!H10:K10)</f>
        <v>370.8</v>
      </c>
      <c r="M10" s="125">
        <f>M6+M7-SUM(M8:M9)</f>
        <v>390.47205089112748</v>
      </c>
      <c r="N10" s="125">
        <f>N6+N7-SUM(N8:N9)</f>
        <v>346.20233700676437</v>
      </c>
    </row>
    <row r="11" spans="1:14" x14ac:dyDescent="0.3">
      <c r="A11" t="s">
        <v>167</v>
      </c>
      <c r="B11" s="125">
        <v>9.9</v>
      </c>
      <c r="C11" s="125">
        <v>10.39</v>
      </c>
      <c r="D11" s="125">
        <v>12.93</v>
      </c>
      <c r="E11" s="125">
        <v>38.020000000000003</v>
      </c>
      <c r="F11" s="125">
        <v>16.13</v>
      </c>
      <c r="G11" s="125">
        <v>48.67</v>
      </c>
      <c r="H11" s="125">
        <v>69.400000000000006</v>
      </c>
      <c r="I11" s="125">
        <v>76.53</v>
      </c>
      <c r="J11" s="125">
        <v>85.78</v>
      </c>
      <c r="K11" s="125">
        <v>76.69</v>
      </c>
      <c r="L11" s="125">
        <f>SUM(Quarters!H11:K11)</f>
        <v>80.52</v>
      </c>
      <c r="M11" s="140">
        <f>IF($L10&gt;0,$L11/$L10,0)</f>
        <v>0.21715210355987052</v>
      </c>
      <c r="N11" s="140">
        <f>IF($L10&gt;0,$L11/$L10,0)</f>
        <v>0.21715210355987052</v>
      </c>
    </row>
    <row r="12" spans="1:14" s="128" customFormat="1" x14ac:dyDescent="0.3">
      <c r="A12" s="128" t="s">
        <v>188</v>
      </c>
      <c r="B12" s="120">
        <v>31.35</v>
      </c>
      <c r="C12" s="120">
        <v>36.270000000000003</v>
      </c>
      <c r="D12" s="120">
        <v>44.59</v>
      </c>
      <c r="E12" s="120">
        <v>55.73</v>
      </c>
      <c r="F12" s="120">
        <v>40.020000000000003</v>
      </c>
      <c r="G12" s="120">
        <v>138.27000000000001</v>
      </c>
      <c r="H12" s="120">
        <v>210.83</v>
      </c>
      <c r="I12" s="120">
        <v>217</v>
      </c>
      <c r="J12" s="120">
        <v>243.42</v>
      </c>
      <c r="K12" s="120">
        <v>278.32</v>
      </c>
      <c r="L12" s="120">
        <f>SUM(Quarters!H12:K12)</f>
        <v>285.39</v>
      </c>
      <c r="M12" s="120">
        <f>M10-M11*M10</f>
        <v>305.68022365878232</v>
      </c>
      <c r="N12" s="120">
        <f>N10-N11*N10</f>
        <v>271.02377126840224</v>
      </c>
    </row>
    <row r="13" spans="1:14" x14ac:dyDescent="0.3">
      <c r="A13" t="s">
        <v>295</v>
      </c>
      <c r="B13" s="125">
        <v>33.70967741935484</v>
      </c>
      <c r="C13" s="125">
        <v>8.2431818181818191</v>
      </c>
      <c r="D13" s="125">
        <v>10.13409090909091</v>
      </c>
      <c r="E13" s="125">
        <v>12.665909090909089</v>
      </c>
      <c r="F13" s="125">
        <v>9.0954545454545457</v>
      </c>
      <c r="G13" s="125">
        <v>14.693942614240171</v>
      </c>
      <c r="H13" s="125">
        <v>20.771428571428572</v>
      </c>
      <c r="I13" s="125">
        <v>21.379310344827587</v>
      </c>
      <c r="J13" s="125">
        <v>23.958661417322833</v>
      </c>
      <c r="K13" s="125">
        <v>27.393700787401574</v>
      </c>
      <c r="L13" s="125">
        <v>28.098795207654966</v>
      </c>
      <c r="M13" s="125">
        <v>30.096520563503596</v>
      </c>
      <c r="N13" s="125">
        <v>26.684331775034714</v>
      </c>
    </row>
    <row r="14" spans="1:14" x14ac:dyDescent="0.3">
      <c r="A14" t="s">
        <v>294</v>
      </c>
      <c r="B14" s="125" t="str">
        <f t="shared" ref="B14:K14" si="1">IF(B15&gt;0,B15/B13,"")</f>
        <v/>
      </c>
      <c r="C14" s="125" t="str">
        <f t="shared" si="1"/>
        <v/>
      </c>
      <c r="D14" s="125" t="str">
        <f t="shared" si="1"/>
        <v/>
      </c>
      <c r="E14" s="125" t="str">
        <f t="shared" si="1"/>
        <v/>
      </c>
      <c r="F14" s="125" t="str">
        <f t="shared" si="1"/>
        <v/>
      </c>
      <c r="G14" s="125" t="str">
        <f t="shared" si="1"/>
        <v/>
      </c>
      <c r="H14" s="125">
        <f t="shared" si="1"/>
        <v>35.168500687757906</v>
      </c>
      <c r="I14" s="125">
        <f t="shared" si="1"/>
        <v>60.691854838709673</v>
      </c>
      <c r="J14" s="125">
        <f t="shared" si="1"/>
        <v>58.50493796729932</v>
      </c>
      <c r="K14" s="125">
        <f t="shared" si="1"/>
        <v>42.458666283414772</v>
      </c>
      <c r="L14" s="125">
        <f>IF(L13&gt;0,L15/L13,0)</f>
        <v>51.728196503030937</v>
      </c>
      <c r="M14" s="125">
        <f>M25</f>
        <v>53.345913898113679</v>
      </c>
      <c r="N14" s="125">
        <f>N25</f>
        <v>49.710431256042526</v>
      </c>
    </row>
    <row r="15" spans="1:14" s="128" customFormat="1" x14ac:dyDescent="0.3">
      <c r="A15" s="128" t="s">
        <v>293</v>
      </c>
      <c r="B15" s="120">
        <v>0</v>
      </c>
      <c r="C15" s="120">
        <v>0</v>
      </c>
      <c r="D15" s="120">
        <v>0</v>
      </c>
      <c r="E15" s="120">
        <v>0</v>
      </c>
      <c r="F15" s="120">
        <v>0</v>
      </c>
      <c r="G15" s="120">
        <v>0</v>
      </c>
      <c r="H15" s="120">
        <v>730.5</v>
      </c>
      <c r="I15" s="120">
        <v>1297.55</v>
      </c>
      <c r="J15" s="120">
        <v>1401.7</v>
      </c>
      <c r="K15" s="120">
        <v>1163.0999999999999</v>
      </c>
      <c r="L15" s="120">
        <v>1453.5</v>
      </c>
      <c r="M15" s="139">
        <f>M13*M14</f>
        <v>1605.5263946134705</v>
      </c>
      <c r="N15" s="138">
        <f>N13*N14</f>
        <v>1326.4896403162943</v>
      </c>
    </row>
    <row r="16" spans="1:14" x14ac:dyDescent="0.3">
      <c r="G16" s="171"/>
    </row>
    <row r="17" spans="1:14" s="128" customFormat="1" x14ac:dyDescent="0.3">
      <c r="A17" s="128" t="s">
        <v>292</v>
      </c>
    </row>
    <row r="18" spans="1:14" x14ac:dyDescent="0.3">
      <c r="A18" t="s">
        <v>291</v>
      </c>
      <c r="B18" s="136">
        <v>7.4003189792663474E-2</v>
      </c>
      <c r="C18" s="136">
        <v>0.1213123793768955</v>
      </c>
      <c r="D18" s="136">
        <v>9.8676833370710926E-2</v>
      </c>
      <c r="E18" s="136">
        <v>0.15772474430288891</v>
      </c>
      <c r="F18" s="136">
        <v>0</v>
      </c>
      <c r="G18" s="136">
        <v>0.13603818615751789</v>
      </c>
      <c r="H18" s="136">
        <v>0.14442916093535074</v>
      </c>
      <c r="I18" s="136">
        <v>0.14032258064516129</v>
      </c>
      <c r="J18" s="136">
        <v>0.12513351409087176</v>
      </c>
      <c r="K18" s="136">
        <v>0.1277306697326818</v>
      </c>
    </row>
    <row r="19" spans="1:14" x14ac:dyDescent="0.3">
      <c r="A19" t="s">
        <v>281</v>
      </c>
      <c r="B19" s="136">
        <f t="shared" ref="B19:L19" si="2">IF(B6&gt;0,B6/B4,0)</f>
        <v>0.1710915372404993</v>
      </c>
      <c r="C19" s="136">
        <f t="shared" si="2"/>
        <v>0.17273473857103744</v>
      </c>
      <c r="D19" s="136">
        <f t="shared" si="2"/>
        <v>0.27902135264098443</v>
      </c>
      <c r="E19" s="136">
        <f t="shared" si="2"/>
        <v>0.27895856211512526</v>
      </c>
      <c r="F19" s="136">
        <f t="shared" si="2"/>
        <v>0.25404199676947919</v>
      </c>
      <c r="G19" s="136">
        <f t="shared" si="2"/>
        <v>0.31622781794281951</v>
      </c>
      <c r="H19" s="136">
        <f t="shared" si="2"/>
        <v>0.34047393849536028</v>
      </c>
      <c r="I19" s="136">
        <f t="shared" si="2"/>
        <v>0.33338730819646856</v>
      </c>
      <c r="J19" s="136">
        <f t="shared" si="2"/>
        <v>0.32604379003476552</v>
      </c>
      <c r="K19" s="136">
        <f t="shared" si="2"/>
        <v>0.32202832515207747</v>
      </c>
      <c r="L19" s="136">
        <f t="shared" si="2"/>
        <v>0.31601964684035294</v>
      </c>
    </row>
    <row r="20" spans="1:14" x14ac:dyDescent="0.3">
      <c r="B20" s="136"/>
      <c r="C20" s="136"/>
      <c r="D20" s="136"/>
      <c r="E20" s="136"/>
      <c r="F20" s="136"/>
      <c r="G20" s="136"/>
      <c r="H20" s="136"/>
      <c r="I20" s="136"/>
      <c r="J20" s="136"/>
      <c r="K20" s="136"/>
      <c r="L20" s="136"/>
    </row>
    <row r="21" spans="1:14" x14ac:dyDescent="0.3">
      <c r="B21" s="136"/>
      <c r="C21" s="136"/>
      <c r="D21" s="136"/>
      <c r="E21" s="136"/>
      <c r="F21" s="136"/>
      <c r="G21" s="136"/>
      <c r="H21" s="136"/>
      <c r="I21" s="136"/>
      <c r="J21" s="136"/>
      <c r="K21" s="136"/>
      <c r="L21" s="136"/>
    </row>
    <row r="22" spans="1:14" s="128" customFormat="1" x14ac:dyDescent="0.3">
      <c r="A22" s="130"/>
      <c r="B22" s="123"/>
      <c r="C22" s="123"/>
      <c r="D22" s="123"/>
      <c r="E22" s="123"/>
      <c r="F22" s="123"/>
      <c r="G22" s="123" t="s">
        <v>290</v>
      </c>
      <c r="H22" s="123" t="s">
        <v>289</v>
      </c>
      <c r="I22" s="123" t="s">
        <v>288</v>
      </c>
      <c r="J22" s="123" t="s">
        <v>287</v>
      </c>
      <c r="K22" s="123" t="s">
        <v>286</v>
      </c>
      <c r="L22" s="137" t="s">
        <v>285</v>
      </c>
      <c r="M22" s="137" t="s">
        <v>284</v>
      </c>
      <c r="N22" s="137" t="s">
        <v>283</v>
      </c>
    </row>
    <row r="23" spans="1:14" s="128" customFormat="1" x14ac:dyDescent="0.3">
      <c r="A23"/>
      <c r="B23"/>
      <c r="C23"/>
      <c r="D23"/>
      <c r="E23"/>
      <c r="F23"/>
      <c r="G23" t="s">
        <v>282</v>
      </c>
      <c r="H23" s="136">
        <f>IF(B4=0,"",POWER($K4/B4,1/9)-1)</f>
        <v>0.20359945456116568</v>
      </c>
      <c r="I23" s="136">
        <f>IF(D4=0,"",POWER($K4/D4,1/7)-1)</f>
        <v>0.17745228232959454</v>
      </c>
      <c r="J23" s="136">
        <f>IF(F4=0,"",POWER($K4/F4,1/5)-1)</f>
        <v>0.21243274529746747</v>
      </c>
      <c r="K23" s="136">
        <f>IF(H4=0,"",POWER($K4/H4, 1/3)-1)</f>
        <v>0.13216228459047707</v>
      </c>
      <c r="L23" s="136">
        <f>IF(ISERROR(MAX(IF(J4=0,"",(K4-J4)/J4),IF(K4=0,"",(L4-K4)/K4))),"",MAX(IF(J4=0,"",(K4-J4)/J4),IF(K4=0,"",(L4-K4)/K4)))</f>
        <v>0.12350003628279473</v>
      </c>
      <c r="M23" s="135">
        <f>MAX(K23:L23)</f>
        <v>0.13216228459047707</v>
      </c>
      <c r="N23" s="135">
        <f>MIN(H23:L23)</f>
        <v>0.12350003628279473</v>
      </c>
    </row>
    <row r="24" spans="1:14" x14ac:dyDescent="0.3">
      <c r="G24" t="s">
        <v>281</v>
      </c>
      <c r="H24" s="136">
        <f>IF(SUM(B4:$K$4)=0,"",SUMPRODUCT(B19:$K$19,B4:$K$4)/SUM(B4:$K$4))</f>
        <v>0.30372542756758331</v>
      </c>
      <c r="I24" s="136">
        <f>IF(SUM(E4:$K$4)=0,"",SUMPRODUCT(E19:$K$19,E4:$K$4)/SUM(E4:$K$4))</f>
        <v>0.31725265231020511</v>
      </c>
      <c r="J24" s="136">
        <f>IF(SUM(G4:$K$4)=0,"",SUMPRODUCT(G19:$K$19,G4:$K$4)/SUM(G4:$K$4))</f>
        <v>0.32755381064296629</v>
      </c>
      <c r="K24" s="136">
        <f>IF(SUM(I4:$K$4)=0, "", SUMPRODUCT(I19:$K$19,I4:$K$4)/SUM(I4:$K$4))</f>
        <v>0.32663839587231641</v>
      </c>
      <c r="L24" s="136">
        <f>L19</f>
        <v>0.31601964684035294</v>
      </c>
      <c r="M24" s="135">
        <f>MAX(K24:L24)</f>
        <v>0.32663839587231641</v>
      </c>
      <c r="N24" s="135">
        <f>MIN(H24:L24)</f>
        <v>0.30372542756758331</v>
      </c>
    </row>
    <row r="25" spans="1:14" x14ac:dyDescent="0.3">
      <c r="G25" t="s">
        <v>280</v>
      </c>
      <c r="H25" s="125">
        <f>IF(ISERROR(AVERAGEIF(B14:$L14,"&gt;0")),"",AVERAGEIF(B14:$L14,"&gt;0"))</f>
        <v>49.710431256042526</v>
      </c>
      <c r="I25" s="125">
        <f>IF(ISERROR(AVERAGEIF(E14:$L14,"&gt;0")),"",AVERAGEIF(E14:$L14,"&gt;0"))</f>
        <v>49.710431256042526</v>
      </c>
      <c r="J25" s="125">
        <f>IF(ISERROR(AVERAGEIF(G14:$L14,"&gt;0")),"",AVERAGEIF(G14:$L14,"&gt;0"))</f>
        <v>49.710431256042526</v>
      </c>
      <c r="K25" s="125">
        <f>IF(ISERROR(AVERAGEIF(I14:$L14,"&gt;0")),"",AVERAGEIF(I14:$L14,"&gt;0"))</f>
        <v>53.345913898113679</v>
      </c>
      <c r="L25" s="125">
        <f>L14</f>
        <v>51.728196503030937</v>
      </c>
      <c r="M25" s="120">
        <f>MAX(K25:L25)</f>
        <v>53.345913898113679</v>
      </c>
      <c r="N25" s="120">
        <f>MIN(H25:L25)</f>
        <v>49.710431256042526</v>
      </c>
    </row>
  </sheetData>
  <hyperlinks>
    <hyperlink ref="M1" r:id="rId1" xr:uid="{3F4F4E43-22F3-4CC0-BF74-5DC81F8298D5}"/>
  </hyperlinks>
  <printOptions gridLines="1"/>
  <pageMargins left="0.7" right="0.7" top="0.75" bottom="0.75" header="0.3" footer="0.3"/>
  <pageSetup paperSize="9" scale="67" orientation="landscape" horizontalDpi="300" verticalDpi="300" r:id="rId2"/>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485C2-56FD-4571-AA26-65EE39CC10C5}">
  <sheetPr codeName="Sheet17">
    <pageSetUpPr fitToPage="1"/>
  </sheetPr>
  <dimension ref="A1:AE38"/>
  <sheetViews>
    <sheetView topLeftCell="L1" zoomScale="125" workbookViewId="0">
      <selection activeCell="W28" sqref="W28"/>
    </sheetView>
  </sheetViews>
  <sheetFormatPr defaultColWidth="8.77734375" defaultRowHeight="14.4" x14ac:dyDescent="0.3"/>
  <cols>
    <col min="1" max="1" width="33.21875" bestFit="1" customWidth="1"/>
    <col min="2" max="4" width="7.5546875" bestFit="1" customWidth="1"/>
    <col min="5" max="9" width="9.21875" bestFit="1" customWidth="1"/>
    <col min="10" max="10" width="12.109375" bestFit="1" customWidth="1"/>
    <col min="11" max="11" width="9.21875" bestFit="1" customWidth="1"/>
    <col min="13" max="13" width="23" bestFit="1" customWidth="1"/>
    <col min="14" max="18" width="7.109375" bestFit="1" customWidth="1"/>
    <col min="19" max="25" width="8.33203125" bestFit="1" customWidth="1"/>
    <col min="28" max="28" width="9.88671875" bestFit="1" customWidth="1"/>
  </cols>
  <sheetData>
    <row r="1" spans="1:31" s="128" customFormat="1" x14ac:dyDescent="0.3">
      <c r="A1" s="128" t="str">
        <f>'Profit &amp; Loss'!A1</f>
        <v>RAINBOW CHILDRENS MEDICARE LTD</v>
      </c>
      <c r="E1" t="s">
        <v>300</v>
      </c>
      <c r="G1"/>
      <c r="J1" s="128" t="s">
        <v>244</v>
      </c>
    </row>
    <row r="2" spans="1:31" x14ac:dyDescent="0.3">
      <c r="G2" s="128"/>
      <c r="H2" s="128"/>
    </row>
    <row r="3" spans="1:31" x14ac:dyDescent="0.3">
      <c r="A3" s="130" t="s">
        <v>243</v>
      </c>
      <c r="B3" s="123">
        <v>42825</v>
      </c>
      <c r="C3" s="123">
        <v>43190</v>
      </c>
      <c r="D3" s="123">
        <v>43555</v>
      </c>
      <c r="E3" s="123">
        <v>43921</v>
      </c>
      <c r="F3" s="123">
        <v>44286</v>
      </c>
      <c r="G3" s="123">
        <v>44651</v>
      </c>
      <c r="H3" s="123">
        <v>45016</v>
      </c>
      <c r="I3" s="123">
        <v>45382</v>
      </c>
      <c r="J3" s="123">
        <v>45747</v>
      </c>
      <c r="K3" s="123">
        <v>46112</v>
      </c>
      <c r="N3" s="134">
        <v>42064</v>
      </c>
      <c r="O3" s="134">
        <v>42430</v>
      </c>
      <c r="P3" s="134">
        <v>42795</v>
      </c>
      <c r="Q3" s="134">
        <v>43160</v>
      </c>
      <c r="R3" s="134">
        <v>43525</v>
      </c>
      <c r="S3" s="134">
        <v>43891</v>
      </c>
      <c r="T3" s="134">
        <v>44256</v>
      </c>
      <c r="U3" s="134">
        <v>44621</v>
      </c>
      <c r="V3" s="134">
        <v>44986</v>
      </c>
      <c r="W3" s="134">
        <v>45352</v>
      </c>
      <c r="X3" s="134">
        <v>45717</v>
      </c>
      <c r="Y3" s="134">
        <v>46082</v>
      </c>
    </row>
    <row r="4" spans="1:31" x14ac:dyDescent="0.3">
      <c r="A4" t="s">
        <v>193</v>
      </c>
      <c r="B4" s="132">
        <v>9.2799999999999994</v>
      </c>
      <c r="C4" s="132">
        <v>43.96</v>
      </c>
      <c r="D4" s="132">
        <v>43.96</v>
      </c>
      <c r="E4" s="132">
        <v>43.96</v>
      </c>
      <c r="F4" s="132">
        <v>43.96</v>
      </c>
      <c r="G4" s="132">
        <v>94.05</v>
      </c>
      <c r="H4" s="132">
        <v>101.5</v>
      </c>
      <c r="I4" s="132">
        <v>101.5</v>
      </c>
      <c r="J4" s="132">
        <v>101.55</v>
      </c>
      <c r="K4" s="132">
        <v>101.56</v>
      </c>
      <c r="M4" t="s">
        <v>279</v>
      </c>
      <c r="N4" s="259">
        <v>9</v>
      </c>
      <c r="O4" s="259">
        <v>9</v>
      </c>
      <c r="P4" s="259">
        <v>9</v>
      </c>
      <c r="Q4" s="259">
        <v>44</v>
      </c>
      <c r="R4" s="259">
        <v>44</v>
      </c>
      <c r="S4" s="259">
        <v>44</v>
      </c>
      <c r="T4" s="259">
        <v>44</v>
      </c>
      <c r="U4" s="259">
        <v>94</v>
      </c>
      <c r="V4" s="259">
        <v>102</v>
      </c>
      <c r="W4" s="259">
        <v>102</v>
      </c>
      <c r="X4" s="259">
        <v>102</v>
      </c>
      <c r="Y4" s="259">
        <v>102</v>
      </c>
    </row>
    <row r="5" spans="1:31" x14ac:dyDescent="0.3">
      <c r="A5" t="s">
        <v>194</v>
      </c>
      <c r="B5" s="132">
        <v>308.45</v>
      </c>
      <c r="C5" s="132">
        <v>306.95999999999998</v>
      </c>
      <c r="D5" s="132">
        <v>317.25</v>
      </c>
      <c r="E5" s="132">
        <v>350.5</v>
      </c>
      <c r="F5" s="132">
        <v>391.46</v>
      </c>
      <c r="G5" s="132">
        <v>497.81</v>
      </c>
      <c r="H5" s="132">
        <v>958.41</v>
      </c>
      <c r="I5" s="132">
        <v>1157.43</v>
      </c>
      <c r="J5" s="132">
        <v>1366.64</v>
      </c>
      <c r="K5" s="132">
        <v>1546.51</v>
      </c>
      <c r="M5" t="s">
        <v>194</v>
      </c>
      <c r="N5" s="259">
        <v>166</v>
      </c>
      <c r="O5" s="259">
        <v>275</v>
      </c>
      <c r="P5" s="259">
        <v>308</v>
      </c>
      <c r="Q5" s="259">
        <v>307</v>
      </c>
      <c r="R5" s="259">
        <v>317</v>
      </c>
      <c r="S5" s="259">
        <v>350</v>
      </c>
      <c r="T5" s="259">
        <v>391</v>
      </c>
      <c r="U5" s="259">
        <v>498</v>
      </c>
      <c r="V5" s="259">
        <v>958</v>
      </c>
      <c r="W5" s="259">
        <v>1157</v>
      </c>
      <c r="X5" s="259">
        <v>1367</v>
      </c>
      <c r="Y5" s="259">
        <v>1547</v>
      </c>
    </row>
    <row r="6" spans="1:31" x14ac:dyDescent="0.3">
      <c r="A6" t="s">
        <v>195</v>
      </c>
      <c r="B6" s="132">
        <v>26.37</v>
      </c>
      <c r="C6" s="132">
        <v>24.08</v>
      </c>
      <c r="D6" s="132">
        <v>476.24</v>
      </c>
      <c r="E6" s="132">
        <v>501.16</v>
      </c>
      <c r="F6" s="132">
        <v>529.41</v>
      </c>
      <c r="G6" s="132">
        <v>591.85</v>
      </c>
      <c r="H6" s="132">
        <v>570.32000000000005</v>
      </c>
      <c r="I6" s="132">
        <v>765.31</v>
      </c>
      <c r="J6" s="132">
        <v>763.58</v>
      </c>
      <c r="K6" s="132">
        <v>890.98</v>
      </c>
      <c r="M6" t="s">
        <v>278</v>
      </c>
      <c r="N6" s="259">
        <v>22</v>
      </c>
      <c r="O6" s="259">
        <v>24</v>
      </c>
      <c r="P6" s="259">
        <v>26</v>
      </c>
      <c r="Q6" s="259">
        <v>24</v>
      </c>
      <c r="R6" s="259">
        <v>476</v>
      </c>
      <c r="S6" s="259">
        <v>501</v>
      </c>
      <c r="T6" s="259">
        <v>529</v>
      </c>
      <c r="U6" s="259">
        <v>592</v>
      </c>
      <c r="V6" s="259">
        <v>570</v>
      </c>
      <c r="W6" s="259">
        <v>765</v>
      </c>
      <c r="X6" s="259">
        <v>764</v>
      </c>
      <c r="Y6" s="259">
        <v>891</v>
      </c>
      <c r="AB6" s="335"/>
    </row>
    <row r="7" spans="1:31" x14ac:dyDescent="0.3">
      <c r="A7" t="s">
        <v>196</v>
      </c>
      <c r="B7" s="132">
        <v>54.64</v>
      </c>
      <c r="C7" s="132">
        <v>72.599999999999994</v>
      </c>
      <c r="D7" s="132">
        <v>88.94</v>
      </c>
      <c r="E7" s="132">
        <v>123.26</v>
      </c>
      <c r="F7" s="132">
        <v>116.44</v>
      </c>
      <c r="G7" s="132">
        <v>112.03</v>
      </c>
      <c r="H7" s="132">
        <v>140.49</v>
      </c>
      <c r="I7" s="132">
        <v>146.16</v>
      </c>
      <c r="J7" s="132">
        <v>145.22</v>
      </c>
      <c r="K7" s="132">
        <v>235.79</v>
      </c>
      <c r="M7" t="s">
        <v>277</v>
      </c>
      <c r="N7" s="259">
        <v>10</v>
      </c>
      <c r="O7" s="259">
        <v>8</v>
      </c>
      <c r="P7" s="259">
        <v>10</v>
      </c>
      <c r="Q7" s="259">
        <v>10</v>
      </c>
      <c r="R7" s="259">
        <v>50</v>
      </c>
      <c r="S7" s="259">
        <v>46</v>
      </c>
      <c r="T7" s="259">
        <v>41</v>
      </c>
      <c r="U7" s="259">
        <v>27</v>
      </c>
      <c r="V7" s="259">
        <v>0</v>
      </c>
      <c r="W7" s="259">
        <v>0</v>
      </c>
      <c r="X7" s="259">
        <v>0</v>
      </c>
      <c r="Y7" s="259">
        <v>0</v>
      </c>
      <c r="AA7" s="335"/>
      <c r="AB7" s="335"/>
      <c r="AC7" s="335"/>
      <c r="AD7" s="335"/>
      <c r="AE7" s="335"/>
    </row>
    <row r="8" spans="1:31" s="128" customFormat="1" x14ac:dyDescent="0.3">
      <c r="A8" s="128" t="s">
        <v>197</v>
      </c>
      <c r="B8" s="133">
        <v>398.74</v>
      </c>
      <c r="C8" s="133">
        <v>447.6</v>
      </c>
      <c r="D8" s="133">
        <v>926.39</v>
      </c>
      <c r="E8" s="133">
        <v>1018.88</v>
      </c>
      <c r="F8" s="133">
        <v>1081.27</v>
      </c>
      <c r="G8" s="133">
        <v>1295.74</v>
      </c>
      <c r="H8" s="133">
        <v>1770.72</v>
      </c>
      <c r="I8" s="133">
        <v>2170.4</v>
      </c>
      <c r="J8" s="133">
        <v>2376.9899999999998</v>
      </c>
      <c r="K8" s="133">
        <v>2774.84</v>
      </c>
      <c r="M8" s="128" t="s">
        <v>276</v>
      </c>
      <c r="N8" s="260">
        <v>4</v>
      </c>
      <c r="O8" s="260">
        <v>2</v>
      </c>
      <c r="P8" s="260">
        <v>5</v>
      </c>
      <c r="Q8" s="260">
        <v>2</v>
      </c>
      <c r="R8" s="260">
        <v>3</v>
      </c>
      <c r="S8" s="260">
        <v>12</v>
      </c>
      <c r="T8" s="260">
        <v>7</v>
      </c>
      <c r="U8" s="260">
        <v>14</v>
      </c>
      <c r="V8" s="260">
        <v>0</v>
      </c>
      <c r="W8" s="260">
        <v>0</v>
      </c>
      <c r="X8" s="260">
        <v>0</v>
      </c>
      <c r="Y8" s="260">
        <v>0</v>
      </c>
    </row>
    <row r="9" spans="1:31" s="128" customFormat="1" x14ac:dyDescent="0.3">
      <c r="B9" s="133"/>
      <c r="C9" s="133"/>
      <c r="D9" s="133"/>
      <c r="E9" s="133"/>
      <c r="F9" s="133"/>
      <c r="G9" s="133"/>
      <c r="H9" s="133"/>
      <c r="I9" s="133"/>
      <c r="J9" s="133"/>
      <c r="K9" s="133"/>
      <c r="M9" s="128" t="s">
        <v>275</v>
      </c>
      <c r="N9" s="260">
        <v>0</v>
      </c>
      <c r="O9" s="260">
        <v>0</v>
      </c>
      <c r="P9" s="260">
        <v>0</v>
      </c>
      <c r="Q9" s="260">
        <v>0</v>
      </c>
      <c r="R9" s="260">
        <v>413</v>
      </c>
      <c r="S9" s="260">
        <v>433</v>
      </c>
      <c r="T9" s="260">
        <v>470</v>
      </c>
      <c r="U9" s="260">
        <v>539</v>
      </c>
      <c r="V9" s="260">
        <v>570</v>
      </c>
      <c r="W9" s="260">
        <v>765</v>
      </c>
      <c r="X9" s="260">
        <v>764</v>
      </c>
      <c r="Y9" s="260">
        <v>891</v>
      </c>
    </row>
    <row r="10" spans="1:31" x14ac:dyDescent="0.3">
      <c r="A10" t="s">
        <v>198</v>
      </c>
      <c r="B10" s="132">
        <v>173.61</v>
      </c>
      <c r="C10" s="132">
        <v>295.74</v>
      </c>
      <c r="D10" s="132">
        <v>701.73</v>
      </c>
      <c r="E10" s="132">
        <v>701.53</v>
      </c>
      <c r="F10" s="132">
        <v>772.31</v>
      </c>
      <c r="G10" s="132">
        <v>858.44</v>
      </c>
      <c r="H10" s="132">
        <v>931.11</v>
      </c>
      <c r="I10" s="132">
        <v>1252.98</v>
      </c>
      <c r="J10" s="132">
        <v>1398.14</v>
      </c>
      <c r="K10" s="132">
        <v>1755.89</v>
      </c>
      <c r="M10" t="s">
        <v>274</v>
      </c>
      <c r="N10" s="259">
        <v>6</v>
      </c>
      <c r="O10" s="259">
        <v>11</v>
      </c>
      <c r="P10" s="259">
        <v>11</v>
      </c>
      <c r="Q10" s="259">
        <v>11</v>
      </c>
      <c r="R10" s="259">
        <v>11</v>
      </c>
      <c r="S10" s="259">
        <v>11</v>
      </c>
      <c r="T10" s="259">
        <v>11</v>
      </c>
      <c r="U10" s="259">
        <v>11</v>
      </c>
      <c r="V10" s="259">
        <v>0</v>
      </c>
      <c r="W10" s="259">
        <v>0</v>
      </c>
      <c r="X10" s="259">
        <v>0</v>
      </c>
      <c r="Y10" s="259">
        <v>0</v>
      </c>
    </row>
    <row r="11" spans="1:31" x14ac:dyDescent="0.3">
      <c r="A11" t="s">
        <v>199</v>
      </c>
      <c r="B11" s="132">
        <v>7.34</v>
      </c>
      <c r="C11" s="132">
        <v>11.65</v>
      </c>
      <c r="D11" s="132">
        <v>22.63</v>
      </c>
      <c r="E11" s="132">
        <v>42.75</v>
      </c>
      <c r="F11" s="132">
        <v>28.77</v>
      </c>
      <c r="G11" s="132">
        <v>5.76</v>
      </c>
      <c r="H11" s="132">
        <v>22.79</v>
      </c>
      <c r="I11" s="132">
        <v>19.899999999999999</v>
      </c>
      <c r="J11" s="132">
        <v>28.46</v>
      </c>
      <c r="K11" s="132">
        <v>79.22</v>
      </c>
      <c r="M11" t="s">
        <v>273</v>
      </c>
      <c r="N11" s="259">
        <v>3</v>
      </c>
      <c r="O11" s="259">
        <v>3</v>
      </c>
      <c r="P11" s="259">
        <v>1</v>
      </c>
      <c r="Q11" s="259">
        <v>1</v>
      </c>
      <c r="R11" s="259">
        <v>0</v>
      </c>
      <c r="S11" s="259">
        <v>0</v>
      </c>
      <c r="T11" s="259">
        <v>0</v>
      </c>
      <c r="U11" s="259">
        <v>0</v>
      </c>
      <c r="V11" s="259">
        <v>0</v>
      </c>
      <c r="W11" s="259">
        <v>0</v>
      </c>
      <c r="X11" s="259">
        <v>0</v>
      </c>
      <c r="Y11" s="259">
        <v>0</v>
      </c>
    </row>
    <row r="12" spans="1:31" x14ac:dyDescent="0.3">
      <c r="A12" t="s">
        <v>200</v>
      </c>
      <c r="B12" s="132">
        <v>5.51</v>
      </c>
      <c r="C12" s="132">
        <v>0.14000000000000001</v>
      </c>
      <c r="D12" s="132">
        <v>3.19</v>
      </c>
      <c r="E12" s="132">
        <v>9.9</v>
      </c>
      <c r="F12" s="132">
        <v>18.27</v>
      </c>
      <c r="G12" s="132">
        <v>22.1</v>
      </c>
      <c r="H12" s="132">
        <v>58.14</v>
      </c>
      <c r="I12" s="132">
        <v>307.5</v>
      </c>
      <c r="J12" s="132">
        <v>570.73</v>
      </c>
      <c r="K12" s="132">
        <v>404.5</v>
      </c>
      <c r="M12" t="s">
        <v>272</v>
      </c>
      <c r="N12" s="259">
        <v>34</v>
      </c>
      <c r="O12" s="259">
        <v>41</v>
      </c>
      <c r="P12" s="259">
        <v>55</v>
      </c>
      <c r="Q12" s="259">
        <v>73</v>
      </c>
      <c r="R12" s="259">
        <v>89</v>
      </c>
      <c r="S12" s="259">
        <v>123</v>
      </c>
      <c r="T12" s="259">
        <v>116</v>
      </c>
      <c r="U12" s="259">
        <v>112</v>
      </c>
      <c r="V12" s="259">
        <v>140</v>
      </c>
      <c r="W12" s="259">
        <v>146</v>
      </c>
      <c r="X12" s="259">
        <v>145</v>
      </c>
      <c r="Y12" s="259">
        <v>236</v>
      </c>
    </row>
    <row r="13" spans="1:31" x14ac:dyDescent="0.3">
      <c r="A13" t="s">
        <v>201</v>
      </c>
      <c r="B13" s="132">
        <v>212.28</v>
      </c>
      <c r="C13" s="132">
        <v>140.07</v>
      </c>
      <c r="D13" s="132">
        <v>198.84</v>
      </c>
      <c r="E13" s="132">
        <v>264.7</v>
      </c>
      <c r="F13" s="132">
        <v>261.92</v>
      </c>
      <c r="G13" s="132">
        <v>409.44</v>
      </c>
      <c r="H13" s="132">
        <v>758.68</v>
      </c>
      <c r="I13" s="132">
        <v>590.02</v>
      </c>
      <c r="J13" s="132">
        <v>379.66</v>
      </c>
      <c r="K13" s="132">
        <v>535.23</v>
      </c>
      <c r="M13" t="s">
        <v>271</v>
      </c>
      <c r="N13" s="259">
        <v>0</v>
      </c>
      <c r="O13" s="259">
        <v>0</v>
      </c>
      <c r="P13" s="259">
        <v>0</v>
      </c>
      <c r="Q13" s="259">
        <v>0</v>
      </c>
      <c r="R13" s="259">
        <v>0</v>
      </c>
      <c r="S13" s="259">
        <v>4</v>
      </c>
      <c r="T13" s="259">
        <v>2</v>
      </c>
      <c r="U13" s="259">
        <v>3</v>
      </c>
      <c r="V13" s="259">
        <v>5</v>
      </c>
      <c r="W13" s="259">
        <v>6</v>
      </c>
      <c r="X13" s="259">
        <v>7</v>
      </c>
      <c r="Y13" s="259">
        <v>16</v>
      </c>
    </row>
    <row r="14" spans="1:31" s="128" customFormat="1" x14ac:dyDescent="0.3">
      <c r="A14" s="128" t="s">
        <v>197</v>
      </c>
      <c r="B14" s="132">
        <v>398.74</v>
      </c>
      <c r="C14" s="132">
        <v>447.6</v>
      </c>
      <c r="D14" s="132">
        <v>926.39</v>
      </c>
      <c r="E14" s="132">
        <v>1018.88</v>
      </c>
      <c r="F14" s="132">
        <v>1081.27</v>
      </c>
      <c r="G14" s="132">
        <v>1295.74</v>
      </c>
      <c r="H14" s="132">
        <v>1770.72</v>
      </c>
      <c r="I14" s="132">
        <v>2170.4</v>
      </c>
      <c r="J14" s="132">
        <v>2376.9899999999998</v>
      </c>
      <c r="K14" s="132">
        <v>2774.84</v>
      </c>
      <c r="M14" s="128" t="s">
        <v>270</v>
      </c>
      <c r="N14" s="260">
        <v>10</v>
      </c>
      <c r="O14" s="260">
        <v>12</v>
      </c>
      <c r="P14" s="260">
        <v>20</v>
      </c>
      <c r="Q14" s="260">
        <v>25</v>
      </c>
      <c r="R14" s="260">
        <v>43</v>
      </c>
      <c r="S14" s="260">
        <v>58</v>
      </c>
      <c r="T14" s="260">
        <v>54</v>
      </c>
      <c r="U14" s="260">
        <v>64</v>
      </c>
      <c r="V14" s="260">
        <v>79</v>
      </c>
      <c r="W14" s="260">
        <v>82</v>
      </c>
      <c r="X14" s="260">
        <v>91</v>
      </c>
      <c r="Y14" s="260">
        <v>101</v>
      </c>
    </row>
    <row r="15" spans="1:31" x14ac:dyDescent="0.3">
      <c r="B15" s="121"/>
      <c r="C15" s="121"/>
      <c r="D15" s="121"/>
      <c r="E15" s="121"/>
      <c r="F15" s="121"/>
      <c r="G15" s="121"/>
      <c r="H15" s="121"/>
      <c r="I15" s="121"/>
      <c r="J15" s="121"/>
      <c r="K15" s="121"/>
      <c r="M15" t="s">
        <v>269</v>
      </c>
      <c r="N15" s="259">
        <v>1</v>
      </c>
      <c r="O15" s="259">
        <v>2</v>
      </c>
      <c r="P15" s="259">
        <v>4</v>
      </c>
      <c r="Q15" s="259">
        <v>3</v>
      </c>
      <c r="R15" s="259">
        <v>0</v>
      </c>
      <c r="S15" s="259">
        <v>0</v>
      </c>
      <c r="T15" s="259">
        <v>0</v>
      </c>
      <c r="U15" s="259">
        <v>0</v>
      </c>
      <c r="V15" s="259">
        <v>0</v>
      </c>
      <c r="W15" s="259">
        <v>0</v>
      </c>
      <c r="X15" s="259">
        <v>0</v>
      </c>
      <c r="Y15" s="259">
        <v>0</v>
      </c>
    </row>
    <row r="16" spans="1:31" x14ac:dyDescent="0.3">
      <c r="A16" t="s">
        <v>143</v>
      </c>
      <c r="B16" s="121">
        <f t="shared" ref="B16:K16" si="0">B13-B7</f>
        <v>157.63999999999999</v>
      </c>
      <c r="C16" s="121">
        <f t="shared" si="0"/>
        <v>67.47</v>
      </c>
      <c r="D16" s="121">
        <f t="shared" si="0"/>
        <v>109.9</v>
      </c>
      <c r="E16" s="121">
        <f t="shared" si="0"/>
        <v>141.44</v>
      </c>
      <c r="F16" s="121">
        <f t="shared" si="0"/>
        <v>145.48000000000002</v>
      </c>
      <c r="G16" s="121">
        <f t="shared" si="0"/>
        <v>297.40999999999997</v>
      </c>
      <c r="H16" s="121">
        <f t="shared" si="0"/>
        <v>618.18999999999994</v>
      </c>
      <c r="I16" s="121">
        <f t="shared" si="0"/>
        <v>443.86</v>
      </c>
      <c r="J16" s="121">
        <f t="shared" si="0"/>
        <v>234.44000000000003</v>
      </c>
      <c r="K16" s="121">
        <f t="shared" si="0"/>
        <v>299.44000000000005</v>
      </c>
      <c r="M16" t="s">
        <v>268</v>
      </c>
      <c r="N16" s="259">
        <v>23</v>
      </c>
      <c r="O16" s="259">
        <v>28</v>
      </c>
      <c r="P16" s="259">
        <v>31</v>
      </c>
      <c r="Q16" s="259">
        <v>45</v>
      </c>
      <c r="R16" s="259">
        <v>46</v>
      </c>
      <c r="S16" s="259">
        <v>61</v>
      </c>
      <c r="T16" s="259">
        <v>61</v>
      </c>
      <c r="U16" s="259">
        <v>44</v>
      </c>
      <c r="V16" s="259">
        <v>57</v>
      </c>
      <c r="W16" s="259">
        <v>59</v>
      </c>
      <c r="X16" s="259">
        <v>47</v>
      </c>
      <c r="Y16" s="259">
        <v>120</v>
      </c>
    </row>
    <row r="17" spans="1:25" x14ac:dyDescent="0.3">
      <c r="A17" t="s">
        <v>267</v>
      </c>
      <c r="B17" s="121">
        <v>13.68</v>
      </c>
      <c r="C17" s="121">
        <v>15.39</v>
      </c>
      <c r="D17" s="121">
        <v>34.97</v>
      </c>
      <c r="E17" s="121">
        <v>43.96</v>
      </c>
      <c r="F17" s="121">
        <v>43.97</v>
      </c>
      <c r="G17" s="121">
        <v>40.409999999999997</v>
      </c>
      <c r="H17" s="121">
        <v>51.2</v>
      </c>
      <c r="I17" s="121">
        <v>70.44</v>
      </c>
      <c r="J17" s="121">
        <v>77.3</v>
      </c>
      <c r="K17" s="121">
        <v>103.18</v>
      </c>
      <c r="M17" t="s">
        <v>266</v>
      </c>
      <c r="N17" s="259">
        <v>231</v>
      </c>
      <c r="O17" s="259">
        <v>349</v>
      </c>
      <c r="P17" s="259">
        <v>399</v>
      </c>
      <c r="Q17" s="259">
        <v>448</v>
      </c>
      <c r="R17" s="259">
        <v>926</v>
      </c>
      <c r="S17" s="259">
        <v>1019</v>
      </c>
      <c r="T17" s="259">
        <v>1081</v>
      </c>
      <c r="U17" s="259">
        <v>1296</v>
      </c>
      <c r="V17" s="259">
        <v>1771</v>
      </c>
      <c r="W17" s="259">
        <v>2170</v>
      </c>
      <c r="X17" s="259">
        <v>2377</v>
      </c>
      <c r="Y17" s="259">
        <v>2775</v>
      </c>
    </row>
    <row r="18" spans="1:25" x14ac:dyDescent="0.3">
      <c r="A18" t="s">
        <v>203</v>
      </c>
      <c r="B18" s="121">
        <v>6.74</v>
      </c>
      <c r="C18" s="121">
        <v>5.98</v>
      </c>
      <c r="D18" s="121">
        <v>7</v>
      </c>
      <c r="E18" s="121">
        <v>15.98</v>
      </c>
      <c r="F18" s="121">
        <v>10.1</v>
      </c>
      <c r="G18" s="121">
        <v>14.82</v>
      </c>
      <c r="H18" s="121">
        <v>18.760000000000002</v>
      </c>
      <c r="I18" s="121">
        <v>23.98</v>
      </c>
      <c r="J18" s="121">
        <v>27.57</v>
      </c>
      <c r="K18" s="121">
        <v>41.63</v>
      </c>
      <c r="M18" t="s">
        <v>265</v>
      </c>
      <c r="N18" s="259">
        <v>78</v>
      </c>
      <c r="O18" s="259">
        <v>123</v>
      </c>
      <c r="P18" s="259">
        <v>174</v>
      </c>
      <c r="Q18" s="259">
        <v>296</v>
      </c>
      <c r="R18" s="259">
        <v>702</v>
      </c>
      <c r="S18" s="259">
        <v>702</v>
      </c>
      <c r="T18" s="259">
        <v>772</v>
      </c>
      <c r="U18" s="259">
        <v>858</v>
      </c>
      <c r="V18" s="259">
        <v>931</v>
      </c>
      <c r="W18" s="259">
        <v>1253</v>
      </c>
      <c r="X18" s="259">
        <v>1398</v>
      </c>
      <c r="Y18" s="259">
        <v>1756</v>
      </c>
    </row>
    <row r="19" spans="1:25" x14ac:dyDescent="0.3">
      <c r="M19" t="s">
        <v>264</v>
      </c>
      <c r="N19" s="259">
        <v>10</v>
      </c>
      <c r="O19" s="259">
        <v>3</v>
      </c>
      <c r="P19" s="259">
        <v>3</v>
      </c>
      <c r="Q19" s="259">
        <v>3</v>
      </c>
      <c r="R19" s="259">
        <v>3</v>
      </c>
      <c r="S19" s="259">
        <v>3</v>
      </c>
      <c r="T19" s="259">
        <v>3</v>
      </c>
      <c r="U19" s="259">
        <v>3</v>
      </c>
      <c r="V19" s="259">
        <v>3</v>
      </c>
      <c r="W19" s="259">
        <v>4</v>
      </c>
      <c r="X19" s="259">
        <v>180</v>
      </c>
      <c r="Y19" s="259">
        <v>180</v>
      </c>
    </row>
    <row r="20" spans="1:25" x14ac:dyDescent="0.3">
      <c r="A20" t="s">
        <v>85</v>
      </c>
      <c r="B20" s="121">
        <f>IF('Profit &amp; Loss'!B4&gt;0,'Balance Sheet'!B17/('Profit &amp; Loss'!B4/365),0)</f>
        <v>15.541099940863392</v>
      </c>
      <c r="C20" s="121">
        <f>IF('Profit &amp; Loss'!C4&gt;0,'Balance Sheet'!C17/('Profit &amp; Loss'!C4/365),0)</f>
        <v>13.979419157355101</v>
      </c>
      <c r="D20" s="121">
        <f>IF('Profit &amp; Loss'!D4&gt;0,'Balance Sheet'!D17/('Profit &amp; Loss'!D4/365),0)</f>
        <v>23.515632196613794</v>
      </c>
      <c r="E20" s="121">
        <f>IF('Profit &amp; Loss'!E4&gt;0,'Balance Sheet'!E17/('Profit &amp; Loss'!E4/365),0)</f>
        <v>22.304174369952321</v>
      </c>
      <c r="F20" s="121">
        <f>IF('Profit &amp; Loss'!F4&gt;0,'Balance Sheet'!F17/('Profit &amp; Loss'!F4/365),0)</f>
        <v>24.68894700407661</v>
      </c>
      <c r="G20" s="121">
        <f>IF('Profit &amp; Loss'!G4&gt;0,'Balance Sheet'!G17/('Profit &amp; Loss'!G4/365),0)</f>
        <v>15.147110170883995</v>
      </c>
      <c r="H20" s="121">
        <f>IF('Profit &amp; Loss'!H4&gt;0,'Balance Sheet'!H17/('Profit &amp; Loss'!H4/365),0)</f>
        <v>15.924060771832956</v>
      </c>
      <c r="I20" s="121">
        <f>IF('Profit &amp; Loss'!I4&gt;0,'Balance Sheet'!I17/('Profit &amp; Loss'!I4/365),0)</f>
        <v>19.824658801758037</v>
      </c>
      <c r="J20" s="121">
        <f>IF('Profit &amp; Loss'!J4&gt;0,'Balance Sheet'!J17/('Profit &amp; Loss'!J4/365),0)</f>
        <v>18.612743836872554</v>
      </c>
      <c r="K20" s="121">
        <f>IF('Profit &amp; Loss'!K4&gt;0,'Balance Sheet'!K17/('Profit &amp; Loss'!K4/365),0)</f>
        <v>22.113288864880104</v>
      </c>
      <c r="M20" t="s">
        <v>263</v>
      </c>
      <c r="N20" s="259">
        <v>37</v>
      </c>
      <c r="O20" s="259">
        <v>66</v>
      </c>
      <c r="P20" s="259">
        <v>90</v>
      </c>
      <c r="Q20" s="259">
        <v>172</v>
      </c>
      <c r="R20" s="259">
        <v>592</v>
      </c>
      <c r="S20" s="259">
        <v>600</v>
      </c>
      <c r="T20" s="259">
        <v>699</v>
      </c>
      <c r="U20" s="259">
        <v>823</v>
      </c>
      <c r="V20" s="259">
        <v>921</v>
      </c>
      <c r="W20" s="259">
        <v>1238</v>
      </c>
      <c r="X20" s="259">
        <v>1283</v>
      </c>
      <c r="Y20" s="259">
        <v>1493</v>
      </c>
    </row>
    <row r="21" spans="1:25" x14ac:dyDescent="0.3">
      <c r="A21" t="s">
        <v>83</v>
      </c>
      <c r="B21" s="121">
        <f>IF('Balance Sheet'!B18&gt;0,'Profit &amp; Loss'!B4/'Balance Sheet'!B18,0)</f>
        <v>47.669139465875375</v>
      </c>
      <c r="C21" s="121">
        <f>IF('Balance Sheet'!C18&gt;0,'Profit &amp; Loss'!C4/'Balance Sheet'!C18,0)</f>
        <v>67.195652173913032</v>
      </c>
      <c r="D21" s="121">
        <f>IF('Balance Sheet'!D18&gt;0,'Profit &amp; Loss'!D4/'Balance Sheet'!D18,0)</f>
        <v>77.541428571428568</v>
      </c>
      <c r="E21" s="121">
        <f>IF('Balance Sheet'!E18&gt;0,'Profit &amp; Loss'!E4/'Balance Sheet'!E18,0)</f>
        <v>45.018147684605758</v>
      </c>
      <c r="F21" s="121">
        <f>IF('Balance Sheet'!F18&gt;0,'Profit &amp; Loss'!F4/'Balance Sheet'!F18,0)</f>
        <v>64.361386138613852</v>
      </c>
      <c r="G21" s="121">
        <f>IF('Balance Sheet'!G18&gt;0,'Profit &amp; Loss'!G4/'Balance Sheet'!G18,0)</f>
        <v>65.705802968960867</v>
      </c>
      <c r="H21" s="121">
        <f>IF('Balance Sheet'!H18&gt;0,'Profit &amp; Loss'!H4/'Balance Sheet'!H18,0)</f>
        <v>62.557036247334743</v>
      </c>
      <c r="I21" s="121">
        <f>IF('Balance Sheet'!I18&gt;0,'Profit &amp; Loss'!I4/'Balance Sheet'!I18,0)</f>
        <v>54.082568807339449</v>
      </c>
      <c r="J21" s="121">
        <f>IF('Balance Sheet'!J18&gt;0,'Profit &amp; Loss'!J4/'Balance Sheet'!J18,0)</f>
        <v>54.982589771490744</v>
      </c>
      <c r="K21" s="121">
        <f>IF('Balance Sheet'!K18&gt;0,'Profit &amp; Loss'!K4/'Balance Sheet'!K18,0)</f>
        <v>40.909920730242611</v>
      </c>
      <c r="M21" t="s">
        <v>262</v>
      </c>
      <c r="N21" s="259">
        <v>46</v>
      </c>
      <c r="O21" s="259">
        <v>69</v>
      </c>
      <c r="P21" s="259">
        <v>24</v>
      </c>
      <c r="Q21" s="259">
        <v>40</v>
      </c>
      <c r="R21" s="259">
        <v>52</v>
      </c>
      <c r="S21" s="259">
        <v>55</v>
      </c>
      <c r="T21" s="259">
        <v>67</v>
      </c>
      <c r="U21" s="259">
        <v>76</v>
      </c>
      <c r="V21" s="259">
        <v>92</v>
      </c>
      <c r="W21" s="259">
        <v>123</v>
      </c>
      <c r="X21" s="259">
        <v>135</v>
      </c>
      <c r="Y21" s="259">
        <v>157</v>
      </c>
    </row>
    <row r="22" spans="1:25" x14ac:dyDescent="0.3">
      <c r="M22" t="s">
        <v>261</v>
      </c>
      <c r="N22" s="259">
        <v>3</v>
      </c>
      <c r="O22" s="259">
        <v>5</v>
      </c>
      <c r="P22" s="259">
        <v>6</v>
      </c>
      <c r="Q22" s="259">
        <v>10</v>
      </c>
      <c r="R22" s="259">
        <v>105</v>
      </c>
      <c r="S22" s="259">
        <v>130</v>
      </c>
      <c r="T22" s="259">
        <v>155</v>
      </c>
      <c r="U22" s="259">
        <v>173</v>
      </c>
      <c r="V22" s="259">
        <v>208</v>
      </c>
      <c r="W22" s="259">
        <v>268</v>
      </c>
      <c r="X22" s="259">
        <v>298</v>
      </c>
      <c r="Y22" s="259">
        <v>363</v>
      </c>
    </row>
    <row r="23" spans="1:25" s="128" customFormat="1" x14ac:dyDescent="0.3">
      <c r="A23" s="128" t="s">
        <v>20</v>
      </c>
      <c r="B23" s="131">
        <f>IF(SUM('Balance Sheet'!B4:B5)&gt;0,'Profit &amp; Loss'!B12/SUM('Balance Sheet'!B4:B5),"")</f>
        <v>9.866868095552829E-2</v>
      </c>
      <c r="C23" s="131">
        <f>IF(SUM('Balance Sheet'!C4:C5)&gt;0,'Profit &amp; Loss'!C12/SUM('Balance Sheet'!C4:C5),"")</f>
        <v>0.10335689045936398</v>
      </c>
      <c r="D23" s="131">
        <f>IF(SUM('Balance Sheet'!D4:D5)&gt;0,'Profit &amp; Loss'!D12/SUM('Balance Sheet'!D4:D5),"")</f>
        <v>0.12344619473436506</v>
      </c>
      <c r="E23" s="131">
        <f>IF(SUM('Balance Sheet'!E4:E5)&gt;0,'Profit &amp; Loss'!E12/SUM('Balance Sheet'!E4:E5),"")</f>
        <v>0.14128175226892462</v>
      </c>
      <c r="F23" s="131">
        <f>IF(SUM('Balance Sheet'!F4:F5)&gt;0,'Profit &amp; Loss'!F12/SUM('Balance Sheet'!F4:F5),"")</f>
        <v>9.1911258095631818E-2</v>
      </c>
      <c r="G23" s="131">
        <f>IF(SUM('Balance Sheet'!G4:G5)&gt;0,'Profit &amp; Loss'!G12/SUM('Balance Sheet'!G4:G5),"")</f>
        <v>0.23361943702902715</v>
      </c>
      <c r="H23" s="131">
        <f>IF(SUM('Balance Sheet'!H4:H5)&gt;0,'Profit &amp; Loss'!H12/SUM('Balance Sheet'!H4:H5),"")</f>
        <v>0.19891311526450364</v>
      </c>
      <c r="I23" s="131">
        <f>IF(SUM('Balance Sheet'!I4:I5)&gt;0,'Profit &amp; Loss'!I12/SUM('Balance Sheet'!I4:I5),"")</f>
        <v>0.17236859873066809</v>
      </c>
      <c r="J23" s="131">
        <f>IF(SUM('Balance Sheet'!J4:J5)&gt;0,'Profit &amp; Loss'!J12/SUM('Balance Sheet'!J4:J5),"")</f>
        <v>0.1657959800843215</v>
      </c>
      <c r="K23" s="131">
        <f>IF(SUM('Balance Sheet'!K4:K5)&gt;0,'Profit &amp; Loss'!K12/SUM('Balance Sheet'!K4:K5),"")</f>
        <v>0.1688763220008859</v>
      </c>
      <c r="M23" s="128" t="s">
        <v>260</v>
      </c>
      <c r="N23" s="260">
        <v>4</v>
      </c>
      <c r="O23" s="260">
        <v>4</v>
      </c>
      <c r="P23" s="260">
        <v>3</v>
      </c>
      <c r="Q23" s="260">
        <v>5</v>
      </c>
      <c r="R23" s="260">
        <v>6</v>
      </c>
      <c r="S23" s="260">
        <v>7</v>
      </c>
      <c r="T23" s="260">
        <v>9</v>
      </c>
      <c r="U23" s="260">
        <v>11</v>
      </c>
      <c r="V23" s="260">
        <v>15</v>
      </c>
      <c r="W23" s="260">
        <v>23</v>
      </c>
      <c r="X23" s="260">
        <v>27</v>
      </c>
      <c r="Y23" s="260">
        <v>31</v>
      </c>
    </row>
    <row r="24" spans="1:25" s="128" customFormat="1" x14ac:dyDescent="0.3">
      <c r="A24" s="128" t="s">
        <v>259</v>
      </c>
      <c r="B24" s="131"/>
      <c r="C24" s="131">
        <f>IF((B4+B5+B6+C4+C5+C6)&gt;0,('Profit &amp; Loss'!C10+'Profit &amp; Loss'!C9)*2/(B4+B5+B6+C4+C5+C6),"")</f>
        <v>0.14164928382700595</v>
      </c>
      <c r="D24" s="131">
        <f>IF((C4+C5+C6+D4+D5+D6)&gt;0,('Profit &amp; Loss'!D10+'Profit &amp; Loss'!D9)*2/(C4+C5+C6+D4+D5+D6),"")</f>
        <v>0.16409748855622916</v>
      </c>
      <c r="E24" s="131">
        <f>IF((D4+D5+D6+E4+E5+E6)&gt;0,('Profit &amp; Loss'!E10+'Profit &amp; Loss'!E9)*2/(D4+D5+D6+E4+E5+E6),"")</f>
        <v>0.16343252147922471</v>
      </c>
      <c r="F24" s="131">
        <f>IF((E4+E5+E6+F4+F5+F6)&gt;0,('Profit &amp; Loss'!F10+'Profit &amp; Loss'!F9)*2/(E4+E5+E6+F4+F5+F6),"")</f>
        <v>0.10971539143755545</v>
      </c>
      <c r="G24" s="131">
        <f>IF((F4+F5+F6+G4+G5+G6)&gt;0,('Profit &amp; Loss'!G10+'Profit &amp; Loss'!G9)*2/(F4+F5+F6+G4+G5+G6),"")</f>
        <v>0.22668416692265445</v>
      </c>
      <c r="H24" s="131">
        <f>IF((G4+G5+G6+H4+H5+H6)&gt;0,('Profit &amp; Loss'!H10+'Profit &amp; Loss'!H9)*2/(G4+G5+G6+H4+H5+H6),"")</f>
        <v>0.24177487792916691</v>
      </c>
      <c r="I24" s="131">
        <f>IF((H4+H5+H6+I4+I5+I6)&gt;0,('Profit &amp; Loss'!I10+'Profit &amp; Loss'!I9)*2/(H4+H5+H6+I4+I5+I6),"")</f>
        <v>0.1955687144784333</v>
      </c>
      <c r="J24" s="131">
        <f>IF((I4+I5+I6+J4+J5+J6)&gt;0,('Profit &amp; Loss'!J10+'Profit &amp; Loss'!J9)*2/(I4+I5+I6+J4+J5+J6),"")</f>
        <v>0.1911696636051137</v>
      </c>
      <c r="K24" s="131">
        <f>IF((J4+J5+J6+K4+K5+K6)&gt;0,('Profit &amp; Loss'!K10+'Profit &amp; Loss'!K9)*2/(J4+J5+J6+K4+K5+K6),"")</f>
        <v>0.18450496979554878</v>
      </c>
      <c r="M24" s="128" t="s">
        <v>258</v>
      </c>
      <c r="N24" s="260">
        <v>12</v>
      </c>
      <c r="O24" s="260">
        <v>17</v>
      </c>
      <c r="P24" s="260">
        <v>15</v>
      </c>
      <c r="Q24" s="260">
        <v>27</v>
      </c>
      <c r="R24" s="260">
        <v>33</v>
      </c>
      <c r="S24" s="260">
        <v>35</v>
      </c>
      <c r="T24" s="260">
        <v>40</v>
      </c>
      <c r="U24" s="260">
        <v>44</v>
      </c>
      <c r="V24" s="260">
        <v>52</v>
      </c>
      <c r="W24" s="260">
        <v>67</v>
      </c>
      <c r="X24" s="260">
        <v>73</v>
      </c>
      <c r="Y24" s="260">
        <v>84</v>
      </c>
    </row>
    <row r="25" spans="1:25" x14ac:dyDescent="0.3">
      <c r="M25" t="s">
        <v>257</v>
      </c>
      <c r="N25" s="259">
        <v>3</v>
      </c>
      <c r="O25" s="259">
        <v>6</v>
      </c>
      <c r="P25" s="259">
        <v>4</v>
      </c>
      <c r="Q25" s="259">
        <v>4</v>
      </c>
      <c r="R25" s="259">
        <v>6</v>
      </c>
      <c r="S25" s="259">
        <v>10</v>
      </c>
      <c r="T25" s="259">
        <v>11</v>
      </c>
      <c r="U25" s="259">
        <v>15</v>
      </c>
      <c r="V25" s="259">
        <v>19</v>
      </c>
      <c r="W25" s="259">
        <v>21</v>
      </c>
      <c r="X25" s="259">
        <v>21</v>
      </c>
      <c r="Y25" s="259">
        <v>24</v>
      </c>
    </row>
    <row r="26" spans="1:25" x14ac:dyDescent="0.3">
      <c r="M26" t="s">
        <v>256</v>
      </c>
      <c r="N26" s="259">
        <v>0</v>
      </c>
      <c r="O26" s="259">
        <v>0</v>
      </c>
      <c r="P26" s="259">
        <v>0</v>
      </c>
      <c r="Q26" s="259">
        <v>0</v>
      </c>
      <c r="R26" s="259">
        <v>3</v>
      </c>
      <c r="S26" s="259">
        <v>3</v>
      </c>
      <c r="T26" s="259">
        <v>3</v>
      </c>
      <c r="U26" s="259">
        <v>3</v>
      </c>
      <c r="V26" s="259">
        <v>0</v>
      </c>
      <c r="W26" s="259">
        <v>0</v>
      </c>
      <c r="X26" s="259">
        <v>0</v>
      </c>
      <c r="Y26" s="259">
        <v>170</v>
      </c>
    </row>
    <row r="27" spans="1:25" x14ac:dyDescent="0.3">
      <c r="M27" t="s">
        <v>255</v>
      </c>
      <c r="N27" s="259">
        <v>1</v>
      </c>
      <c r="O27" s="259">
        <v>8</v>
      </c>
      <c r="P27" s="259">
        <v>49</v>
      </c>
      <c r="Q27" s="259">
        <v>81</v>
      </c>
      <c r="R27" s="259">
        <v>9</v>
      </c>
      <c r="S27" s="259">
        <v>9</v>
      </c>
      <c r="T27" s="259">
        <v>10</v>
      </c>
      <c r="U27" s="259">
        <v>10</v>
      </c>
      <c r="V27" s="259">
        <v>13</v>
      </c>
      <c r="W27" s="259">
        <v>15</v>
      </c>
      <c r="X27" s="259">
        <v>24</v>
      </c>
      <c r="Y27" s="259">
        <v>43</v>
      </c>
    </row>
    <row r="28" spans="1:25" x14ac:dyDescent="0.3">
      <c r="M28" t="s">
        <v>254</v>
      </c>
      <c r="N28" s="259">
        <v>116</v>
      </c>
      <c r="O28" s="259">
        <v>176</v>
      </c>
      <c r="P28" s="259">
        <v>195</v>
      </c>
      <c r="Q28" s="259">
        <v>343</v>
      </c>
      <c r="R28" s="259">
        <v>810</v>
      </c>
      <c r="S28" s="259">
        <v>854</v>
      </c>
      <c r="T28" s="259">
        <v>997</v>
      </c>
      <c r="U28" s="259">
        <v>1159</v>
      </c>
      <c r="V28" s="259">
        <v>1323</v>
      </c>
      <c r="W28" s="259">
        <v>1759</v>
      </c>
      <c r="X28" s="259">
        <v>2042</v>
      </c>
      <c r="Y28" s="259">
        <v>2546</v>
      </c>
    </row>
    <row r="29" spans="1:25" x14ac:dyDescent="0.3">
      <c r="M29" t="s">
        <v>253</v>
      </c>
      <c r="N29" s="259">
        <v>38</v>
      </c>
      <c r="O29" s="259">
        <v>53</v>
      </c>
      <c r="P29" s="259">
        <v>22</v>
      </c>
      <c r="Q29" s="259">
        <v>48</v>
      </c>
      <c r="R29" s="259">
        <v>108</v>
      </c>
      <c r="S29" s="259">
        <v>152</v>
      </c>
      <c r="T29" s="259">
        <v>224</v>
      </c>
      <c r="U29" s="259">
        <v>300</v>
      </c>
      <c r="V29" s="259">
        <v>392</v>
      </c>
      <c r="W29" s="259">
        <v>506</v>
      </c>
      <c r="X29" s="259">
        <v>644</v>
      </c>
      <c r="Y29" s="259">
        <v>790</v>
      </c>
    </row>
    <row r="30" spans="1:25" x14ac:dyDescent="0.3">
      <c r="M30" t="s">
        <v>252</v>
      </c>
      <c r="N30" s="259">
        <v>35</v>
      </c>
      <c r="O30" s="259">
        <v>31</v>
      </c>
      <c r="P30" s="259">
        <v>7</v>
      </c>
      <c r="Q30" s="259">
        <v>12</v>
      </c>
      <c r="R30" s="259">
        <v>23</v>
      </c>
      <c r="S30" s="259">
        <v>43</v>
      </c>
      <c r="T30" s="259">
        <v>29</v>
      </c>
      <c r="U30" s="259">
        <v>6</v>
      </c>
      <c r="V30" s="259">
        <v>23</v>
      </c>
      <c r="W30" s="259">
        <v>20</v>
      </c>
      <c r="X30" s="259">
        <v>28</v>
      </c>
      <c r="Y30" s="259">
        <v>79</v>
      </c>
    </row>
    <row r="31" spans="1:25" x14ac:dyDescent="0.3">
      <c r="M31" t="s">
        <v>200</v>
      </c>
      <c r="N31" s="259">
        <v>7</v>
      </c>
      <c r="O31" s="259">
        <v>2</v>
      </c>
      <c r="P31" s="259">
        <v>6</v>
      </c>
      <c r="Q31" s="259">
        <v>0</v>
      </c>
      <c r="R31" s="259">
        <v>3</v>
      </c>
      <c r="S31" s="259">
        <v>10</v>
      </c>
      <c r="T31" s="259">
        <v>18</v>
      </c>
      <c r="U31" s="259">
        <v>22</v>
      </c>
      <c r="V31" s="259">
        <v>58</v>
      </c>
      <c r="W31" s="259">
        <v>308</v>
      </c>
      <c r="X31" s="259">
        <v>571</v>
      </c>
      <c r="Y31" s="259">
        <v>404</v>
      </c>
    </row>
    <row r="32" spans="1:25" x14ac:dyDescent="0.3">
      <c r="M32" t="s">
        <v>251</v>
      </c>
      <c r="N32" s="259">
        <v>111</v>
      </c>
      <c r="O32" s="259">
        <v>194</v>
      </c>
      <c r="P32" s="259">
        <v>212</v>
      </c>
      <c r="Q32" s="259">
        <v>140</v>
      </c>
      <c r="R32" s="259">
        <v>199</v>
      </c>
      <c r="S32" s="259">
        <v>265</v>
      </c>
      <c r="T32" s="259">
        <v>262</v>
      </c>
      <c r="U32" s="259">
        <v>409</v>
      </c>
      <c r="V32" s="259">
        <v>759</v>
      </c>
      <c r="W32" s="259">
        <v>590</v>
      </c>
      <c r="X32" s="259">
        <v>380</v>
      </c>
      <c r="Y32" s="259">
        <v>535</v>
      </c>
    </row>
    <row r="33" spans="13:25" x14ac:dyDescent="0.3">
      <c r="M33" t="s">
        <v>250</v>
      </c>
      <c r="N33" s="259">
        <v>3</v>
      </c>
      <c r="O33" s="259">
        <v>4</v>
      </c>
      <c r="P33" s="259">
        <v>7</v>
      </c>
      <c r="Q33" s="259">
        <v>6</v>
      </c>
      <c r="R33" s="259">
        <v>7</v>
      </c>
      <c r="S33" s="259">
        <v>16</v>
      </c>
      <c r="T33" s="259">
        <v>10</v>
      </c>
      <c r="U33" s="259">
        <v>15</v>
      </c>
      <c r="V33" s="259">
        <v>19</v>
      </c>
      <c r="W33" s="259">
        <v>24</v>
      </c>
      <c r="X33" s="259">
        <v>28</v>
      </c>
      <c r="Y33" s="259">
        <v>42</v>
      </c>
    </row>
    <row r="34" spans="13:25" x14ac:dyDescent="0.3">
      <c r="M34" t="s">
        <v>249</v>
      </c>
      <c r="N34" s="259">
        <v>5</v>
      </c>
      <c r="O34" s="259">
        <v>6</v>
      </c>
      <c r="P34" s="259">
        <v>14</v>
      </c>
      <c r="Q34" s="259">
        <v>15</v>
      </c>
      <c r="R34" s="259">
        <v>35</v>
      </c>
      <c r="S34" s="259">
        <v>44</v>
      </c>
      <c r="T34" s="259">
        <v>44</v>
      </c>
      <c r="U34" s="259">
        <v>40</v>
      </c>
      <c r="V34" s="259">
        <v>51</v>
      </c>
      <c r="W34" s="259">
        <v>70</v>
      </c>
      <c r="X34" s="259">
        <v>77</v>
      </c>
      <c r="Y34" s="259">
        <v>103</v>
      </c>
    </row>
    <row r="35" spans="13:25" x14ac:dyDescent="0.3">
      <c r="M35" t="s">
        <v>248</v>
      </c>
      <c r="N35" s="259">
        <v>71</v>
      </c>
      <c r="O35" s="259">
        <v>150</v>
      </c>
      <c r="P35" s="259">
        <v>88</v>
      </c>
      <c r="Q35" s="259">
        <v>36</v>
      </c>
      <c r="R35" s="259">
        <v>77</v>
      </c>
      <c r="S35" s="259">
        <v>97</v>
      </c>
      <c r="T35" s="259">
        <v>95</v>
      </c>
      <c r="U35" s="259">
        <v>185</v>
      </c>
      <c r="V35" s="259">
        <v>47</v>
      </c>
      <c r="W35" s="259">
        <v>10</v>
      </c>
      <c r="X35" s="259">
        <v>20</v>
      </c>
      <c r="Y35" s="259">
        <v>34</v>
      </c>
    </row>
    <row r="36" spans="13:25" x14ac:dyDescent="0.3">
      <c r="M36" t="s">
        <v>247</v>
      </c>
      <c r="N36" s="259">
        <v>1</v>
      </c>
      <c r="O36" s="259">
        <v>1</v>
      </c>
      <c r="P36" s="259">
        <v>0</v>
      </c>
      <c r="Q36" s="259">
        <v>5</v>
      </c>
      <c r="R36" s="259">
        <v>4</v>
      </c>
      <c r="S36" s="259">
        <v>11</v>
      </c>
      <c r="T36" s="259">
        <v>38</v>
      </c>
      <c r="U36" s="259">
        <v>10</v>
      </c>
      <c r="V36" s="259">
        <v>15</v>
      </c>
      <c r="W36" s="259">
        <v>14</v>
      </c>
      <c r="X36" s="259">
        <v>21</v>
      </c>
      <c r="Y36" s="259">
        <v>29</v>
      </c>
    </row>
    <row r="37" spans="13:25" x14ac:dyDescent="0.3">
      <c r="M37" t="s">
        <v>246</v>
      </c>
      <c r="N37" s="259">
        <v>31</v>
      </c>
      <c r="O37" s="259">
        <v>32</v>
      </c>
      <c r="P37" s="259">
        <v>103</v>
      </c>
      <c r="Q37" s="259">
        <v>78</v>
      </c>
      <c r="R37" s="259">
        <v>76</v>
      </c>
      <c r="S37" s="259">
        <v>97</v>
      </c>
      <c r="T37" s="259">
        <v>75</v>
      </c>
      <c r="U37" s="259">
        <v>159</v>
      </c>
      <c r="V37" s="259">
        <v>626</v>
      </c>
      <c r="W37" s="259">
        <v>471</v>
      </c>
      <c r="X37" s="259">
        <v>234</v>
      </c>
      <c r="Y37" s="259">
        <v>328</v>
      </c>
    </row>
    <row r="38" spans="13:25" x14ac:dyDescent="0.3">
      <c r="M38" t="s">
        <v>245</v>
      </c>
      <c r="N38" s="259">
        <v>231</v>
      </c>
      <c r="O38" s="259">
        <v>349</v>
      </c>
      <c r="P38" s="259">
        <v>399</v>
      </c>
      <c r="Q38" s="259">
        <v>448</v>
      </c>
      <c r="R38" s="259">
        <v>926</v>
      </c>
      <c r="S38" s="259">
        <v>1019</v>
      </c>
      <c r="T38" s="259">
        <v>1081</v>
      </c>
      <c r="U38" s="259">
        <v>1296</v>
      </c>
      <c r="V38" s="259">
        <v>1771</v>
      </c>
      <c r="W38" s="259">
        <v>2170</v>
      </c>
      <c r="X38" s="259">
        <v>2377</v>
      </c>
      <c r="Y38" s="259">
        <v>2775</v>
      </c>
    </row>
  </sheetData>
  <hyperlinks>
    <hyperlink ref="J1" r:id="rId1" xr:uid="{CDEB6992-4698-457C-A960-4A7045DCE66C}"/>
  </hyperlinks>
  <printOptions gridLines="1"/>
  <pageMargins left="0.7" right="0.7" top="0.75" bottom="0.75" header="0.3" footer="0.3"/>
  <pageSetup paperSize="9" scale="52" orientation="landscape"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CEA1-1FE0-4868-B560-04A1F919D7A1}">
  <sheetPr codeName="Sheet18">
    <pageSetUpPr fitToPage="1"/>
  </sheetPr>
  <dimension ref="A1:AC34"/>
  <sheetViews>
    <sheetView topLeftCell="N15" zoomScale="150" zoomScaleNormal="150" zoomScalePageLayoutView="150" workbookViewId="0">
      <selection activeCell="AA25" sqref="AA25"/>
    </sheetView>
  </sheetViews>
  <sheetFormatPr defaultColWidth="8.77734375" defaultRowHeight="14.4" x14ac:dyDescent="0.3"/>
  <cols>
    <col min="1" max="1" width="33.5546875" bestFit="1" customWidth="1"/>
    <col min="2" max="3" width="7.109375" bestFit="1" customWidth="1"/>
    <col min="4" max="5" width="8.109375" bestFit="1" customWidth="1"/>
    <col min="6" max="6" width="7.44140625" bestFit="1" customWidth="1"/>
    <col min="7" max="9" width="8.109375" bestFit="1" customWidth="1"/>
    <col min="10" max="10" width="12.109375" bestFit="1" customWidth="1"/>
    <col min="11" max="11" width="8.109375" bestFit="1" customWidth="1"/>
    <col min="13" max="13" width="27.109375" bestFit="1" customWidth="1"/>
    <col min="14" max="25" width="7.109375" bestFit="1" customWidth="1"/>
    <col min="28" max="28" width="9.109375" bestFit="1" customWidth="1"/>
  </cols>
  <sheetData>
    <row r="1" spans="1:29" s="128" customFormat="1" x14ac:dyDescent="0.3">
      <c r="A1" s="128" t="str">
        <f>'Balance Sheet'!A1</f>
        <v>RAINBOW CHILDRENS MEDICARE LTD</v>
      </c>
      <c r="E1" t="s">
        <v>300</v>
      </c>
      <c r="F1"/>
      <c r="J1" s="128" t="s">
        <v>244</v>
      </c>
    </row>
    <row r="2" spans="1:29" x14ac:dyDescent="0.3">
      <c r="AA2" t="s">
        <v>374</v>
      </c>
    </row>
    <row r="3" spans="1:29" s="128" customFormat="1" x14ac:dyDescent="0.3">
      <c r="A3" s="130" t="s">
        <v>243</v>
      </c>
      <c r="B3" s="123">
        <v>42825</v>
      </c>
      <c r="C3" s="123">
        <v>43190</v>
      </c>
      <c r="D3" s="123">
        <v>43555</v>
      </c>
      <c r="E3" s="123">
        <v>43921</v>
      </c>
      <c r="F3" s="123">
        <v>44286</v>
      </c>
      <c r="G3" s="123">
        <v>44651</v>
      </c>
      <c r="H3" s="123">
        <v>45016</v>
      </c>
      <c r="I3" s="123">
        <v>45382</v>
      </c>
      <c r="J3" s="123">
        <v>45747</v>
      </c>
      <c r="K3" s="123">
        <v>46112</v>
      </c>
      <c r="N3" s="129">
        <v>42064</v>
      </c>
      <c r="O3" s="129">
        <v>42430</v>
      </c>
      <c r="P3" s="129">
        <v>42795</v>
      </c>
      <c r="Q3" s="129">
        <v>43160</v>
      </c>
      <c r="R3" s="129">
        <v>43525</v>
      </c>
      <c r="S3" s="129">
        <v>43891</v>
      </c>
      <c r="T3" s="129">
        <v>44256</v>
      </c>
      <c r="U3" s="129">
        <v>44621</v>
      </c>
      <c r="V3" s="129">
        <v>44986</v>
      </c>
      <c r="W3" s="129">
        <v>45352</v>
      </c>
      <c r="X3" s="129">
        <v>45717</v>
      </c>
      <c r="Y3" s="129">
        <v>46082</v>
      </c>
      <c r="AA3" t="s">
        <v>373</v>
      </c>
    </row>
    <row r="4" spans="1:29" s="128" customFormat="1" x14ac:dyDescent="0.3">
      <c r="A4" s="128" t="s">
        <v>209</v>
      </c>
      <c r="B4" s="120">
        <v>35.53</v>
      </c>
      <c r="C4" s="120">
        <v>47.91</v>
      </c>
      <c r="D4" s="120">
        <v>127.24</v>
      </c>
      <c r="E4" s="120">
        <v>170.41</v>
      </c>
      <c r="F4" s="120">
        <v>142.71</v>
      </c>
      <c r="G4" s="120">
        <v>223.73</v>
      </c>
      <c r="H4" s="120">
        <v>328.78</v>
      </c>
      <c r="I4" s="120">
        <v>321.39999999999998</v>
      </c>
      <c r="J4" s="120">
        <v>395.66</v>
      </c>
      <c r="K4" s="120">
        <v>419.66</v>
      </c>
      <c r="M4" s="128" t="s">
        <v>242</v>
      </c>
      <c r="N4" s="128">
        <v>26</v>
      </c>
      <c r="O4" s="128">
        <v>17</v>
      </c>
      <c r="P4" s="128">
        <v>36</v>
      </c>
      <c r="Q4" s="128">
        <v>48</v>
      </c>
      <c r="R4" s="128">
        <v>127</v>
      </c>
      <c r="S4" s="128">
        <v>170</v>
      </c>
      <c r="T4" s="128">
        <v>143</v>
      </c>
      <c r="U4" s="128">
        <v>224</v>
      </c>
      <c r="V4" s="128">
        <v>329</v>
      </c>
      <c r="W4" s="128">
        <v>321</v>
      </c>
      <c r="X4" s="128">
        <v>396</v>
      </c>
      <c r="Y4" s="128">
        <v>420</v>
      </c>
    </row>
    <row r="5" spans="1:29" x14ac:dyDescent="0.3">
      <c r="A5" t="s">
        <v>210</v>
      </c>
      <c r="B5" s="125">
        <v>-33.340000000000003</v>
      </c>
      <c r="C5" s="125">
        <v>-42.36</v>
      </c>
      <c r="D5" s="125">
        <v>-116.89</v>
      </c>
      <c r="E5" s="125">
        <v>-117.03</v>
      </c>
      <c r="F5" s="125">
        <v>-82.88</v>
      </c>
      <c r="G5" s="125">
        <v>-175.35</v>
      </c>
      <c r="H5" s="125">
        <v>-465.2</v>
      </c>
      <c r="I5" s="125">
        <v>-226.47</v>
      </c>
      <c r="J5" s="125">
        <v>-267.8</v>
      </c>
      <c r="K5" s="125">
        <v>-258.64999999999998</v>
      </c>
      <c r="M5" t="s">
        <v>241</v>
      </c>
      <c r="N5">
        <v>50</v>
      </c>
      <c r="O5">
        <v>35</v>
      </c>
      <c r="P5">
        <v>53</v>
      </c>
      <c r="Q5">
        <v>68</v>
      </c>
      <c r="R5">
        <v>151</v>
      </c>
      <c r="S5">
        <v>203</v>
      </c>
      <c r="T5">
        <v>166</v>
      </c>
      <c r="U5">
        <v>308</v>
      </c>
      <c r="V5">
        <v>406</v>
      </c>
      <c r="W5">
        <v>435</v>
      </c>
      <c r="X5">
        <v>490</v>
      </c>
      <c r="Y5">
        <v>551</v>
      </c>
      <c r="AA5" t="s">
        <v>375</v>
      </c>
    </row>
    <row r="6" spans="1:29" x14ac:dyDescent="0.3">
      <c r="A6" t="s">
        <v>211</v>
      </c>
      <c r="B6" s="125">
        <v>-1.1100000000000001</v>
      </c>
      <c r="C6" s="125">
        <v>-7.48</v>
      </c>
      <c r="D6" s="125">
        <v>-8.69</v>
      </c>
      <c r="E6" s="125">
        <v>-51.81</v>
      </c>
      <c r="F6" s="125">
        <v>-60.87</v>
      </c>
      <c r="G6" s="125">
        <v>-44.06</v>
      </c>
      <c r="H6" s="125">
        <v>143.41</v>
      </c>
      <c r="I6" s="125">
        <v>-101.78</v>
      </c>
      <c r="J6" s="125">
        <v>-117.72</v>
      </c>
      <c r="K6" s="125">
        <v>-147.37</v>
      </c>
      <c r="M6" t="s">
        <v>202</v>
      </c>
      <c r="N6">
        <v>-2</v>
      </c>
      <c r="O6">
        <v>-2</v>
      </c>
      <c r="P6">
        <v>-7</v>
      </c>
      <c r="Q6">
        <v>-3</v>
      </c>
      <c r="R6">
        <v>-18</v>
      </c>
      <c r="S6">
        <v>-15</v>
      </c>
      <c r="T6">
        <v>-3</v>
      </c>
      <c r="U6">
        <v>1</v>
      </c>
      <c r="V6">
        <v>-16</v>
      </c>
      <c r="W6">
        <v>-16</v>
      </c>
      <c r="X6">
        <v>-8</v>
      </c>
      <c r="Y6">
        <v>-31</v>
      </c>
      <c r="AA6" t="s">
        <v>376</v>
      </c>
    </row>
    <row r="7" spans="1:29" s="128" customFormat="1" x14ac:dyDescent="0.3">
      <c r="A7" s="128" t="s">
        <v>212</v>
      </c>
      <c r="B7" s="120">
        <v>1.08</v>
      </c>
      <c r="C7" s="120">
        <v>-1.93</v>
      </c>
      <c r="D7" s="120">
        <v>1.66</v>
      </c>
      <c r="E7" s="120">
        <v>1.56</v>
      </c>
      <c r="F7" s="120">
        <v>-1.04</v>
      </c>
      <c r="G7" s="120">
        <v>4.32</v>
      </c>
      <c r="H7" s="120">
        <v>6.99</v>
      </c>
      <c r="I7" s="120">
        <v>-6.85</v>
      </c>
      <c r="J7" s="120">
        <v>10.14</v>
      </c>
      <c r="K7" s="120">
        <v>13.64</v>
      </c>
      <c r="M7" s="128" t="s">
        <v>203</v>
      </c>
      <c r="N7" s="128">
        <v>-2</v>
      </c>
      <c r="O7" s="128">
        <v>-1</v>
      </c>
      <c r="P7" s="128">
        <v>-3</v>
      </c>
      <c r="Q7" s="128">
        <v>1</v>
      </c>
      <c r="R7" s="128">
        <v>-1</v>
      </c>
      <c r="S7" s="128">
        <v>-9</v>
      </c>
      <c r="T7" s="128">
        <v>6</v>
      </c>
      <c r="U7" s="128">
        <v>-5</v>
      </c>
      <c r="V7" s="128">
        <v>-4</v>
      </c>
      <c r="W7" s="128">
        <v>-5</v>
      </c>
      <c r="X7" s="128">
        <v>-4</v>
      </c>
      <c r="Y7" s="128">
        <v>-14</v>
      </c>
    </row>
    <row r="8" spans="1:29" x14ac:dyDescent="0.3">
      <c r="B8" s="125"/>
      <c r="C8" s="125"/>
      <c r="D8" s="125"/>
      <c r="E8" s="125"/>
      <c r="F8" s="125"/>
      <c r="G8" s="125"/>
      <c r="H8" s="125"/>
      <c r="I8" s="125"/>
      <c r="J8" s="125"/>
      <c r="K8" s="125"/>
      <c r="M8" t="s">
        <v>141</v>
      </c>
      <c r="N8">
        <v>0</v>
      </c>
      <c r="O8">
        <v>0</v>
      </c>
      <c r="P8">
        <v>8</v>
      </c>
      <c r="Q8">
        <v>5</v>
      </c>
      <c r="R8">
        <v>16</v>
      </c>
      <c r="S8">
        <v>15</v>
      </c>
      <c r="T8">
        <v>-5</v>
      </c>
      <c r="U8">
        <v>15</v>
      </c>
      <c r="V8">
        <v>14</v>
      </c>
      <c r="W8">
        <v>3</v>
      </c>
      <c r="X8">
        <v>10</v>
      </c>
      <c r="Y8">
        <v>17</v>
      </c>
      <c r="AA8" t="s">
        <v>377</v>
      </c>
    </row>
    <row r="9" spans="1:29" x14ac:dyDescent="0.3">
      <c r="M9" t="s">
        <v>240</v>
      </c>
      <c r="N9">
        <v>2</v>
      </c>
      <c r="O9">
        <v>0</v>
      </c>
      <c r="P9">
        <v>-8</v>
      </c>
      <c r="Q9">
        <v>-9</v>
      </c>
      <c r="R9">
        <v>-7</v>
      </c>
      <c r="S9">
        <v>-4</v>
      </c>
      <c r="T9">
        <v>5</v>
      </c>
      <c r="U9">
        <v>-33</v>
      </c>
      <c r="V9">
        <v>9</v>
      </c>
      <c r="W9">
        <v>-6</v>
      </c>
      <c r="X9">
        <v>-7</v>
      </c>
      <c r="Y9">
        <v>-1</v>
      </c>
      <c r="AA9" t="s">
        <v>378</v>
      </c>
    </row>
    <row r="10" spans="1:29" x14ac:dyDescent="0.3">
      <c r="M10" t="s">
        <v>239</v>
      </c>
      <c r="N10">
        <v>-1</v>
      </c>
      <c r="O10">
        <v>-2</v>
      </c>
      <c r="P10">
        <v>-10</v>
      </c>
      <c r="Q10">
        <v>-7</v>
      </c>
      <c r="R10">
        <v>-10</v>
      </c>
      <c r="S10">
        <v>-12</v>
      </c>
      <c r="T10">
        <v>3</v>
      </c>
      <c r="U10">
        <v>-22</v>
      </c>
      <c r="V10">
        <v>4</v>
      </c>
      <c r="W10">
        <v>-25</v>
      </c>
      <c r="X10">
        <v>-9</v>
      </c>
      <c r="Y10">
        <v>-30</v>
      </c>
    </row>
    <row r="11" spans="1:29" x14ac:dyDescent="0.3">
      <c r="M11" t="s">
        <v>238</v>
      </c>
      <c r="N11">
        <v>-8</v>
      </c>
      <c r="O11">
        <v>-7</v>
      </c>
      <c r="P11">
        <v>0</v>
      </c>
      <c r="Q11">
        <v>0</v>
      </c>
      <c r="R11">
        <v>0</v>
      </c>
      <c r="S11">
        <v>0</v>
      </c>
      <c r="T11">
        <v>0</v>
      </c>
      <c r="U11">
        <v>0</v>
      </c>
      <c r="V11">
        <v>0</v>
      </c>
      <c r="W11">
        <v>0</v>
      </c>
      <c r="X11">
        <v>0</v>
      </c>
      <c r="Y11">
        <v>0</v>
      </c>
      <c r="AA11" t="s">
        <v>379</v>
      </c>
    </row>
    <row r="12" spans="1:29" x14ac:dyDescent="0.3">
      <c r="M12" t="s">
        <v>237</v>
      </c>
      <c r="N12">
        <v>-14</v>
      </c>
      <c r="O12">
        <v>-9</v>
      </c>
      <c r="P12">
        <v>-8</v>
      </c>
      <c r="Q12">
        <v>-13</v>
      </c>
      <c r="R12">
        <v>-15</v>
      </c>
      <c r="S12">
        <v>-20</v>
      </c>
      <c r="T12">
        <v>-26</v>
      </c>
      <c r="U12">
        <v>-63</v>
      </c>
      <c r="V12">
        <v>-81</v>
      </c>
      <c r="W12">
        <v>-89</v>
      </c>
      <c r="X12">
        <v>-86</v>
      </c>
      <c r="Y12">
        <v>-102</v>
      </c>
      <c r="AA12" t="s">
        <v>388</v>
      </c>
    </row>
    <row r="13" spans="1:29" x14ac:dyDescent="0.3">
      <c r="M13" t="s">
        <v>236</v>
      </c>
      <c r="N13">
        <v>-1</v>
      </c>
      <c r="O13">
        <v>0</v>
      </c>
      <c r="P13">
        <v>0</v>
      </c>
      <c r="Q13">
        <v>0</v>
      </c>
      <c r="R13">
        <v>0</v>
      </c>
      <c r="S13">
        <v>0</v>
      </c>
      <c r="T13">
        <v>0</v>
      </c>
      <c r="U13">
        <v>0</v>
      </c>
      <c r="V13">
        <v>0</v>
      </c>
      <c r="W13">
        <v>0</v>
      </c>
      <c r="X13">
        <v>0</v>
      </c>
      <c r="Y13">
        <v>0</v>
      </c>
    </row>
    <row r="14" spans="1:29" x14ac:dyDescent="0.3">
      <c r="M14" t="s">
        <v>235</v>
      </c>
      <c r="N14">
        <v>-20</v>
      </c>
      <c r="O14">
        <v>-107</v>
      </c>
      <c r="P14">
        <v>-33</v>
      </c>
      <c r="Q14">
        <v>-42</v>
      </c>
      <c r="R14">
        <v>-117</v>
      </c>
      <c r="S14">
        <v>-117</v>
      </c>
      <c r="T14">
        <v>-83</v>
      </c>
      <c r="U14">
        <v>-175</v>
      </c>
      <c r="V14">
        <v>-465</v>
      </c>
      <c r="W14">
        <v>-226</v>
      </c>
      <c r="X14">
        <v>-268</v>
      </c>
      <c r="Y14">
        <v>-259</v>
      </c>
      <c r="AA14" t="s">
        <v>380</v>
      </c>
    </row>
    <row r="15" spans="1:29" x14ac:dyDescent="0.3">
      <c r="M15" t="s">
        <v>234</v>
      </c>
      <c r="N15">
        <v>-61</v>
      </c>
      <c r="O15">
        <v>-64</v>
      </c>
      <c r="P15">
        <v>-56</v>
      </c>
      <c r="Q15">
        <v>-151</v>
      </c>
      <c r="R15">
        <v>-87</v>
      </c>
      <c r="S15">
        <v>-75</v>
      </c>
      <c r="T15">
        <v>-76</v>
      </c>
      <c r="U15">
        <v>-62</v>
      </c>
      <c r="V15">
        <v>-141</v>
      </c>
      <c r="W15">
        <v>-354</v>
      </c>
      <c r="X15">
        <v>-146</v>
      </c>
      <c r="Y15">
        <v>-216</v>
      </c>
    </row>
    <row r="16" spans="1:29" x14ac:dyDescent="0.3">
      <c r="M16" t="s">
        <v>233</v>
      </c>
      <c r="N16">
        <v>0</v>
      </c>
      <c r="O16">
        <v>0</v>
      </c>
      <c r="P16">
        <v>0</v>
      </c>
      <c r="Q16">
        <v>0</v>
      </c>
      <c r="R16">
        <v>2</v>
      </c>
      <c r="S16">
        <v>0</v>
      </c>
      <c r="T16">
        <v>0</v>
      </c>
      <c r="U16">
        <v>0</v>
      </c>
      <c r="V16">
        <v>0</v>
      </c>
      <c r="W16">
        <v>0</v>
      </c>
      <c r="X16">
        <v>0</v>
      </c>
      <c r="Y16">
        <v>1</v>
      </c>
      <c r="AA16" t="s">
        <v>93</v>
      </c>
      <c r="AB16" t="s">
        <v>95</v>
      </c>
      <c r="AC16" t="s">
        <v>387</v>
      </c>
    </row>
    <row r="17" spans="13:29" x14ac:dyDescent="0.3">
      <c r="M17" t="s">
        <v>232</v>
      </c>
      <c r="N17">
        <v>0</v>
      </c>
      <c r="O17">
        <v>0</v>
      </c>
      <c r="P17">
        <v>-4</v>
      </c>
      <c r="Q17">
        <v>0</v>
      </c>
      <c r="R17">
        <v>-3</v>
      </c>
      <c r="S17">
        <v>-7</v>
      </c>
      <c r="T17">
        <v>-8</v>
      </c>
      <c r="U17">
        <v>-3</v>
      </c>
      <c r="V17">
        <v>-117</v>
      </c>
      <c r="W17">
        <v>-869</v>
      </c>
      <c r="X17">
        <v>-825</v>
      </c>
      <c r="Y17">
        <v>-744</v>
      </c>
      <c r="AA17" t="s">
        <v>386</v>
      </c>
      <c r="AB17" s="327">
        <v>48644</v>
      </c>
    </row>
    <row r="18" spans="13:29" x14ac:dyDescent="0.3">
      <c r="M18" t="s">
        <v>231</v>
      </c>
      <c r="N18">
        <v>0</v>
      </c>
      <c r="O18">
        <v>0</v>
      </c>
      <c r="P18">
        <v>0</v>
      </c>
      <c r="Q18">
        <v>5</v>
      </c>
      <c r="R18">
        <v>0</v>
      </c>
      <c r="S18">
        <v>0</v>
      </c>
      <c r="T18">
        <v>0</v>
      </c>
      <c r="U18">
        <v>0</v>
      </c>
      <c r="V18">
        <v>82</v>
      </c>
      <c r="W18">
        <v>633</v>
      </c>
      <c r="X18">
        <v>598</v>
      </c>
      <c r="Y18">
        <v>941</v>
      </c>
      <c r="AA18" t="s">
        <v>385</v>
      </c>
      <c r="AB18" s="327">
        <v>51610</v>
      </c>
      <c r="AC18" s="127">
        <f>AB18/AB17-1</f>
        <v>6.097360414439601E-2</v>
      </c>
    </row>
    <row r="19" spans="13:29" x14ac:dyDescent="0.3">
      <c r="M19" t="s">
        <v>230</v>
      </c>
      <c r="N19">
        <v>7</v>
      </c>
      <c r="O19">
        <v>8</v>
      </c>
      <c r="P19">
        <v>12</v>
      </c>
      <c r="Q19">
        <v>10</v>
      </c>
      <c r="R19">
        <v>5</v>
      </c>
      <c r="S19">
        <v>8</v>
      </c>
      <c r="T19">
        <v>8</v>
      </c>
      <c r="U19">
        <v>5</v>
      </c>
      <c r="V19">
        <v>16</v>
      </c>
      <c r="W19">
        <v>23</v>
      </c>
      <c r="X19">
        <v>22</v>
      </c>
      <c r="Y19">
        <v>12</v>
      </c>
      <c r="AA19" t="s">
        <v>384</v>
      </c>
      <c r="AB19" s="327">
        <v>48932</v>
      </c>
      <c r="AC19" s="127">
        <f t="shared" ref="AC19:AC22" si="0">AB19/AB18-1</f>
        <v>-5.1889168765743121E-2</v>
      </c>
    </row>
    <row r="20" spans="13:29" x14ac:dyDescent="0.3">
      <c r="M20" t="s">
        <v>229</v>
      </c>
      <c r="N20">
        <v>1</v>
      </c>
      <c r="O20">
        <v>0</v>
      </c>
      <c r="P20">
        <v>0</v>
      </c>
      <c r="Q20">
        <v>0</v>
      </c>
      <c r="R20">
        <v>0</v>
      </c>
      <c r="S20">
        <v>0</v>
      </c>
      <c r="T20">
        <v>0</v>
      </c>
      <c r="U20">
        <v>1</v>
      </c>
      <c r="V20">
        <v>0</v>
      </c>
      <c r="W20">
        <v>0</v>
      </c>
      <c r="X20">
        <v>0</v>
      </c>
      <c r="Y20">
        <v>0</v>
      </c>
      <c r="AA20" t="s">
        <v>381</v>
      </c>
      <c r="AB20" s="327">
        <v>55853</v>
      </c>
      <c r="AC20" s="127">
        <f t="shared" si="0"/>
        <v>0.14144118368347902</v>
      </c>
    </row>
    <row r="21" spans="13:29" x14ac:dyDescent="0.3">
      <c r="M21" t="s">
        <v>228</v>
      </c>
      <c r="N21">
        <v>0</v>
      </c>
      <c r="O21">
        <v>0</v>
      </c>
      <c r="P21">
        <v>0</v>
      </c>
      <c r="Q21">
        <v>0</v>
      </c>
      <c r="R21">
        <v>-1</v>
      </c>
      <c r="S21">
        <v>0</v>
      </c>
      <c r="T21">
        <v>0</v>
      </c>
      <c r="U21">
        <v>0</v>
      </c>
      <c r="V21">
        <v>0</v>
      </c>
      <c r="W21">
        <v>0</v>
      </c>
      <c r="X21">
        <v>0</v>
      </c>
      <c r="Y21">
        <v>-203</v>
      </c>
      <c r="AA21" t="s">
        <v>382</v>
      </c>
      <c r="AB21" s="327">
        <v>53962</v>
      </c>
      <c r="AC21" s="127">
        <f t="shared" si="0"/>
        <v>-3.3856731061894574E-2</v>
      </c>
    </row>
    <row r="22" spans="13:29" x14ac:dyDescent="0.3">
      <c r="M22" t="s">
        <v>227</v>
      </c>
      <c r="N22">
        <v>0</v>
      </c>
      <c r="O22">
        <v>0</v>
      </c>
      <c r="P22">
        <v>0</v>
      </c>
      <c r="Q22">
        <v>0</v>
      </c>
      <c r="R22">
        <v>-1</v>
      </c>
      <c r="S22">
        <v>-16</v>
      </c>
      <c r="T22">
        <v>-2</v>
      </c>
      <c r="U22">
        <v>0</v>
      </c>
      <c r="V22">
        <v>0</v>
      </c>
      <c r="W22">
        <v>0</v>
      </c>
      <c r="X22">
        <v>0</v>
      </c>
      <c r="Y22">
        <v>0</v>
      </c>
      <c r="AA22" t="s">
        <v>383</v>
      </c>
      <c r="AB22" s="327">
        <v>60141</v>
      </c>
      <c r="AC22" s="127">
        <f t="shared" si="0"/>
        <v>0.11450650457729505</v>
      </c>
    </row>
    <row r="23" spans="13:29" x14ac:dyDescent="0.3">
      <c r="M23" t="s">
        <v>226</v>
      </c>
      <c r="N23">
        <v>32</v>
      </c>
      <c r="O23">
        <v>-51</v>
      </c>
      <c r="P23">
        <v>15</v>
      </c>
      <c r="Q23">
        <v>94</v>
      </c>
      <c r="R23">
        <v>-31</v>
      </c>
      <c r="S23">
        <v>-28</v>
      </c>
      <c r="T23">
        <v>-5</v>
      </c>
      <c r="U23">
        <v>-116</v>
      </c>
      <c r="V23">
        <v>-305</v>
      </c>
      <c r="W23">
        <v>340</v>
      </c>
      <c r="X23">
        <v>83</v>
      </c>
      <c r="Y23">
        <v>-49</v>
      </c>
    </row>
    <row r="24" spans="13:29" x14ac:dyDescent="0.3">
      <c r="M24" t="s">
        <v>225</v>
      </c>
      <c r="N24">
        <v>-7</v>
      </c>
      <c r="O24">
        <v>93</v>
      </c>
      <c r="P24">
        <v>-1</v>
      </c>
      <c r="Q24">
        <v>-7</v>
      </c>
      <c r="R24">
        <v>-9</v>
      </c>
      <c r="S24">
        <v>-52</v>
      </c>
      <c r="T24">
        <v>-61</v>
      </c>
      <c r="U24">
        <v>-44</v>
      </c>
      <c r="V24">
        <v>143</v>
      </c>
      <c r="W24">
        <v>-102</v>
      </c>
      <c r="X24">
        <v>-118</v>
      </c>
      <c r="Y24">
        <v>-147</v>
      </c>
      <c r="AA24" t="s">
        <v>389</v>
      </c>
    </row>
    <row r="25" spans="13:29" x14ac:dyDescent="0.3">
      <c r="M25" t="s">
        <v>224</v>
      </c>
      <c r="N25">
        <v>1</v>
      </c>
      <c r="O25">
        <v>100</v>
      </c>
      <c r="P25">
        <v>0</v>
      </c>
      <c r="Q25">
        <v>0</v>
      </c>
      <c r="R25">
        <v>0</v>
      </c>
      <c r="S25">
        <v>0</v>
      </c>
      <c r="T25">
        <v>0</v>
      </c>
      <c r="U25">
        <v>27</v>
      </c>
      <c r="V25">
        <v>280</v>
      </c>
      <c r="W25">
        <v>1</v>
      </c>
      <c r="X25">
        <v>0</v>
      </c>
      <c r="Y25">
        <v>0</v>
      </c>
      <c r="AA25" t="s">
        <v>391</v>
      </c>
    </row>
    <row r="26" spans="13:29" x14ac:dyDescent="0.3">
      <c r="M26" t="s">
        <v>223</v>
      </c>
      <c r="N26">
        <v>0</v>
      </c>
      <c r="O26">
        <v>0</v>
      </c>
      <c r="P26">
        <v>13</v>
      </c>
      <c r="Q26">
        <v>1</v>
      </c>
      <c r="R26">
        <v>37</v>
      </c>
      <c r="S26">
        <v>5</v>
      </c>
      <c r="T26">
        <v>0</v>
      </c>
      <c r="U26">
        <v>0</v>
      </c>
      <c r="V26">
        <v>0</v>
      </c>
      <c r="W26">
        <v>0</v>
      </c>
      <c r="X26">
        <v>0</v>
      </c>
      <c r="Y26">
        <v>0</v>
      </c>
    </row>
    <row r="27" spans="13:29" x14ac:dyDescent="0.3">
      <c r="M27" t="s">
        <v>222</v>
      </c>
      <c r="N27">
        <v>-3</v>
      </c>
      <c r="O27">
        <v>-3</v>
      </c>
      <c r="P27">
        <v>-10</v>
      </c>
      <c r="Q27">
        <v>-3</v>
      </c>
      <c r="R27">
        <v>-2</v>
      </c>
      <c r="S27">
        <v>-1</v>
      </c>
      <c r="T27">
        <v>-9</v>
      </c>
      <c r="U27">
        <v>-6</v>
      </c>
      <c r="V27">
        <v>-40</v>
      </c>
      <c r="W27">
        <v>0</v>
      </c>
      <c r="X27">
        <v>0</v>
      </c>
      <c r="Y27">
        <v>0</v>
      </c>
    </row>
    <row r="28" spans="13:29" x14ac:dyDescent="0.3">
      <c r="M28" t="s">
        <v>221</v>
      </c>
      <c r="N28">
        <v>-2</v>
      </c>
      <c r="O28">
        <v>-2</v>
      </c>
      <c r="P28">
        <v>-1</v>
      </c>
      <c r="Q28">
        <v>-2</v>
      </c>
      <c r="R28">
        <v>-1</v>
      </c>
      <c r="S28">
        <v>-5</v>
      </c>
      <c r="T28">
        <v>-5</v>
      </c>
      <c r="U28">
        <v>-5</v>
      </c>
      <c r="V28">
        <v>-3</v>
      </c>
      <c r="W28">
        <v>0</v>
      </c>
      <c r="X28">
        <v>0</v>
      </c>
      <c r="Y28">
        <v>-78</v>
      </c>
    </row>
    <row r="29" spans="13:29" x14ac:dyDescent="0.3">
      <c r="M29" t="s">
        <v>220</v>
      </c>
      <c r="N29">
        <v>-2</v>
      </c>
      <c r="O29">
        <v>-3</v>
      </c>
      <c r="P29">
        <v>-3</v>
      </c>
      <c r="Q29">
        <v>-3</v>
      </c>
      <c r="R29">
        <v>-6</v>
      </c>
      <c r="S29">
        <v>-17</v>
      </c>
      <c r="T29">
        <v>0</v>
      </c>
      <c r="U29">
        <v>-9</v>
      </c>
      <c r="V29">
        <v>-20</v>
      </c>
      <c r="W29">
        <v>-31</v>
      </c>
      <c r="X29">
        <v>-30</v>
      </c>
      <c r="Y29">
        <v>-30</v>
      </c>
    </row>
    <row r="30" spans="13:29" x14ac:dyDescent="0.3">
      <c r="M30" t="s">
        <v>219</v>
      </c>
      <c r="N30">
        <v>0</v>
      </c>
      <c r="O30">
        <v>0</v>
      </c>
      <c r="P30">
        <v>0</v>
      </c>
      <c r="Q30">
        <v>0</v>
      </c>
      <c r="R30">
        <v>-37</v>
      </c>
      <c r="S30">
        <v>-39</v>
      </c>
      <c r="T30">
        <v>-44</v>
      </c>
      <c r="U30">
        <v>-52</v>
      </c>
      <c r="V30">
        <v>-59</v>
      </c>
      <c r="W30">
        <v>-72</v>
      </c>
      <c r="X30">
        <v>-87</v>
      </c>
      <c r="Y30">
        <v>-18</v>
      </c>
    </row>
    <row r="31" spans="13:29" x14ac:dyDescent="0.3">
      <c r="M31" t="s">
        <v>218</v>
      </c>
      <c r="N31">
        <v>0</v>
      </c>
      <c r="O31">
        <v>0</v>
      </c>
      <c r="P31">
        <v>0</v>
      </c>
      <c r="Q31">
        <v>0</v>
      </c>
      <c r="R31">
        <v>0</v>
      </c>
      <c r="S31">
        <v>4</v>
      </c>
      <c r="T31">
        <v>-2</v>
      </c>
      <c r="U31">
        <v>0</v>
      </c>
      <c r="V31">
        <v>-14</v>
      </c>
      <c r="W31">
        <v>0</v>
      </c>
      <c r="X31">
        <v>0</v>
      </c>
      <c r="Y31">
        <v>-21</v>
      </c>
    </row>
    <row r="32" spans="13:29" x14ac:dyDescent="0.3">
      <c r="M32" t="s">
        <v>212</v>
      </c>
      <c r="N32">
        <v>-1</v>
      </c>
      <c r="O32">
        <v>3</v>
      </c>
      <c r="P32">
        <v>1</v>
      </c>
      <c r="Q32">
        <v>-2</v>
      </c>
      <c r="R32">
        <v>2</v>
      </c>
      <c r="S32">
        <v>2</v>
      </c>
      <c r="T32">
        <v>-1</v>
      </c>
      <c r="U32">
        <v>4</v>
      </c>
      <c r="V32">
        <v>7</v>
      </c>
      <c r="W32">
        <v>-7</v>
      </c>
      <c r="X32">
        <v>10</v>
      </c>
      <c r="Y32">
        <v>14</v>
      </c>
    </row>
    <row r="33" spans="13:25" x14ac:dyDescent="0.3">
      <c r="M33" t="s">
        <v>217</v>
      </c>
      <c r="N33">
        <v>-35</v>
      </c>
      <c r="O33">
        <v>-46</v>
      </c>
      <c r="P33">
        <v>-21</v>
      </c>
      <c r="Q33">
        <v>-103</v>
      </c>
      <c r="R33">
        <v>42</v>
      </c>
      <c r="S33">
        <v>96</v>
      </c>
      <c r="T33">
        <v>67</v>
      </c>
      <c r="U33">
        <v>162</v>
      </c>
      <c r="V33">
        <v>188</v>
      </c>
      <c r="W33">
        <v>-32</v>
      </c>
      <c r="X33">
        <v>250</v>
      </c>
      <c r="Y33">
        <v>204</v>
      </c>
    </row>
    <row r="34" spans="13:25" x14ac:dyDescent="0.3">
      <c r="M34" t="s">
        <v>216</v>
      </c>
      <c r="N34" s="127">
        <v>0.95</v>
      </c>
      <c r="O34" s="127">
        <v>0.88</v>
      </c>
      <c r="P34" s="127">
        <v>0.79</v>
      </c>
      <c r="Q34" s="127">
        <v>0.88</v>
      </c>
      <c r="R34" s="127">
        <v>0.94</v>
      </c>
      <c r="S34" s="127">
        <v>0.95</v>
      </c>
      <c r="T34" s="127">
        <v>1.02</v>
      </c>
      <c r="U34" s="127">
        <v>0.93</v>
      </c>
      <c r="V34" s="127">
        <v>1.03</v>
      </c>
      <c r="W34" s="127">
        <v>0.95</v>
      </c>
      <c r="X34" s="127">
        <v>0.97</v>
      </c>
      <c r="Y34" s="127">
        <v>0.95</v>
      </c>
    </row>
  </sheetData>
  <hyperlinks>
    <hyperlink ref="J1" r:id="rId1" xr:uid="{118F74E9-35F8-4735-8554-87FA446B8673}"/>
  </hyperlinks>
  <printOptions gridLines="1"/>
  <pageMargins left="0.7" right="0.7" top="0.75" bottom="0.75" header="0.3" footer="0.3"/>
  <pageSetup paperSize="9" scale="18" orientation="landscape"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4EF2D-8CB2-484B-B043-E21B0DAECD36}">
  <dimension ref="A1:Y1068"/>
  <sheetViews>
    <sheetView topLeftCell="N1" zoomScale="130" workbookViewId="0">
      <selection activeCell="V11" sqref="V11"/>
    </sheetView>
  </sheetViews>
  <sheetFormatPr defaultRowHeight="14.4" x14ac:dyDescent="0.3"/>
  <cols>
    <col min="1" max="1" width="18.109375" bestFit="1" customWidth="1"/>
    <col min="2" max="3" width="12.33203125" bestFit="1" customWidth="1"/>
    <col min="4" max="4" width="12.109375" bestFit="1" customWidth="1"/>
    <col min="5" max="5" width="8.5546875" bestFit="1" customWidth="1"/>
    <col min="6" max="6" width="1.6640625" bestFit="1" customWidth="1"/>
    <col min="7" max="8" width="12.6640625" bestFit="1" customWidth="1"/>
    <col min="9" max="9" width="1.6640625" bestFit="1" customWidth="1"/>
    <col min="10" max="11" width="12.109375" bestFit="1" customWidth="1"/>
    <col min="12" max="12" width="1.6640625" bestFit="1" customWidth="1"/>
    <col min="13" max="14" width="12.109375" bestFit="1" customWidth="1"/>
    <col min="15" max="15" width="9" customWidth="1"/>
    <col min="16" max="16" width="18.109375" bestFit="1" customWidth="1"/>
    <col min="17" max="17" width="23.21875" bestFit="1" customWidth="1"/>
    <col min="18" max="18" width="14.77734375" bestFit="1" customWidth="1"/>
  </cols>
  <sheetData>
    <row r="1" spans="1:25" x14ac:dyDescent="0.3">
      <c r="A1" s="359" t="s">
        <v>293</v>
      </c>
      <c r="B1" s="359" t="s">
        <v>427</v>
      </c>
      <c r="C1" s="359" t="s">
        <v>19</v>
      </c>
      <c r="D1" s="359" t="s">
        <v>427</v>
      </c>
      <c r="E1" s="359" t="s">
        <v>19</v>
      </c>
      <c r="P1" s="359" t="s">
        <v>429</v>
      </c>
      <c r="Q1" s="359" t="s">
        <v>467</v>
      </c>
      <c r="R1" s="359" t="s">
        <v>468</v>
      </c>
    </row>
    <row r="2" spans="1:25" x14ac:dyDescent="0.3">
      <c r="A2" s="359" t="s">
        <v>0</v>
      </c>
      <c r="B2" s="359" t="s">
        <v>428</v>
      </c>
      <c r="C2" s="359" t="s">
        <v>428</v>
      </c>
      <c r="D2" s="361" t="s">
        <v>430</v>
      </c>
      <c r="E2" s="361" t="s">
        <v>430</v>
      </c>
      <c r="P2" s="360">
        <v>44712</v>
      </c>
      <c r="Q2">
        <v>490.58236694335938</v>
      </c>
      <c r="R2">
        <v>14119.5810546875</v>
      </c>
      <c r="V2" t="s">
        <v>469</v>
      </c>
      <c r="W2" t="s">
        <v>470</v>
      </c>
      <c r="Y2" t="s">
        <v>471</v>
      </c>
    </row>
    <row r="3" spans="1:25" x14ac:dyDescent="0.3">
      <c r="A3" s="359" t="s">
        <v>429</v>
      </c>
      <c r="D3" s="361"/>
      <c r="E3" s="361"/>
      <c r="M3" s="359" t="s">
        <v>355</v>
      </c>
      <c r="N3" s="361" t="s">
        <v>445</v>
      </c>
      <c r="P3" s="360">
        <v>44742</v>
      </c>
      <c r="Q3">
        <v>459.74826049804688</v>
      </c>
      <c r="R3">
        <v>13387.5322265625</v>
      </c>
      <c r="S3">
        <f>LN(Q3/Q2)</f>
        <v>-6.491410946398575E-2</v>
      </c>
      <c r="T3">
        <f>LN(R3/R2)</f>
        <v>-5.3238718293156774E-2</v>
      </c>
      <c r="V3">
        <f>SLOPE(S3:S53,T3:T53)</f>
        <v>0.75842179906956753</v>
      </c>
      <c r="W3">
        <v>1</v>
      </c>
      <c r="Y3">
        <f>(V3*0.75)+(W3*0.25)</f>
        <v>0.81881634930217562</v>
      </c>
    </row>
    <row r="4" spans="1:25" x14ac:dyDescent="0.3">
      <c r="A4" s="360">
        <v>44691</v>
      </c>
      <c r="B4">
        <v>444.2078857421875</v>
      </c>
      <c r="C4">
        <v>17359525</v>
      </c>
      <c r="D4">
        <v>16240.0498046875</v>
      </c>
      <c r="E4">
        <v>283100</v>
      </c>
      <c r="J4" cm="1">
        <f t="array" ref="J4:J1063">B4:B1063/B4</f>
        <v>1</v>
      </c>
      <c r="K4" cm="1">
        <f t="array" ref="K4:K1063">E4:E1063/E4</f>
        <v>1</v>
      </c>
      <c r="M4">
        <f>B4/$B$4*100</f>
        <v>100</v>
      </c>
      <c r="N4">
        <f>D4/$D$4*100</f>
        <v>100</v>
      </c>
      <c r="P4" s="360">
        <v>44773</v>
      </c>
      <c r="Q4">
        <v>482.49148559570313</v>
      </c>
      <c r="R4">
        <v>14665.630859375</v>
      </c>
      <c r="S4">
        <f t="shared" ref="S4:S53" si="0">LN(Q4/Q3)</f>
        <v>4.8284194294571585E-2</v>
      </c>
      <c r="T4">
        <f t="shared" ref="T4:T53" si="1">LN(R4/R3)</f>
        <v>9.1182876547927283E-2</v>
      </c>
    </row>
    <row r="5" spans="1:25" x14ac:dyDescent="0.3">
      <c r="A5" s="360">
        <v>44692</v>
      </c>
      <c r="B5">
        <v>476.86727905273438</v>
      </c>
      <c r="C5">
        <v>5524324</v>
      </c>
      <c r="D5">
        <v>16167.099609375</v>
      </c>
      <c r="E5">
        <v>284300</v>
      </c>
      <c r="G5">
        <f>LN(B5/B4)</f>
        <v>7.0945547205897477E-2</v>
      </c>
      <c r="H5">
        <f>LN(D5/D4)</f>
        <v>-4.5021126418402276E-3</v>
      </c>
      <c r="J5">
        <v>1.0735227679625254</v>
      </c>
      <c r="K5">
        <v>1.0042387848816672</v>
      </c>
      <c r="M5">
        <f t="shared" ref="M5:M68" si="2">B5/$B$4*100</f>
        <v>107.35227679625254</v>
      </c>
      <c r="N5">
        <f t="shared" ref="N5:N68" si="3">D5/$D$4*100</f>
        <v>99.550800667548174</v>
      </c>
      <c r="P5" s="360">
        <v>44804</v>
      </c>
      <c r="Q5">
        <v>602.57171630859375</v>
      </c>
      <c r="R5">
        <v>15325.029296875</v>
      </c>
      <c r="S5">
        <f t="shared" si="0"/>
        <v>0.22224341530917524</v>
      </c>
      <c r="T5">
        <f t="shared" si="1"/>
        <v>4.3980673993396301E-2</v>
      </c>
    </row>
    <row r="6" spans="1:25" x14ac:dyDescent="0.3">
      <c r="A6" s="360">
        <v>44693</v>
      </c>
      <c r="B6">
        <v>455.99880981445313</v>
      </c>
      <c r="C6">
        <v>1681626</v>
      </c>
      <c r="D6">
        <v>15808</v>
      </c>
      <c r="E6">
        <v>314900</v>
      </c>
      <c r="G6">
        <f t="shared" ref="G6:G69" si="4">LN(B6/B5)</f>
        <v>-4.4748011737589521E-2</v>
      </c>
      <c r="H6">
        <f t="shared" ref="H6:H69" si="5">LN(D6/D5)</f>
        <v>-2.2462147872579268E-2</v>
      </c>
      <c r="J6">
        <v>1.0265437072387069</v>
      </c>
      <c r="K6">
        <v>1.1123277993641822</v>
      </c>
      <c r="M6">
        <f t="shared" si="2"/>
        <v>102.6543707238707</v>
      </c>
      <c r="N6">
        <f t="shared" si="3"/>
        <v>97.339602957604271</v>
      </c>
      <c r="P6" s="360">
        <v>44834</v>
      </c>
      <c r="Q6">
        <v>624.55133056640625</v>
      </c>
      <c r="R6">
        <v>14829.330078125</v>
      </c>
      <c r="S6">
        <f t="shared" si="0"/>
        <v>3.5826831351076102E-2</v>
      </c>
      <c r="T6">
        <f t="shared" si="1"/>
        <v>-3.2880411819490855E-2</v>
      </c>
    </row>
    <row r="7" spans="1:25" x14ac:dyDescent="0.3">
      <c r="A7" s="360">
        <v>44694</v>
      </c>
      <c r="B7">
        <v>450.3253173828125</v>
      </c>
      <c r="C7">
        <v>631619</v>
      </c>
      <c r="D7">
        <v>15782.150390625</v>
      </c>
      <c r="E7">
        <v>369100</v>
      </c>
      <c r="G7">
        <f t="shared" si="4"/>
        <v>-1.2519950359455599E-2</v>
      </c>
      <c r="H7">
        <f t="shared" si="5"/>
        <v>-1.6365617019766783E-3</v>
      </c>
      <c r="J7">
        <v>1.0137715511970344</v>
      </c>
      <c r="K7">
        <v>1.3037795831861534</v>
      </c>
      <c r="M7">
        <f t="shared" si="2"/>
        <v>101.37715511970345</v>
      </c>
      <c r="N7">
        <f t="shared" si="3"/>
        <v>97.180430974230561</v>
      </c>
      <c r="P7" s="360">
        <v>44865</v>
      </c>
      <c r="Q7">
        <v>682.1702880859375</v>
      </c>
      <c r="R7">
        <v>15423.9794921875</v>
      </c>
      <c r="S7">
        <f t="shared" si="0"/>
        <v>8.8245795102035257E-2</v>
      </c>
      <c r="T7">
        <f t="shared" si="1"/>
        <v>3.9316426557591974E-2</v>
      </c>
    </row>
    <row r="8" spans="1:25" x14ac:dyDescent="0.3">
      <c r="A8" s="360">
        <v>44697</v>
      </c>
      <c r="B8">
        <v>430.73959350585938</v>
      </c>
      <c r="C8">
        <v>725695</v>
      </c>
      <c r="D8">
        <v>15842.2998046875</v>
      </c>
      <c r="E8">
        <v>217600</v>
      </c>
      <c r="G8">
        <f t="shared" si="4"/>
        <v>-4.4466532990648788E-2</v>
      </c>
      <c r="H8">
        <f t="shared" si="5"/>
        <v>3.8039862336090792E-3</v>
      </c>
      <c r="J8">
        <v>0.96968020454246295</v>
      </c>
      <c r="K8">
        <v>0.76863299187566236</v>
      </c>
      <c r="M8">
        <f t="shared" si="2"/>
        <v>96.9680204542463</v>
      </c>
      <c r="N8">
        <f t="shared" si="3"/>
        <v>97.550808003771067</v>
      </c>
      <c r="P8" s="360">
        <v>44895</v>
      </c>
      <c r="Q8">
        <v>738.10614013671875</v>
      </c>
      <c r="R8">
        <v>15946.1298828125</v>
      </c>
      <c r="S8">
        <f t="shared" si="0"/>
        <v>7.8808319630793475E-2</v>
      </c>
      <c r="T8">
        <f t="shared" si="1"/>
        <v>3.329275094956783E-2</v>
      </c>
    </row>
    <row r="9" spans="1:25" x14ac:dyDescent="0.3">
      <c r="A9" s="360">
        <v>44698</v>
      </c>
      <c r="B9">
        <v>414.8538818359375</v>
      </c>
      <c r="C9">
        <v>911509</v>
      </c>
      <c r="D9">
        <v>16259.2998046875</v>
      </c>
      <c r="E9">
        <v>295700</v>
      </c>
      <c r="G9">
        <f t="shared" si="4"/>
        <v>-3.757734983467776E-2</v>
      </c>
      <c r="H9">
        <f t="shared" si="5"/>
        <v>2.5981475212963467E-2</v>
      </c>
      <c r="J9">
        <v>0.93391831876823839</v>
      </c>
      <c r="K9">
        <v>1.0445072412575063</v>
      </c>
      <c r="M9">
        <f t="shared" si="2"/>
        <v>93.391831876823844</v>
      </c>
      <c r="N9">
        <f t="shared" si="3"/>
        <v>100.11853411923923</v>
      </c>
      <c r="P9" s="360">
        <v>44926</v>
      </c>
      <c r="Q9">
        <v>731.81951904296875</v>
      </c>
      <c r="R9">
        <v>15448.8291015625</v>
      </c>
      <c r="S9">
        <f t="shared" si="0"/>
        <v>-8.5537107063915017E-3</v>
      </c>
      <c r="T9">
        <f t="shared" si="1"/>
        <v>-3.1682945047654586E-2</v>
      </c>
    </row>
    <row r="10" spans="1:25" x14ac:dyDescent="0.3">
      <c r="A10" s="360">
        <v>44699</v>
      </c>
      <c r="B10">
        <v>435.57440185546881</v>
      </c>
      <c r="C10">
        <v>2149029</v>
      </c>
      <c r="D10">
        <v>16240.2998046875</v>
      </c>
      <c r="E10">
        <v>290400</v>
      </c>
      <c r="G10">
        <f t="shared" si="4"/>
        <v>4.8739257808141673E-2</v>
      </c>
      <c r="H10">
        <f t="shared" si="5"/>
        <v>-1.1692453072036017E-3</v>
      </c>
      <c r="J10">
        <v>0.98056431647472042</v>
      </c>
      <c r="K10">
        <v>1.0257859413634758</v>
      </c>
      <c r="M10">
        <f t="shared" si="2"/>
        <v>98.056431647472039</v>
      </c>
      <c r="N10">
        <f t="shared" si="3"/>
        <v>100.00153940414596</v>
      </c>
      <c r="P10" s="360">
        <v>44957</v>
      </c>
      <c r="Q10">
        <v>759.29254150390625</v>
      </c>
      <c r="R10">
        <v>14935.5</v>
      </c>
      <c r="S10">
        <f t="shared" si="0"/>
        <v>3.6853208436671607E-2</v>
      </c>
      <c r="T10">
        <f t="shared" si="1"/>
        <v>-3.3792284651081292E-2</v>
      </c>
    </row>
    <row r="11" spans="1:25" x14ac:dyDescent="0.3">
      <c r="A11" s="360">
        <v>44700</v>
      </c>
      <c r="B11">
        <v>445.49057006835938</v>
      </c>
      <c r="C11">
        <v>924014</v>
      </c>
      <c r="D11">
        <v>15809.400390625</v>
      </c>
      <c r="E11">
        <v>313900</v>
      </c>
      <c r="G11">
        <f t="shared" si="4"/>
        <v>2.2510455534133045E-2</v>
      </c>
      <c r="H11">
        <f t="shared" si="5"/>
        <v>-2.6891070897403772E-2</v>
      </c>
      <c r="J11">
        <v>1.002887576667012</v>
      </c>
      <c r="K11">
        <v>1.1087954786294596</v>
      </c>
      <c r="M11">
        <f t="shared" si="2"/>
        <v>100.2887576667012</v>
      </c>
      <c r="N11">
        <f t="shared" si="3"/>
        <v>97.348226026140651</v>
      </c>
      <c r="P11" s="360">
        <v>44985</v>
      </c>
      <c r="Q11">
        <v>733.15606689453125</v>
      </c>
      <c r="R11">
        <v>14518.75</v>
      </c>
      <c r="S11">
        <f t="shared" si="0"/>
        <v>-3.5028538817300975E-2</v>
      </c>
      <c r="T11">
        <f t="shared" si="1"/>
        <v>-2.8300011977529446E-2</v>
      </c>
    </row>
    <row r="12" spans="1:25" x14ac:dyDescent="0.3">
      <c r="A12" s="360">
        <v>44701</v>
      </c>
      <c r="B12">
        <v>471.34188842773438</v>
      </c>
      <c r="C12">
        <v>847932</v>
      </c>
      <c r="D12">
        <v>16266.150390625</v>
      </c>
      <c r="E12">
        <v>252400</v>
      </c>
      <c r="G12">
        <f t="shared" si="4"/>
        <v>5.6407628848012689E-2</v>
      </c>
      <c r="H12">
        <f t="shared" si="5"/>
        <v>2.8481560860571509E-2</v>
      </c>
      <c r="J12">
        <v>1.0610840184437769</v>
      </c>
      <c r="K12">
        <v>0.89155775344401267</v>
      </c>
      <c r="M12">
        <f t="shared" si="2"/>
        <v>106.10840184437768</v>
      </c>
      <c r="N12">
        <f t="shared" si="3"/>
        <v>100.16071740081711</v>
      </c>
      <c r="P12" s="360">
        <v>45016</v>
      </c>
      <c r="Q12">
        <v>723.2064208984375</v>
      </c>
      <c r="R12">
        <v>14557.849609375</v>
      </c>
      <c r="S12">
        <f t="shared" si="0"/>
        <v>-1.3663907002372218E-2</v>
      </c>
      <c r="T12">
        <f t="shared" si="1"/>
        <v>2.6894226606650556E-3</v>
      </c>
    </row>
    <row r="13" spans="1:25" x14ac:dyDescent="0.3">
      <c r="A13" s="360">
        <v>44704</v>
      </c>
      <c r="B13">
        <v>457.67623901367188</v>
      </c>
      <c r="C13">
        <v>253056</v>
      </c>
      <c r="D13">
        <v>16214.7001953125</v>
      </c>
      <c r="E13">
        <v>293800</v>
      </c>
      <c r="G13">
        <f t="shared" si="4"/>
        <v>-2.9421676035979727E-2</v>
      </c>
      <c r="H13">
        <f t="shared" si="5"/>
        <v>-3.1680351601504043E-3</v>
      </c>
      <c r="J13">
        <v>1.0303199328597719</v>
      </c>
      <c r="K13">
        <v>1.037795831861533</v>
      </c>
      <c r="M13">
        <f t="shared" si="2"/>
        <v>103.03199328597718</v>
      </c>
      <c r="N13">
        <f t="shared" si="3"/>
        <v>99.843906824918221</v>
      </c>
      <c r="P13" s="360">
        <v>45046</v>
      </c>
      <c r="Q13">
        <v>783.44879150390625</v>
      </c>
      <c r="R13">
        <v>15219.5498046875</v>
      </c>
      <c r="S13">
        <f t="shared" si="0"/>
        <v>8.0011013524744351E-2</v>
      </c>
      <c r="T13">
        <f t="shared" si="1"/>
        <v>4.4450432606145576E-2</v>
      </c>
    </row>
    <row r="14" spans="1:25" x14ac:dyDescent="0.3">
      <c r="A14" s="360">
        <v>44705</v>
      </c>
      <c r="B14">
        <v>468.97384643554688</v>
      </c>
      <c r="C14">
        <v>460881</v>
      </c>
      <c r="D14">
        <v>16125.150390625</v>
      </c>
      <c r="E14">
        <v>249800</v>
      </c>
      <c r="G14">
        <f t="shared" si="4"/>
        <v>2.4384969937147859E-2</v>
      </c>
      <c r="H14">
        <f t="shared" si="5"/>
        <v>-5.538061057189644E-3</v>
      </c>
      <c r="J14">
        <v>1.055753086535103</v>
      </c>
      <c r="K14">
        <v>0.88237371953373367</v>
      </c>
      <c r="M14">
        <f t="shared" si="2"/>
        <v>105.57530865351031</v>
      </c>
      <c r="N14">
        <f t="shared" si="3"/>
        <v>99.292493462493354</v>
      </c>
      <c r="P14" s="360">
        <v>45077</v>
      </c>
      <c r="Q14">
        <v>979.42242431640625</v>
      </c>
      <c r="R14">
        <v>15766.400390625</v>
      </c>
      <c r="S14">
        <f t="shared" si="0"/>
        <v>0.22325733396157207</v>
      </c>
      <c r="T14">
        <f t="shared" si="1"/>
        <v>3.5300345339902887E-2</v>
      </c>
    </row>
    <row r="15" spans="1:25" x14ac:dyDescent="0.3">
      <c r="A15" s="360">
        <v>44706</v>
      </c>
      <c r="B15">
        <v>470.00982666015619</v>
      </c>
      <c r="C15">
        <v>474840</v>
      </c>
      <c r="D15">
        <v>16025.7998046875</v>
      </c>
      <c r="E15">
        <v>243300</v>
      </c>
      <c r="G15">
        <f t="shared" si="4"/>
        <v>2.2065999114764374E-3</v>
      </c>
      <c r="H15">
        <f t="shared" si="5"/>
        <v>-6.1802778185587413E-3</v>
      </c>
      <c r="J15">
        <v>1.0580852833687509</v>
      </c>
      <c r="K15">
        <v>0.859413634758036</v>
      </c>
      <c r="M15">
        <f t="shared" si="2"/>
        <v>105.80852833687509</v>
      </c>
      <c r="N15">
        <f t="shared" si="3"/>
        <v>98.680730646908728</v>
      </c>
      <c r="P15" s="360">
        <v>45107</v>
      </c>
      <c r="Q15">
        <v>954.4339599609375</v>
      </c>
      <c r="R15">
        <v>16430</v>
      </c>
      <c r="S15">
        <f t="shared" si="0"/>
        <v>-2.5844582304870956E-2</v>
      </c>
      <c r="T15">
        <f t="shared" si="1"/>
        <v>4.1227813905881108E-2</v>
      </c>
    </row>
    <row r="16" spans="1:25" x14ac:dyDescent="0.3">
      <c r="A16" s="360">
        <v>44707</v>
      </c>
      <c r="B16">
        <v>483.28082275390619</v>
      </c>
      <c r="C16">
        <v>545714</v>
      </c>
      <c r="D16">
        <v>16170.150390625</v>
      </c>
      <c r="E16">
        <v>314300</v>
      </c>
      <c r="G16">
        <f t="shared" si="4"/>
        <v>2.7844295993247059E-2</v>
      </c>
      <c r="H16">
        <f t="shared" si="5"/>
        <v>8.9670627708302638E-3</v>
      </c>
      <c r="J16">
        <v>1.0879609261020551</v>
      </c>
      <c r="K16">
        <v>1.1102084069233487</v>
      </c>
      <c r="M16">
        <f t="shared" si="2"/>
        <v>108.79609261020551</v>
      </c>
      <c r="N16">
        <f t="shared" si="3"/>
        <v>99.569586208766893</v>
      </c>
      <c r="P16" s="360">
        <v>45138</v>
      </c>
      <c r="Q16">
        <v>1096.3427734375</v>
      </c>
      <c r="R16">
        <v>17059</v>
      </c>
      <c r="S16">
        <f t="shared" si="0"/>
        <v>0.138616715424108</v>
      </c>
      <c r="T16">
        <f t="shared" si="1"/>
        <v>3.7568991649205803E-2</v>
      </c>
    </row>
    <row r="17" spans="1:20" x14ac:dyDescent="0.3">
      <c r="A17" s="360">
        <v>44708</v>
      </c>
      <c r="B17">
        <v>487.32626342773438</v>
      </c>
      <c r="C17">
        <v>193332</v>
      </c>
      <c r="D17">
        <v>16352.4501953125</v>
      </c>
      <c r="E17">
        <v>274100</v>
      </c>
      <c r="G17">
        <f t="shared" si="4"/>
        <v>8.3359459397983546E-3</v>
      </c>
      <c r="H17">
        <f t="shared" si="5"/>
        <v>1.1210771015034579E-2</v>
      </c>
      <c r="J17">
        <v>1.0970680149306764</v>
      </c>
      <c r="K17">
        <v>0.9682091133874956</v>
      </c>
      <c r="M17">
        <f t="shared" si="2"/>
        <v>109.70680149306764</v>
      </c>
      <c r="N17">
        <f t="shared" si="3"/>
        <v>100.69211850934445</v>
      </c>
      <c r="P17" s="360">
        <v>45169</v>
      </c>
      <c r="Q17">
        <v>1052.101684570312</v>
      </c>
      <c r="R17">
        <v>16924.30078125</v>
      </c>
      <c r="S17">
        <f t="shared" si="0"/>
        <v>-4.1190121135467016E-2</v>
      </c>
      <c r="T17">
        <f t="shared" si="1"/>
        <v>-7.9274185303972663E-3</v>
      </c>
    </row>
    <row r="18" spans="1:20" x14ac:dyDescent="0.3">
      <c r="A18" s="360">
        <v>44711</v>
      </c>
      <c r="B18">
        <v>490.33566284179688</v>
      </c>
      <c r="C18">
        <v>430299</v>
      </c>
      <c r="D18">
        <v>16661.400390625</v>
      </c>
      <c r="E18">
        <v>251400</v>
      </c>
      <c r="G18">
        <f t="shared" si="4"/>
        <v>6.1563385829139904E-3</v>
      </c>
      <c r="H18">
        <f t="shared" si="5"/>
        <v>1.8716945110386057E-2</v>
      </c>
      <c r="J18">
        <v>1.1038427695234148</v>
      </c>
      <c r="K18">
        <v>0.88802543270929002</v>
      </c>
      <c r="M18">
        <f t="shared" si="2"/>
        <v>110.38427695234148</v>
      </c>
      <c r="N18">
        <f t="shared" si="3"/>
        <v>102.59451535558641</v>
      </c>
      <c r="P18" s="360">
        <v>45199</v>
      </c>
      <c r="Q18">
        <v>1021.217529296875</v>
      </c>
      <c r="R18">
        <v>17292.599609375</v>
      </c>
      <c r="S18">
        <f t="shared" si="0"/>
        <v>-2.9794196352738167E-2</v>
      </c>
      <c r="T18">
        <f t="shared" si="1"/>
        <v>2.1528136572592674E-2</v>
      </c>
    </row>
    <row r="19" spans="1:20" x14ac:dyDescent="0.3">
      <c r="A19" s="360">
        <v>44712</v>
      </c>
      <c r="B19">
        <v>490.58233642578119</v>
      </c>
      <c r="C19">
        <v>257570</v>
      </c>
      <c r="D19">
        <v>16584.55078125</v>
      </c>
      <c r="E19">
        <v>651600</v>
      </c>
      <c r="G19">
        <f t="shared" si="4"/>
        <v>5.0294436307253988E-4</v>
      </c>
      <c r="H19">
        <f t="shared" si="5"/>
        <v>-4.6231040798800386E-3</v>
      </c>
      <c r="J19">
        <v>1.1043980806556613</v>
      </c>
      <c r="K19">
        <v>2.3016601907453196</v>
      </c>
      <c r="M19">
        <f t="shared" si="2"/>
        <v>110.43980806556613</v>
      </c>
      <c r="N19">
        <f t="shared" si="3"/>
        <v>102.12130492643603</v>
      </c>
      <c r="P19" s="360">
        <v>45230</v>
      </c>
      <c r="Q19">
        <v>1055.776123046875</v>
      </c>
      <c r="R19">
        <v>16801.099609375</v>
      </c>
      <c r="S19">
        <f t="shared" si="0"/>
        <v>3.3280586488976839E-2</v>
      </c>
      <c r="T19">
        <f t="shared" si="1"/>
        <v>-2.88343045343269E-2</v>
      </c>
    </row>
    <row r="20" spans="1:20" x14ac:dyDescent="0.3">
      <c r="A20" s="360">
        <v>44713</v>
      </c>
      <c r="B20">
        <v>477.21267700195313</v>
      </c>
      <c r="C20">
        <v>240264</v>
      </c>
      <c r="D20">
        <v>16522.75</v>
      </c>
      <c r="E20">
        <v>249600</v>
      </c>
      <c r="G20">
        <f t="shared" si="4"/>
        <v>-2.763087189574617E-2</v>
      </c>
      <c r="H20">
        <f t="shared" si="5"/>
        <v>-3.7333670564133419E-3</v>
      </c>
      <c r="J20">
        <v>1.074300327209682</v>
      </c>
      <c r="K20">
        <v>0.88166725538678914</v>
      </c>
      <c r="M20">
        <f t="shared" si="2"/>
        <v>107.4300327209682</v>
      </c>
      <c r="N20">
        <f t="shared" si="3"/>
        <v>101.74075941091574</v>
      </c>
      <c r="P20" s="360">
        <v>45260</v>
      </c>
      <c r="Q20">
        <v>1065.855834960938</v>
      </c>
      <c r="R20">
        <v>17987.94921875</v>
      </c>
      <c r="S20">
        <f t="shared" si="0"/>
        <v>9.5019192319106115E-3</v>
      </c>
      <c r="T20">
        <f t="shared" si="1"/>
        <v>6.8257708635627634E-2</v>
      </c>
    </row>
    <row r="21" spans="1:20" x14ac:dyDescent="0.3">
      <c r="A21" s="360">
        <v>44714</v>
      </c>
      <c r="B21">
        <v>467.29644775390619</v>
      </c>
      <c r="C21">
        <v>132345</v>
      </c>
      <c r="D21">
        <v>16628</v>
      </c>
      <c r="E21">
        <v>236000</v>
      </c>
      <c r="G21">
        <f t="shared" si="4"/>
        <v>-2.0998407218308635E-2</v>
      </c>
      <c r="H21">
        <f t="shared" si="5"/>
        <v>6.3498022602603054E-3</v>
      </c>
      <c r="J21">
        <v>1.0519769296151555</v>
      </c>
      <c r="K21">
        <v>0.83362769339456022</v>
      </c>
      <c r="M21">
        <f t="shared" si="2"/>
        <v>105.19769296151556</v>
      </c>
      <c r="N21">
        <f t="shared" si="3"/>
        <v>102.38884855636663</v>
      </c>
      <c r="P21" s="360">
        <v>45291</v>
      </c>
      <c r="Q21">
        <v>1184.775146484375</v>
      </c>
      <c r="R21">
        <v>19429.150390625</v>
      </c>
      <c r="S21">
        <f t="shared" si="0"/>
        <v>0.10577492943075804</v>
      </c>
      <c r="T21">
        <f t="shared" si="1"/>
        <v>7.707248991232625E-2</v>
      </c>
    </row>
    <row r="22" spans="1:20" x14ac:dyDescent="0.3">
      <c r="A22" s="360">
        <v>44715</v>
      </c>
      <c r="B22">
        <v>464.38571166992188</v>
      </c>
      <c r="C22">
        <v>194026</v>
      </c>
      <c r="D22">
        <v>16584.30078125</v>
      </c>
      <c r="E22">
        <v>245500</v>
      </c>
      <c r="G22">
        <f t="shared" si="4"/>
        <v>-6.2483659789661482E-3</v>
      </c>
      <c r="H22">
        <f t="shared" si="5"/>
        <v>-2.6315095876877827E-3</v>
      </c>
      <c r="J22">
        <v>1.0454242857350924</v>
      </c>
      <c r="K22">
        <v>0.86718474037442594</v>
      </c>
      <c r="M22">
        <f t="shared" si="2"/>
        <v>104.54242857350924</v>
      </c>
      <c r="N22">
        <f t="shared" si="3"/>
        <v>102.11976552229005</v>
      </c>
      <c r="P22" s="360">
        <v>45322</v>
      </c>
      <c r="Q22">
        <v>1209.154907226562</v>
      </c>
      <c r="R22">
        <v>19802.099609375</v>
      </c>
      <c r="S22">
        <f t="shared" si="0"/>
        <v>2.0368685037330803E-2</v>
      </c>
      <c r="T22">
        <f t="shared" si="1"/>
        <v>1.901343720187329E-2</v>
      </c>
    </row>
    <row r="23" spans="1:20" x14ac:dyDescent="0.3">
      <c r="A23" s="360">
        <v>44718</v>
      </c>
      <c r="B23">
        <v>472.72320556640619</v>
      </c>
      <c r="C23">
        <v>455271</v>
      </c>
      <c r="D23">
        <v>16569.55078125</v>
      </c>
      <c r="E23">
        <v>233600</v>
      </c>
      <c r="G23">
        <f t="shared" si="4"/>
        <v>1.7794546065494441E-2</v>
      </c>
      <c r="H23">
        <f t="shared" si="5"/>
        <v>-8.8979109684189086E-4</v>
      </c>
      <c r="J23">
        <v>1.0641936371223464</v>
      </c>
      <c r="K23">
        <v>0.82515012363122575</v>
      </c>
      <c r="M23">
        <f t="shared" si="2"/>
        <v>106.41936371223464</v>
      </c>
      <c r="N23">
        <f t="shared" si="3"/>
        <v>102.02894067767818</v>
      </c>
      <c r="P23" s="360">
        <v>45351</v>
      </c>
      <c r="Q23">
        <v>1347.786743164062</v>
      </c>
      <c r="R23">
        <v>20090.05078125</v>
      </c>
      <c r="S23">
        <f t="shared" si="0"/>
        <v>0.10854210575680934</v>
      </c>
      <c r="T23">
        <f t="shared" si="1"/>
        <v>1.4436733555474434E-2</v>
      </c>
    </row>
    <row r="24" spans="1:20" x14ac:dyDescent="0.3">
      <c r="A24" s="360">
        <v>44719</v>
      </c>
      <c r="B24">
        <v>465.22439575195313</v>
      </c>
      <c r="C24">
        <v>154371</v>
      </c>
      <c r="D24">
        <v>16416.349609375</v>
      </c>
      <c r="E24">
        <v>233800</v>
      </c>
      <c r="G24">
        <f t="shared" si="4"/>
        <v>-1.5990167427863435E-2</v>
      </c>
      <c r="H24">
        <f t="shared" si="5"/>
        <v>-9.2889550768917983E-3</v>
      </c>
      <c r="J24">
        <v>1.0473123298445073</v>
      </c>
      <c r="K24">
        <v>0.82585658777817028</v>
      </c>
      <c r="M24">
        <f t="shared" si="2"/>
        <v>104.73123298445073</v>
      </c>
      <c r="N24">
        <f t="shared" si="3"/>
        <v>101.08558660107443</v>
      </c>
      <c r="P24" s="360">
        <v>45382</v>
      </c>
      <c r="Q24">
        <v>1288.550537109375</v>
      </c>
      <c r="R24">
        <v>20255.150390625</v>
      </c>
      <c r="S24">
        <f t="shared" si="0"/>
        <v>-4.4945825572753756E-2</v>
      </c>
      <c r="T24">
        <f t="shared" si="1"/>
        <v>8.1843949797678183E-3</v>
      </c>
    </row>
    <row r="25" spans="1:20" x14ac:dyDescent="0.3">
      <c r="A25" s="360">
        <v>44720</v>
      </c>
      <c r="B25">
        <v>460.7843017578125</v>
      </c>
      <c r="C25">
        <v>137451</v>
      </c>
      <c r="D25">
        <v>16356.25</v>
      </c>
      <c r="E25">
        <v>243500</v>
      </c>
      <c r="G25">
        <f t="shared" si="4"/>
        <v>-9.5898192612308281E-3</v>
      </c>
      <c r="H25">
        <f t="shared" si="5"/>
        <v>-3.6676783326505132E-3</v>
      </c>
      <c r="J25">
        <v>1.0373167981651856</v>
      </c>
      <c r="K25">
        <v>0.86012009890498053</v>
      </c>
      <c r="M25">
        <f t="shared" si="2"/>
        <v>103.73167981651856</v>
      </c>
      <c r="N25">
        <f t="shared" si="3"/>
        <v>100.71551624970363</v>
      </c>
      <c r="P25" s="360">
        <v>45412</v>
      </c>
      <c r="Q25">
        <v>1365.661865234375</v>
      </c>
      <c r="R25">
        <v>20997.19921875</v>
      </c>
      <c r="S25">
        <f t="shared" si="0"/>
        <v>5.8121222073261231E-2</v>
      </c>
      <c r="T25">
        <f t="shared" si="1"/>
        <v>3.597995680174728E-2</v>
      </c>
    </row>
    <row r="26" spans="1:20" x14ac:dyDescent="0.3">
      <c r="A26" s="360">
        <v>44721</v>
      </c>
      <c r="B26">
        <v>463.89239501953119</v>
      </c>
      <c r="C26">
        <v>57404</v>
      </c>
      <c r="D26">
        <v>16478.099609375</v>
      </c>
      <c r="E26">
        <v>205000</v>
      </c>
      <c r="G26">
        <f t="shared" si="4"/>
        <v>6.7225766105922591E-3</v>
      </c>
      <c r="H26">
        <f t="shared" si="5"/>
        <v>7.4221155706157057E-3</v>
      </c>
      <c r="J26">
        <v>1.0443137321717164</v>
      </c>
      <c r="K26">
        <v>0.72412575061815609</v>
      </c>
      <c r="M26">
        <f t="shared" si="2"/>
        <v>104.43137321717164</v>
      </c>
      <c r="N26">
        <f t="shared" si="3"/>
        <v>101.46581942512756</v>
      </c>
      <c r="P26" s="360">
        <v>45443</v>
      </c>
      <c r="Q26">
        <v>1291.678588867188</v>
      </c>
      <c r="R26">
        <v>21103.30078125</v>
      </c>
      <c r="S26">
        <f t="shared" si="0"/>
        <v>-5.5696589889425746E-2</v>
      </c>
      <c r="T26">
        <f t="shared" si="1"/>
        <v>5.0404050845856158E-3</v>
      </c>
    </row>
    <row r="27" spans="1:20" x14ac:dyDescent="0.3">
      <c r="A27" s="360">
        <v>44722</v>
      </c>
      <c r="B27">
        <v>463.84304809570313</v>
      </c>
      <c r="C27">
        <v>70401</v>
      </c>
      <c r="D27">
        <v>16201.7998046875</v>
      </c>
      <c r="E27">
        <v>189700</v>
      </c>
      <c r="G27">
        <f t="shared" si="4"/>
        <v>-1.0638145656895082E-4</v>
      </c>
      <c r="H27">
        <f t="shared" si="5"/>
        <v>-1.6909867744855259E-2</v>
      </c>
      <c r="J27">
        <v>1.0442026424648203</v>
      </c>
      <c r="K27">
        <v>0.67008124337689867</v>
      </c>
      <c r="M27">
        <f t="shared" si="2"/>
        <v>104.42026424648203</v>
      </c>
      <c r="N27">
        <f t="shared" si="3"/>
        <v>99.764471165667487</v>
      </c>
      <c r="P27" s="360">
        <v>45473</v>
      </c>
      <c r="Q27">
        <v>1237.209106445312</v>
      </c>
      <c r="R27">
        <v>22559.69921875</v>
      </c>
      <c r="S27">
        <f t="shared" si="0"/>
        <v>-4.3084481855583827E-2</v>
      </c>
      <c r="T27">
        <f t="shared" si="1"/>
        <v>6.6735630661109699E-2</v>
      </c>
    </row>
    <row r="28" spans="1:20" x14ac:dyDescent="0.3">
      <c r="A28" s="360">
        <v>44725</v>
      </c>
      <c r="B28">
        <v>449.63467407226563</v>
      </c>
      <c r="C28">
        <v>119369</v>
      </c>
      <c r="D28">
        <v>15774.400390625</v>
      </c>
      <c r="E28">
        <v>225500</v>
      </c>
      <c r="G28">
        <f t="shared" si="4"/>
        <v>-3.1110818936957243E-2</v>
      </c>
      <c r="H28">
        <f t="shared" si="5"/>
        <v>-2.6733937520215956E-2</v>
      </c>
      <c r="J28">
        <v>1.0122167762083083</v>
      </c>
      <c r="K28">
        <v>0.79653832567997174</v>
      </c>
      <c r="M28">
        <f t="shared" si="2"/>
        <v>101.22167762083083</v>
      </c>
      <c r="N28">
        <f t="shared" si="3"/>
        <v>97.132709445705672</v>
      </c>
      <c r="P28" s="360">
        <v>45504</v>
      </c>
      <c r="Q28">
        <v>1179.422485351562</v>
      </c>
      <c r="R28">
        <v>23530.80078125</v>
      </c>
      <c r="S28">
        <f t="shared" si="0"/>
        <v>-4.7833222850428847E-2</v>
      </c>
      <c r="T28">
        <f t="shared" si="1"/>
        <v>4.2145140473736742E-2</v>
      </c>
    </row>
    <row r="29" spans="1:20" x14ac:dyDescent="0.3">
      <c r="A29" s="360">
        <v>44726</v>
      </c>
      <c r="B29">
        <v>432.46624755859381</v>
      </c>
      <c r="C29">
        <v>90769</v>
      </c>
      <c r="D29">
        <v>15732.099609375</v>
      </c>
      <c r="E29">
        <v>225400</v>
      </c>
      <c r="G29">
        <f t="shared" si="4"/>
        <v>-3.8931134652904729E-2</v>
      </c>
      <c r="H29">
        <f t="shared" si="5"/>
        <v>-2.6852114114221596E-3</v>
      </c>
      <c r="J29">
        <v>0.9735672450659546</v>
      </c>
      <c r="K29">
        <v>0.79618509360649947</v>
      </c>
      <c r="M29">
        <f t="shared" si="2"/>
        <v>97.356724506595455</v>
      </c>
      <c r="N29">
        <f t="shared" si="3"/>
        <v>96.872237453570577</v>
      </c>
      <c r="P29" s="360">
        <v>45535</v>
      </c>
      <c r="Q29">
        <v>1262.013305664062</v>
      </c>
      <c r="R29">
        <v>23734.55078125</v>
      </c>
      <c r="S29">
        <f t="shared" si="0"/>
        <v>6.7683407899545606E-2</v>
      </c>
      <c r="T29">
        <f t="shared" si="1"/>
        <v>8.6215908844571969E-3</v>
      </c>
    </row>
    <row r="30" spans="1:20" x14ac:dyDescent="0.3">
      <c r="A30" s="360">
        <v>44727</v>
      </c>
      <c r="B30">
        <v>433.65029907226563</v>
      </c>
      <c r="C30">
        <v>46261</v>
      </c>
      <c r="D30">
        <v>15692.150390625</v>
      </c>
      <c r="E30">
        <v>183000</v>
      </c>
      <c r="G30">
        <f t="shared" si="4"/>
        <v>2.7341637933308996E-3</v>
      </c>
      <c r="H30">
        <f t="shared" si="5"/>
        <v>-2.5425739848417965E-3</v>
      </c>
      <c r="J30">
        <v>0.97623277972140876</v>
      </c>
      <c r="K30">
        <v>0.64641469445425648</v>
      </c>
      <c r="M30">
        <f t="shared" si="2"/>
        <v>97.623277972140869</v>
      </c>
      <c r="N30">
        <f t="shared" si="3"/>
        <v>96.626245481683469</v>
      </c>
      <c r="P30" s="360">
        <v>45565</v>
      </c>
      <c r="Q30">
        <v>1393.790283203125</v>
      </c>
      <c r="R30">
        <v>24245.19921875</v>
      </c>
      <c r="S30">
        <f t="shared" si="0"/>
        <v>9.9318551176389616E-2</v>
      </c>
      <c r="T30">
        <f t="shared" si="1"/>
        <v>2.128680202699185E-2</v>
      </c>
    </row>
    <row r="31" spans="1:20" x14ac:dyDescent="0.3">
      <c r="A31" s="360">
        <v>44728</v>
      </c>
      <c r="B31">
        <v>427.13815307617188</v>
      </c>
      <c r="C31">
        <v>97888</v>
      </c>
      <c r="D31">
        <v>15360.599609375</v>
      </c>
      <c r="E31">
        <v>264700</v>
      </c>
      <c r="G31">
        <f t="shared" si="4"/>
        <v>-1.5130942389382162E-2</v>
      </c>
      <c r="H31">
        <f t="shared" si="5"/>
        <v>-2.1354848179315097E-2</v>
      </c>
      <c r="J31">
        <v>0.96157264827143862</v>
      </c>
      <c r="K31">
        <v>0.93500529848110203</v>
      </c>
      <c r="M31">
        <f t="shared" si="2"/>
        <v>96.157264827143862</v>
      </c>
      <c r="N31">
        <f t="shared" si="3"/>
        <v>94.584682892667871</v>
      </c>
      <c r="P31" s="360">
        <v>45596</v>
      </c>
      <c r="Q31">
        <v>1607.212524414062</v>
      </c>
      <c r="R31">
        <v>22689.349609375</v>
      </c>
      <c r="S31">
        <f t="shared" si="0"/>
        <v>0.14247446862464866</v>
      </c>
      <c r="T31">
        <f t="shared" si="1"/>
        <v>-6.6322993239807226E-2</v>
      </c>
    </row>
    <row r="32" spans="1:20" x14ac:dyDescent="0.3">
      <c r="A32" s="360">
        <v>44729</v>
      </c>
      <c r="B32">
        <v>420.9219970703125</v>
      </c>
      <c r="C32">
        <v>56353</v>
      </c>
      <c r="D32">
        <v>15293.5</v>
      </c>
      <c r="E32">
        <v>342600</v>
      </c>
      <c r="G32">
        <f t="shared" si="4"/>
        <v>-1.4659968005749993E-2</v>
      </c>
      <c r="H32">
        <f t="shared" si="5"/>
        <v>-4.3778624978380084E-3</v>
      </c>
      <c r="J32">
        <v>0.94757884895949407</v>
      </c>
      <c r="K32">
        <v>1.2101730837160014</v>
      </c>
      <c r="M32">
        <f t="shared" si="2"/>
        <v>94.757884895949402</v>
      </c>
      <c r="N32">
        <f t="shared" si="3"/>
        <v>94.171509225210073</v>
      </c>
      <c r="P32" s="360">
        <v>45626</v>
      </c>
      <c r="Q32">
        <v>1582.519897460938</v>
      </c>
      <c r="R32">
        <v>22687</v>
      </c>
      <c r="S32">
        <f t="shared" si="0"/>
        <v>-1.5482878787719832E-2</v>
      </c>
      <c r="T32">
        <f t="shared" si="1"/>
        <v>-1.0356096941810222E-4</v>
      </c>
    </row>
    <row r="33" spans="1:20" x14ac:dyDescent="0.3">
      <c r="A33" s="360">
        <v>44732</v>
      </c>
      <c r="B33">
        <v>414.70587158203119</v>
      </c>
      <c r="C33">
        <v>138900</v>
      </c>
      <c r="D33">
        <v>15350.150390625</v>
      </c>
      <c r="E33">
        <v>260000</v>
      </c>
      <c r="G33">
        <f t="shared" si="4"/>
        <v>-1.4878010620186462E-2</v>
      </c>
      <c r="H33">
        <f t="shared" si="5"/>
        <v>3.6973698916184226E-3</v>
      </c>
      <c r="J33">
        <v>0.93358511834866686</v>
      </c>
      <c r="K33">
        <v>0.91840339102790536</v>
      </c>
      <c r="M33">
        <f t="shared" si="2"/>
        <v>93.35851183486669</v>
      </c>
      <c r="N33">
        <f t="shared" si="3"/>
        <v>94.520340610004524</v>
      </c>
      <c r="P33" s="360">
        <v>45657</v>
      </c>
      <c r="Q33">
        <v>1493.058837890625</v>
      </c>
      <c r="R33">
        <v>22375.400390625</v>
      </c>
      <c r="S33">
        <f t="shared" si="0"/>
        <v>-5.8191521441772573E-2</v>
      </c>
      <c r="T33">
        <f t="shared" si="1"/>
        <v>-1.3829914660837576E-2</v>
      </c>
    </row>
    <row r="34" spans="1:20" x14ac:dyDescent="0.3">
      <c r="A34" s="360">
        <v>44733</v>
      </c>
      <c r="B34">
        <v>424.47409057617188</v>
      </c>
      <c r="C34">
        <v>74094</v>
      </c>
      <c r="D34">
        <v>15638.7998046875</v>
      </c>
      <c r="E34">
        <v>262800</v>
      </c>
      <c r="G34">
        <f t="shared" si="4"/>
        <v>2.3281442954740224E-2</v>
      </c>
      <c r="H34">
        <f t="shared" si="5"/>
        <v>1.8629721921802747E-2</v>
      </c>
      <c r="J34">
        <v>0.95557531552362207</v>
      </c>
      <c r="K34">
        <v>0.92829388908512889</v>
      </c>
      <c r="M34">
        <f t="shared" si="2"/>
        <v>95.557531552362207</v>
      </c>
      <c r="N34">
        <f t="shared" si="3"/>
        <v>96.297733028956259</v>
      </c>
      <c r="P34" s="360">
        <v>45688</v>
      </c>
      <c r="Q34">
        <v>1417.5869140625</v>
      </c>
      <c r="R34">
        <v>21580.900390625</v>
      </c>
      <c r="S34">
        <f t="shared" si="0"/>
        <v>-5.1870857175054963E-2</v>
      </c>
      <c r="T34">
        <f t="shared" si="1"/>
        <v>-3.6153476210373361E-2</v>
      </c>
    </row>
    <row r="35" spans="1:20" x14ac:dyDescent="0.3">
      <c r="A35" s="360">
        <v>44734</v>
      </c>
      <c r="B35">
        <v>430.04885864257813</v>
      </c>
      <c r="C35">
        <v>53177</v>
      </c>
      <c r="D35">
        <v>15413.2998046875</v>
      </c>
      <c r="E35">
        <v>220900</v>
      </c>
      <c r="G35">
        <f t="shared" si="4"/>
        <v>1.3047858250555652E-2</v>
      </c>
      <c r="H35">
        <f t="shared" si="5"/>
        <v>-1.4524232949637931E-2</v>
      </c>
      <c r="J35">
        <v>0.96812522345038443</v>
      </c>
      <c r="K35">
        <v>0.78028965030024722</v>
      </c>
      <c r="M35">
        <f t="shared" si="2"/>
        <v>96.812522345038445</v>
      </c>
      <c r="N35">
        <f t="shared" si="3"/>
        <v>94.909190489296606</v>
      </c>
      <c r="P35" s="360">
        <v>45716</v>
      </c>
      <c r="Q35">
        <v>1234.234008789062</v>
      </c>
      <c r="R35">
        <v>19880.900390625</v>
      </c>
      <c r="S35">
        <f t="shared" si="0"/>
        <v>-0.13850552791953644</v>
      </c>
      <c r="T35">
        <f t="shared" si="1"/>
        <v>-8.2049190861780238E-2</v>
      </c>
    </row>
    <row r="36" spans="1:20" x14ac:dyDescent="0.3">
      <c r="A36" s="360">
        <v>44735</v>
      </c>
      <c r="B36">
        <v>447.21728515625</v>
      </c>
      <c r="C36">
        <v>81692</v>
      </c>
      <c r="D36">
        <v>15556.650390625</v>
      </c>
      <c r="E36">
        <v>259200</v>
      </c>
      <c r="G36">
        <f t="shared" si="4"/>
        <v>3.9145746070349006E-2</v>
      </c>
      <c r="H36">
        <f t="shared" si="5"/>
        <v>9.2574646586046534E-3</v>
      </c>
      <c r="J36">
        <v>1.0067747545927384</v>
      </c>
      <c r="K36">
        <v>0.91557753444012713</v>
      </c>
      <c r="M36">
        <f t="shared" si="2"/>
        <v>100.67747545927384</v>
      </c>
      <c r="N36">
        <f t="shared" si="3"/>
        <v>95.791888434570907</v>
      </c>
      <c r="P36" s="360">
        <v>45747</v>
      </c>
      <c r="Q36">
        <v>1395.63232421875</v>
      </c>
      <c r="R36">
        <v>21339.55078125</v>
      </c>
      <c r="S36">
        <f t="shared" si="0"/>
        <v>0.12289704972747142</v>
      </c>
      <c r="T36">
        <f t="shared" si="1"/>
        <v>7.0802703619699592E-2</v>
      </c>
    </row>
    <row r="37" spans="1:20" x14ac:dyDescent="0.3">
      <c r="A37" s="360">
        <v>44736</v>
      </c>
      <c r="B37">
        <v>453.43344116210938</v>
      </c>
      <c r="C37">
        <v>62280</v>
      </c>
      <c r="D37">
        <v>15699.25</v>
      </c>
      <c r="E37">
        <v>219600</v>
      </c>
      <c r="G37">
        <f t="shared" si="4"/>
        <v>1.3803918723047691E-2</v>
      </c>
      <c r="H37">
        <f t="shared" si="5"/>
        <v>9.1247154617346109E-3</v>
      </c>
      <c r="J37">
        <v>1.0207685539046829</v>
      </c>
      <c r="K37">
        <v>0.77569763334510777</v>
      </c>
      <c r="M37">
        <f t="shared" si="2"/>
        <v>102.0768553904683</v>
      </c>
      <c r="N37">
        <f t="shared" si="3"/>
        <v>96.669962154109868</v>
      </c>
      <c r="P37" s="360">
        <v>45777</v>
      </c>
      <c r="Q37">
        <v>1375.718872070312</v>
      </c>
      <c r="R37">
        <v>22030.05078125</v>
      </c>
      <c r="S37">
        <f t="shared" si="0"/>
        <v>-1.4371181034313299E-2</v>
      </c>
      <c r="T37">
        <f t="shared" si="1"/>
        <v>3.184527080548747E-2</v>
      </c>
    </row>
    <row r="38" spans="1:20" x14ac:dyDescent="0.3">
      <c r="A38" s="360">
        <v>44739</v>
      </c>
      <c r="B38">
        <v>465.32305908203119</v>
      </c>
      <c r="C38">
        <v>75750</v>
      </c>
      <c r="D38">
        <v>15832.0498046875</v>
      </c>
      <c r="E38">
        <v>210900</v>
      </c>
      <c r="G38">
        <f t="shared" si="4"/>
        <v>2.5883423297463262E-2</v>
      </c>
      <c r="H38">
        <f t="shared" si="5"/>
        <v>8.4234136068693354E-3</v>
      </c>
      <c r="J38">
        <v>1.0475344405571825</v>
      </c>
      <c r="K38">
        <v>0.74496644295302017</v>
      </c>
      <c r="M38">
        <f t="shared" si="2"/>
        <v>104.75344405571825</v>
      </c>
      <c r="N38">
        <f t="shared" si="3"/>
        <v>97.487692433786535</v>
      </c>
      <c r="P38" s="360">
        <v>45808</v>
      </c>
      <c r="Q38">
        <v>1396.428833007812</v>
      </c>
      <c r="R38">
        <v>22801.94921875</v>
      </c>
      <c r="S38">
        <f t="shared" si="0"/>
        <v>1.4941733587295636E-2</v>
      </c>
      <c r="T38">
        <f t="shared" si="1"/>
        <v>3.443855844967704E-2</v>
      </c>
    </row>
    <row r="39" spans="1:20" x14ac:dyDescent="0.3">
      <c r="A39" s="360">
        <v>44740</v>
      </c>
      <c r="B39">
        <v>460.38961791992188</v>
      </c>
      <c r="C39">
        <v>123999</v>
      </c>
      <c r="D39">
        <v>15850.2001953125</v>
      </c>
      <c r="E39">
        <v>251900</v>
      </c>
      <c r="G39">
        <f t="shared" si="4"/>
        <v>-1.0658788610868369E-2</v>
      </c>
      <c r="H39">
        <f t="shared" si="5"/>
        <v>1.1457767431705531E-3</v>
      </c>
      <c r="J39">
        <v>1.0364282866133674</v>
      </c>
      <c r="K39">
        <v>0.88979159307665134</v>
      </c>
      <c r="M39">
        <f t="shared" si="2"/>
        <v>103.64282866133674</v>
      </c>
      <c r="N39">
        <f t="shared" si="3"/>
        <v>97.5994555801025</v>
      </c>
      <c r="P39" s="360">
        <v>45838</v>
      </c>
      <c r="Q39">
        <v>1558.336547851562</v>
      </c>
      <c r="R39">
        <v>23617.19921875</v>
      </c>
      <c r="S39">
        <f t="shared" si="0"/>
        <v>0.10970079272658834</v>
      </c>
      <c r="T39">
        <f t="shared" si="1"/>
        <v>3.5129202698953158E-2</v>
      </c>
    </row>
    <row r="40" spans="1:20" x14ac:dyDescent="0.3">
      <c r="A40" s="360">
        <v>44741</v>
      </c>
      <c r="B40">
        <v>458.8602294921875</v>
      </c>
      <c r="C40">
        <v>24690</v>
      </c>
      <c r="D40">
        <v>15799.099609375</v>
      </c>
      <c r="E40">
        <v>444900</v>
      </c>
      <c r="G40">
        <f t="shared" si="4"/>
        <v>-3.3274736855616045E-3</v>
      </c>
      <c r="H40">
        <f t="shared" si="5"/>
        <v>-3.2291792019122452E-3</v>
      </c>
      <c r="J40">
        <v>1.0329853301129914</v>
      </c>
      <c r="K40">
        <v>1.5715294948781349</v>
      </c>
      <c r="M40">
        <f t="shared" si="2"/>
        <v>103.29853301129914</v>
      </c>
      <c r="N40">
        <f t="shared" si="3"/>
        <v>97.284797764688975</v>
      </c>
      <c r="P40" s="360">
        <v>45869</v>
      </c>
      <c r="Q40">
        <v>1520.82470703125</v>
      </c>
      <c r="R40">
        <v>22914.94921875</v>
      </c>
      <c r="S40">
        <f t="shared" si="0"/>
        <v>-2.4366178727486577E-2</v>
      </c>
      <c r="T40">
        <f t="shared" si="1"/>
        <v>-3.0185725167177487E-2</v>
      </c>
    </row>
    <row r="41" spans="1:20" x14ac:dyDescent="0.3">
      <c r="A41" s="360">
        <v>44742</v>
      </c>
      <c r="B41">
        <v>459.748291015625</v>
      </c>
      <c r="C41">
        <v>34143</v>
      </c>
      <c r="D41">
        <v>15780.25</v>
      </c>
      <c r="E41">
        <v>306000</v>
      </c>
      <c r="G41">
        <f t="shared" si="4"/>
        <v>1.9334934964616475E-3</v>
      </c>
      <c r="H41">
        <f t="shared" si="5"/>
        <v>-1.1937935294284723E-3</v>
      </c>
      <c r="J41">
        <v>1.0349845326304201</v>
      </c>
      <c r="K41">
        <v>1.0808901448251502</v>
      </c>
      <c r="M41">
        <f t="shared" si="2"/>
        <v>103.49845326304201</v>
      </c>
      <c r="N41">
        <f t="shared" si="3"/>
        <v>97.168729097402249</v>
      </c>
      <c r="P41" s="360">
        <v>45900</v>
      </c>
      <c r="Q41">
        <v>1498.577026367188</v>
      </c>
      <c r="R41">
        <v>22462.94921875</v>
      </c>
      <c r="S41">
        <f t="shared" si="0"/>
        <v>-1.4736749368073123E-2</v>
      </c>
      <c r="T41">
        <f t="shared" si="1"/>
        <v>-1.9922251369871871E-2</v>
      </c>
    </row>
    <row r="42" spans="1:20" x14ac:dyDescent="0.3">
      <c r="A42" s="360">
        <v>44743</v>
      </c>
      <c r="B42">
        <v>469.17117309570313</v>
      </c>
      <c r="C42">
        <v>93920</v>
      </c>
      <c r="D42">
        <v>15752.0498046875</v>
      </c>
      <c r="E42">
        <v>364100</v>
      </c>
      <c r="G42">
        <f t="shared" si="4"/>
        <v>2.028853020307024E-2</v>
      </c>
      <c r="H42">
        <f t="shared" si="5"/>
        <v>-1.7886549985601772E-3</v>
      </c>
      <c r="J42">
        <v>1.0561973079604534</v>
      </c>
      <c r="K42">
        <v>1.2861179795125397</v>
      </c>
      <c r="M42">
        <f t="shared" si="2"/>
        <v>105.61973079604535</v>
      </c>
      <c r="N42">
        <f t="shared" si="3"/>
        <v>96.995083107078003</v>
      </c>
      <c r="P42" s="360">
        <v>45930</v>
      </c>
      <c r="Q42">
        <v>1352.819702148438</v>
      </c>
      <c r="R42">
        <v>22734.099609375</v>
      </c>
      <c r="S42">
        <f t="shared" si="0"/>
        <v>-0.10232492629385931</v>
      </c>
      <c r="T42">
        <f t="shared" si="1"/>
        <v>1.199873225199103E-2</v>
      </c>
    </row>
    <row r="43" spans="1:20" x14ac:dyDescent="0.3">
      <c r="A43" s="360">
        <v>44746</v>
      </c>
      <c r="B43">
        <v>464.87905883789063</v>
      </c>
      <c r="C43">
        <v>31750</v>
      </c>
      <c r="D43">
        <v>15835.349609375</v>
      </c>
      <c r="E43">
        <v>304300</v>
      </c>
      <c r="G43">
        <f t="shared" si="4"/>
        <v>-9.1903932391427488E-3</v>
      </c>
      <c r="H43">
        <f t="shared" si="5"/>
        <v>5.2742548822503742E-3</v>
      </c>
      <c r="J43">
        <v>1.0465349079995856</v>
      </c>
      <c r="K43">
        <v>1.0748851995761215</v>
      </c>
      <c r="M43">
        <f t="shared" si="2"/>
        <v>104.65349079995856</v>
      </c>
      <c r="N43">
        <f t="shared" si="3"/>
        <v>97.508011365853761</v>
      </c>
      <c r="P43" s="360">
        <v>45961</v>
      </c>
      <c r="Q43">
        <v>1366.188232421875</v>
      </c>
      <c r="R43">
        <v>23710.400390625</v>
      </c>
      <c r="S43">
        <f t="shared" si="0"/>
        <v>9.8334674409094307E-3</v>
      </c>
      <c r="T43">
        <f t="shared" si="1"/>
        <v>4.2047804158123515E-2</v>
      </c>
    </row>
    <row r="44" spans="1:20" x14ac:dyDescent="0.3">
      <c r="A44" s="360">
        <v>44747</v>
      </c>
      <c r="B44">
        <v>460.68560791015619</v>
      </c>
      <c r="C44">
        <v>81672</v>
      </c>
      <c r="D44">
        <v>15810.849609375</v>
      </c>
      <c r="E44">
        <v>254200</v>
      </c>
      <c r="G44">
        <f t="shared" si="4"/>
        <v>-9.061451397193887E-3</v>
      </c>
      <c r="H44">
        <f t="shared" si="5"/>
        <v>-1.5483695040555473E-3</v>
      </c>
      <c r="J44">
        <v>1.0370946187513927</v>
      </c>
      <c r="K44">
        <v>0.89791593076651355</v>
      </c>
      <c r="M44">
        <f t="shared" si="2"/>
        <v>103.70946187513927</v>
      </c>
      <c r="N44">
        <f t="shared" si="3"/>
        <v>97.357149759549273</v>
      </c>
      <c r="P44" s="360">
        <v>45991</v>
      </c>
      <c r="Q44">
        <v>1348.130737304688</v>
      </c>
      <c r="R44">
        <v>23933.19921875</v>
      </c>
      <c r="S44">
        <f t="shared" si="0"/>
        <v>-1.3305555996010861E-2</v>
      </c>
      <c r="T44">
        <f t="shared" si="1"/>
        <v>9.3527967683548919E-3</v>
      </c>
    </row>
    <row r="45" spans="1:20" x14ac:dyDescent="0.3">
      <c r="A45" s="360">
        <v>44748</v>
      </c>
      <c r="B45">
        <v>464.68173217773438</v>
      </c>
      <c r="C45">
        <v>57896</v>
      </c>
      <c r="D45">
        <v>15989.7998046875</v>
      </c>
      <c r="E45">
        <v>288400</v>
      </c>
      <c r="G45">
        <f t="shared" si="4"/>
        <v>8.6368924764057345E-3</v>
      </c>
      <c r="H45">
        <f t="shared" si="5"/>
        <v>1.125461822453212E-2</v>
      </c>
      <c r="J45">
        <v>1.0460906865742352</v>
      </c>
      <c r="K45">
        <v>1.0187212998940305</v>
      </c>
      <c r="M45">
        <f t="shared" si="2"/>
        <v>104.60906865742352</v>
      </c>
      <c r="N45">
        <f t="shared" si="3"/>
        <v>98.4590564498899</v>
      </c>
      <c r="P45" s="360">
        <v>46022</v>
      </c>
      <c r="Q45">
        <v>1316.904052734375</v>
      </c>
      <c r="R45">
        <v>23871.55078125</v>
      </c>
      <c r="S45">
        <f t="shared" si="0"/>
        <v>-2.3435426708305469E-2</v>
      </c>
      <c r="T45">
        <f t="shared" si="1"/>
        <v>-2.5791776622443702E-3</v>
      </c>
    </row>
    <row r="46" spans="1:20" x14ac:dyDescent="0.3">
      <c r="A46" s="360">
        <v>44749</v>
      </c>
      <c r="B46">
        <v>466.06307983398438</v>
      </c>
      <c r="C46">
        <v>84796</v>
      </c>
      <c r="D46">
        <v>16132.900390625</v>
      </c>
      <c r="E46">
        <v>264600</v>
      </c>
      <c r="G46">
        <f t="shared" si="4"/>
        <v>2.9682650982977305E-3</v>
      </c>
      <c r="H46">
        <f t="shared" si="5"/>
        <v>8.9096826671292307E-3</v>
      </c>
      <c r="J46">
        <v>1.0492003739539224</v>
      </c>
      <c r="K46">
        <v>0.93465206640762977</v>
      </c>
      <c r="M46">
        <f t="shared" si="2"/>
        <v>104.92003739539224</v>
      </c>
      <c r="N46">
        <f t="shared" si="3"/>
        <v>99.340214991018243</v>
      </c>
      <c r="P46" s="360">
        <v>46053</v>
      </c>
      <c r="Q46">
        <v>1135.4306640625</v>
      </c>
      <c r="R46">
        <v>23079.5</v>
      </c>
      <c r="S46">
        <f t="shared" si="0"/>
        <v>-0.14827154854306326</v>
      </c>
      <c r="T46">
        <f t="shared" si="1"/>
        <v>-3.3742628407652561E-2</v>
      </c>
    </row>
    <row r="47" spans="1:20" x14ac:dyDescent="0.3">
      <c r="A47" s="360">
        <v>44750</v>
      </c>
      <c r="B47">
        <v>479.827392578125</v>
      </c>
      <c r="C47">
        <v>154320</v>
      </c>
      <c r="D47">
        <v>16220.599609375</v>
      </c>
      <c r="E47">
        <v>281100</v>
      </c>
      <c r="G47">
        <f t="shared" si="4"/>
        <v>2.9105451019896943E-2</v>
      </c>
      <c r="H47">
        <f t="shared" si="5"/>
        <v>5.4213258871873733E-3</v>
      </c>
      <c r="J47">
        <v>1.0801865702506024</v>
      </c>
      <c r="K47">
        <v>0.99293535853055459</v>
      </c>
      <c r="M47">
        <f t="shared" si="2"/>
        <v>108.01865702506024</v>
      </c>
      <c r="N47">
        <f t="shared" si="3"/>
        <v>99.880233154784506</v>
      </c>
      <c r="P47" s="360">
        <v>46081</v>
      </c>
      <c r="Q47">
        <v>1186.90966796875</v>
      </c>
      <c r="R47">
        <v>23166.849609375</v>
      </c>
      <c r="S47">
        <f t="shared" si="0"/>
        <v>4.4340992943198973E-2</v>
      </c>
      <c r="T47">
        <f t="shared" si="1"/>
        <v>3.7775830519383175E-3</v>
      </c>
    </row>
    <row r="48" spans="1:20" x14ac:dyDescent="0.3">
      <c r="A48" s="360">
        <v>44753</v>
      </c>
      <c r="B48">
        <v>471.04586791992188</v>
      </c>
      <c r="C48">
        <v>43846</v>
      </c>
      <c r="D48">
        <v>16216</v>
      </c>
      <c r="E48">
        <v>255900</v>
      </c>
      <c r="G48">
        <f t="shared" si="4"/>
        <v>-1.8470967041590135E-2</v>
      </c>
      <c r="H48">
        <f t="shared" si="5"/>
        <v>-2.8360614005298526E-4</v>
      </c>
      <c r="J48">
        <v>1.0604176176046338</v>
      </c>
      <c r="K48">
        <v>0.90392087601554216</v>
      </c>
      <c r="M48">
        <f t="shared" si="2"/>
        <v>106.04176176046339</v>
      </c>
      <c r="N48">
        <f t="shared" si="3"/>
        <v>99.85191052381775</v>
      </c>
      <c r="P48" s="360">
        <v>46112</v>
      </c>
      <c r="Q48">
        <v>1160.3720703125</v>
      </c>
      <c r="R48">
        <v>20528.05078125</v>
      </c>
      <c r="S48">
        <f t="shared" si="0"/>
        <v>-2.2612307651869695E-2</v>
      </c>
      <c r="T48">
        <f t="shared" si="1"/>
        <v>-0.12093007905343162</v>
      </c>
    </row>
    <row r="49" spans="1:22" x14ac:dyDescent="0.3">
      <c r="A49" s="360">
        <v>44754</v>
      </c>
      <c r="B49">
        <v>462.8563232421875</v>
      </c>
      <c r="C49">
        <v>189874</v>
      </c>
      <c r="D49">
        <v>16058.2998046875</v>
      </c>
      <c r="E49">
        <v>208600</v>
      </c>
      <c r="G49">
        <f t="shared" si="4"/>
        <v>-1.7538784437180169E-2</v>
      </c>
      <c r="H49">
        <f t="shared" si="5"/>
        <v>-9.772571447684876E-3</v>
      </c>
      <c r="J49">
        <v>1.0419813292347162</v>
      </c>
      <c r="K49">
        <v>0.73684210526315785</v>
      </c>
      <c r="M49">
        <f t="shared" si="2"/>
        <v>104.19813292347162</v>
      </c>
      <c r="N49">
        <f t="shared" si="3"/>
        <v>98.880853185884078</v>
      </c>
      <c r="P49" s="360">
        <v>46142</v>
      </c>
      <c r="Q49">
        <v>1249.362915039062</v>
      </c>
      <c r="R49">
        <v>22683.55078125</v>
      </c>
      <c r="S49">
        <f t="shared" si="0"/>
        <v>7.3893049462293373E-2</v>
      </c>
      <c r="T49">
        <f t="shared" si="1"/>
        <v>9.9847744999572191E-2</v>
      </c>
    </row>
    <row r="50" spans="1:22" x14ac:dyDescent="0.3">
      <c r="A50" s="360">
        <v>44755</v>
      </c>
      <c r="B50">
        <v>466.26040649414063</v>
      </c>
      <c r="C50">
        <v>26174</v>
      </c>
      <c r="D50">
        <v>15966.650390625</v>
      </c>
      <c r="E50">
        <v>233300</v>
      </c>
      <c r="G50">
        <f t="shared" si="4"/>
        <v>7.327601310983989E-3</v>
      </c>
      <c r="H50">
        <f t="shared" si="5"/>
        <v>-5.7236413300785416E-3</v>
      </c>
      <c r="J50">
        <v>1.0496445953792728</v>
      </c>
      <c r="K50">
        <v>0.82409042741080896</v>
      </c>
      <c r="M50">
        <f t="shared" si="2"/>
        <v>104.96445953792728</v>
      </c>
      <c r="N50">
        <f t="shared" si="3"/>
        <v>98.316511233952085</v>
      </c>
      <c r="P50" s="360">
        <v>46173</v>
      </c>
      <c r="Q50">
        <v>1377.062744140625</v>
      </c>
      <c r="R50">
        <v>22657</v>
      </c>
      <c r="S50">
        <f t="shared" si="0"/>
        <v>9.7319031112543947E-2</v>
      </c>
      <c r="T50">
        <f t="shared" si="1"/>
        <v>-1.1711716698346157E-3</v>
      </c>
    </row>
    <row r="51" spans="1:22" x14ac:dyDescent="0.3">
      <c r="A51" s="360">
        <v>44756</v>
      </c>
      <c r="B51">
        <v>466.408447265625</v>
      </c>
      <c r="C51">
        <v>40833</v>
      </c>
      <c r="D51">
        <v>15938.650390625</v>
      </c>
      <c r="E51">
        <v>228600</v>
      </c>
      <c r="G51">
        <f t="shared" si="4"/>
        <v>3.1745623782947696E-4</v>
      </c>
      <c r="H51">
        <f t="shared" si="5"/>
        <v>-1.7551946856914542E-3</v>
      </c>
      <c r="J51">
        <v>1.0499778644999616</v>
      </c>
      <c r="K51">
        <v>0.80748851995761217</v>
      </c>
      <c r="M51">
        <f t="shared" si="2"/>
        <v>104.99778644999616</v>
      </c>
      <c r="N51">
        <f t="shared" si="3"/>
        <v>98.144097969604104</v>
      </c>
      <c r="P51" s="360">
        <v>46203</v>
      </c>
      <c r="Q51">
        <v>1410.883056640625</v>
      </c>
      <c r="R51">
        <v>22995.650390625</v>
      </c>
      <c r="S51">
        <f t="shared" si="0"/>
        <v>2.4263005130054527E-2</v>
      </c>
      <c r="T51">
        <f t="shared" si="1"/>
        <v>1.4836229638542208E-2</v>
      </c>
    </row>
    <row r="52" spans="1:22" x14ac:dyDescent="0.3">
      <c r="A52" s="360">
        <v>44757</v>
      </c>
      <c r="B52">
        <v>480.56744384765619</v>
      </c>
      <c r="C52">
        <v>107325</v>
      </c>
      <c r="D52">
        <v>16049.2001953125</v>
      </c>
      <c r="E52">
        <v>205800</v>
      </c>
      <c r="G52">
        <f t="shared" si="4"/>
        <v>2.990583386103092E-2</v>
      </c>
      <c r="H52">
        <f t="shared" si="5"/>
        <v>6.9120145803651884E-3</v>
      </c>
      <c r="J52">
        <v>1.0818525723484596</v>
      </c>
      <c r="K52">
        <v>0.72695160720593432</v>
      </c>
      <c r="M52">
        <f t="shared" si="2"/>
        <v>108.18525723484595</v>
      </c>
      <c r="N52">
        <f t="shared" si="3"/>
        <v>98.824821280289953</v>
      </c>
      <c r="P52" s="360">
        <v>46234</v>
      </c>
      <c r="Q52">
        <v>1525.400024414062</v>
      </c>
      <c r="R52">
        <v>23460.69921875</v>
      </c>
      <c r="S52">
        <f t="shared" si="0"/>
        <v>7.8040897089832653E-2</v>
      </c>
      <c r="T52">
        <f t="shared" si="1"/>
        <v>2.0021562908119607E-2</v>
      </c>
    </row>
    <row r="53" spans="1:22" x14ac:dyDescent="0.3">
      <c r="A53" s="360">
        <v>44760</v>
      </c>
      <c r="B53">
        <v>500.39987182617188</v>
      </c>
      <c r="C53">
        <v>311768</v>
      </c>
      <c r="D53">
        <v>16278.5</v>
      </c>
      <c r="E53">
        <v>227700</v>
      </c>
      <c r="G53">
        <f t="shared" si="4"/>
        <v>4.0439942083694586E-2</v>
      </c>
      <c r="H53">
        <f t="shared" si="5"/>
        <v>1.4186202470718856E-2</v>
      </c>
      <c r="J53">
        <v>1.1264992988363953</v>
      </c>
      <c r="K53">
        <v>0.80430943129636168</v>
      </c>
      <c r="M53">
        <f t="shared" si="2"/>
        <v>112.64992988363953</v>
      </c>
      <c r="N53">
        <f t="shared" si="3"/>
        <v>100.23676156030876</v>
      </c>
      <c r="P53" s="360">
        <v>46265</v>
      </c>
      <c r="Q53">
        <v>1439.800048828125</v>
      </c>
      <c r="R53">
        <v>23608.75</v>
      </c>
      <c r="S53">
        <f t="shared" si="0"/>
        <v>-5.7752437786828842E-2</v>
      </c>
      <c r="T53">
        <f t="shared" si="1"/>
        <v>6.2907585259398026E-3</v>
      </c>
    </row>
    <row r="54" spans="1:22" x14ac:dyDescent="0.3">
      <c r="A54" s="360">
        <v>44761</v>
      </c>
      <c r="B54">
        <v>491.17431640625</v>
      </c>
      <c r="C54">
        <v>106766</v>
      </c>
      <c r="D54">
        <v>16340.5498046875</v>
      </c>
      <c r="E54">
        <v>222600</v>
      </c>
      <c r="G54">
        <f t="shared" si="4"/>
        <v>-1.8608434430644187E-2</v>
      </c>
      <c r="H54">
        <f t="shared" si="5"/>
        <v>3.8045179061477791E-3</v>
      </c>
      <c r="J54">
        <v>1.1057307449317124</v>
      </c>
      <c r="K54">
        <v>0.78629459554927583</v>
      </c>
      <c r="M54">
        <f t="shared" si="2"/>
        <v>110.57307449317125</v>
      </c>
      <c r="N54">
        <f t="shared" si="3"/>
        <v>100.61884046667757</v>
      </c>
      <c r="R54" t="s">
        <v>140</v>
      </c>
      <c r="S54" t="s">
        <v>140</v>
      </c>
      <c r="T54" t="s">
        <v>140</v>
      </c>
      <c r="U54" t="s">
        <v>140</v>
      </c>
      <c r="V54" t="s">
        <v>140</v>
      </c>
    </row>
    <row r="55" spans="1:22" x14ac:dyDescent="0.3">
      <c r="A55" s="360">
        <v>44762</v>
      </c>
      <c r="B55">
        <v>481.01144409179688</v>
      </c>
      <c r="C55">
        <v>91632</v>
      </c>
      <c r="D55">
        <v>16520.849609375</v>
      </c>
      <c r="E55">
        <v>284400</v>
      </c>
      <c r="G55">
        <f t="shared" si="4"/>
        <v>-2.0908025905969935E-2</v>
      </c>
      <c r="H55">
        <f t="shared" si="5"/>
        <v>1.0973459265845803E-2</v>
      </c>
      <c r="J55">
        <v>1.0828521049060567</v>
      </c>
      <c r="K55">
        <v>1.0045920169551394</v>
      </c>
      <c r="M55">
        <f t="shared" si="2"/>
        <v>108.28521049060566</v>
      </c>
      <c r="N55">
        <f t="shared" si="3"/>
        <v>101.72905753408743</v>
      </c>
    </row>
    <row r="56" spans="1:22" x14ac:dyDescent="0.3">
      <c r="A56" s="360">
        <v>44763</v>
      </c>
      <c r="B56">
        <v>486.78359985351563</v>
      </c>
      <c r="C56">
        <v>123136</v>
      </c>
      <c r="D56">
        <v>16605.25</v>
      </c>
      <c r="E56">
        <v>243600</v>
      </c>
      <c r="G56">
        <f t="shared" si="4"/>
        <v>1.1928608731417E-2</v>
      </c>
      <c r="H56">
        <f t="shared" si="5"/>
        <v>5.095714512164849E-3</v>
      </c>
      <c r="J56">
        <v>1.0958463716604043</v>
      </c>
      <c r="K56">
        <v>0.8604733309784528</v>
      </c>
      <c r="M56">
        <f t="shared" si="2"/>
        <v>109.58463716604044</v>
      </c>
      <c r="N56">
        <f t="shared" si="3"/>
        <v>102.2487627790839</v>
      </c>
    </row>
    <row r="57" spans="1:22" x14ac:dyDescent="0.3">
      <c r="A57" s="360">
        <v>44764</v>
      </c>
      <c r="B57">
        <v>481.70211791992188</v>
      </c>
      <c r="C57">
        <v>50491</v>
      </c>
      <c r="D57">
        <v>16719.44921875</v>
      </c>
      <c r="E57">
        <v>190900</v>
      </c>
      <c r="G57">
        <f t="shared" si="4"/>
        <v>-1.0493760456967153E-2</v>
      </c>
      <c r="H57">
        <f t="shared" si="5"/>
        <v>6.8537552301666622E-3</v>
      </c>
      <c r="J57">
        <v>1.0844069485959003</v>
      </c>
      <c r="K57">
        <v>0.67432002825856585</v>
      </c>
      <c r="M57">
        <f t="shared" si="2"/>
        <v>108.44069485959002</v>
      </c>
      <c r="N57">
        <f t="shared" si="3"/>
        <v>102.95195778232235</v>
      </c>
    </row>
    <row r="58" spans="1:22" x14ac:dyDescent="0.3">
      <c r="A58" s="360">
        <v>44767</v>
      </c>
      <c r="B58">
        <v>486.68490600585938</v>
      </c>
      <c r="C58">
        <v>80605</v>
      </c>
      <c r="D58">
        <v>16631</v>
      </c>
      <c r="E58">
        <v>211400</v>
      </c>
      <c r="G58">
        <f t="shared" si="4"/>
        <v>1.0290993038400746E-2</v>
      </c>
      <c r="H58">
        <f t="shared" si="5"/>
        <v>-5.3042419636502728E-3</v>
      </c>
      <c r="J58">
        <v>1.0956241922466117</v>
      </c>
      <c r="K58">
        <v>0.74673260332038149</v>
      </c>
      <c r="M58">
        <f t="shared" si="2"/>
        <v>109.56241922466117</v>
      </c>
      <c r="N58">
        <f t="shared" si="3"/>
        <v>102.40732140611821</v>
      </c>
    </row>
    <row r="59" spans="1:22" x14ac:dyDescent="0.3">
      <c r="A59" s="360">
        <v>44768</v>
      </c>
      <c r="B59">
        <v>478.69268798828119</v>
      </c>
      <c r="C59">
        <v>58026</v>
      </c>
      <c r="D59">
        <v>16483.849609375</v>
      </c>
      <c r="E59">
        <v>208200</v>
      </c>
      <c r="G59">
        <f t="shared" si="4"/>
        <v>-1.6558081871213583E-2</v>
      </c>
      <c r="H59">
        <f t="shared" si="5"/>
        <v>-8.8873336833467723E-3</v>
      </c>
      <c r="J59">
        <v>1.0776321253020444</v>
      </c>
      <c r="K59">
        <v>0.73542917696926879</v>
      </c>
      <c r="M59">
        <f t="shared" si="2"/>
        <v>107.76321253020444</v>
      </c>
      <c r="N59">
        <f t="shared" si="3"/>
        <v>101.50122572048474</v>
      </c>
    </row>
    <row r="60" spans="1:22" x14ac:dyDescent="0.3">
      <c r="A60" s="360">
        <v>44769</v>
      </c>
      <c r="B60">
        <v>483.97152709960938</v>
      </c>
      <c r="C60">
        <v>115421</v>
      </c>
      <c r="D60">
        <v>16641.80078125</v>
      </c>
      <c r="E60">
        <v>185200</v>
      </c>
      <c r="G60">
        <f t="shared" si="4"/>
        <v>1.0967255124582572E-2</v>
      </c>
      <c r="H60">
        <f t="shared" si="5"/>
        <v>9.5365595600848795E-3</v>
      </c>
      <c r="J60">
        <v>1.0895158384930164</v>
      </c>
      <c r="K60">
        <v>0.65418580007064642</v>
      </c>
      <c r="M60">
        <f t="shared" si="2"/>
        <v>108.95158384930164</v>
      </c>
      <c r="N60">
        <f t="shared" si="3"/>
        <v>102.47382847586182</v>
      </c>
    </row>
    <row r="61" spans="1:22" x14ac:dyDescent="0.3">
      <c r="A61" s="360">
        <v>44770</v>
      </c>
      <c r="B61">
        <v>485.74752807617188</v>
      </c>
      <c r="C61">
        <v>137299</v>
      </c>
      <c r="D61">
        <v>16929.599609375</v>
      </c>
      <c r="E61">
        <v>376300</v>
      </c>
      <c r="G61">
        <f t="shared" si="4"/>
        <v>3.6629226842564764E-3</v>
      </c>
      <c r="H61">
        <f t="shared" si="5"/>
        <v>1.7145896529526243E-2</v>
      </c>
      <c r="J61">
        <v>1.0935139687234041</v>
      </c>
      <c r="K61">
        <v>1.3292122924761569</v>
      </c>
      <c r="M61">
        <f t="shared" si="2"/>
        <v>109.35139687234042</v>
      </c>
      <c r="N61">
        <f t="shared" si="3"/>
        <v>104.2459833127388</v>
      </c>
    </row>
    <row r="62" spans="1:22" x14ac:dyDescent="0.3">
      <c r="A62" s="360">
        <v>44771</v>
      </c>
      <c r="B62">
        <v>482.49148559570313</v>
      </c>
      <c r="C62">
        <v>168227</v>
      </c>
      <c r="D62">
        <v>17158.25</v>
      </c>
      <c r="E62">
        <v>436100</v>
      </c>
      <c r="G62">
        <f t="shared" si="4"/>
        <v>-6.7257251742786047E-3</v>
      </c>
      <c r="H62">
        <f t="shared" si="5"/>
        <v>1.3415561413115864E-2</v>
      </c>
      <c r="J62">
        <v>1.0861839716995365</v>
      </c>
      <c r="K62">
        <v>1.5404450724125751</v>
      </c>
      <c r="M62">
        <f t="shared" si="2"/>
        <v>108.61839716995365</v>
      </c>
      <c r="N62">
        <f t="shared" si="3"/>
        <v>105.65392474995656</v>
      </c>
    </row>
    <row r="63" spans="1:22" x14ac:dyDescent="0.3">
      <c r="A63" s="360">
        <v>44774</v>
      </c>
      <c r="B63">
        <v>482.34344482421881</v>
      </c>
      <c r="C63">
        <v>69281</v>
      </c>
      <c r="D63">
        <v>17340.05078125</v>
      </c>
      <c r="E63">
        <v>381500</v>
      </c>
      <c r="G63">
        <f t="shared" si="4"/>
        <v>-3.0687274678512086E-4</v>
      </c>
      <c r="H63">
        <f t="shared" si="5"/>
        <v>1.0539792401854702E-2</v>
      </c>
      <c r="J63">
        <v>1.0858507025788477</v>
      </c>
      <c r="K63">
        <v>1.3475803602967149</v>
      </c>
      <c r="M63">
        <f t="shared" si="2"/>
        <v>108.58507025788478</v>
      </c>
      <c r="N63">
        <f t="shared" si="3"/>
        <v>106.77338425553964</v>
      </c>
    </row>
    <row r="64" spans="1:22" x14ac:dyDescent="0.3">
      <c r="A64" s="360">
        <v>44775</v>
      </c>
      <c r="B64">
        <v>483.23147583007813</v>
      </c>
      <c r="C64">
        <v>38372</v>
      </c>
      <c r="D64">
        <v>17345.44921875</v>
      </c>
      <c r="E64">
        <v>333600</v>
      </c>
      <c r="G64">
        <f t="shared" si="4"/>
        <v>1.8393834331007976E-3</v>
      </c>
      <c r="H64">
        <f t="shared" si="5"/>
        <v>3.112792114048116E-4</v>
      </c>
      <c r="J64">
        <v>1.087849836395159</v>
      </c>
      <c r="K64">
        <v>1.1783821971034969</v>
      </c>
      <c r="M64">
        <f t="shared" si="2"/>
        <v>108.7849836395159</v>
      </c>
      <c r="N64">
        <f t="shared" si="3"/>
        <v>106.80662576381657</v>
      </c>
    </row>
    <row r="65" spans="1:14" x14ac:dyDescent="0.3">
      <c r="A65" s="360">
        <v>44776</v>
      </c>
      <c r="B65">
        <v>469.71377563476563</v>
      </c>
      <c r="C65">
        <v>62900</v>
      </c>
      <c r="D65">
        <v>17388.150390625</v>
      </c>
      <c r="E65">
        <v>285400</v>
      </c>
      <c r="G65">
        <f t="shared" si="4"/>
        <v>-2.8372263691430623E-2</v>
      </c>
      <c r="H65">
        <f t="shared" si="5"/>
        <v>2.4587830727669209E-3</v>
      </c>
      <c r="J65">
        <v>1.0574188138284908</v>
      </c>
      <c r="K65">
        <v>1.0081243376898623</v>
      </c>
      <c r="M65">
        <f t="shared" si="2"/>
        <v>105.74188138284907</v>
      </c>
      <c r="N65">
        <f t="shared" si="3"/>
        <v>107.06956320790417</v>
      </c>
    </row>
    <row r="66" spans="1:14" x14ac:dyDescent="0.3">
      <c r="A66" s="360">
        <v>44777</v>
      </c>
      <c r="B66">
        <v>455.4561767578125</v>
      </c>
      <c r="C66">
        <v>105453</v>
      </c>
      <c r="D66">
        <v>17382</v>
      </c>
      <c r="E66">
        <v>325000</v>
      </c>
      <c r="G66">
        <f t="shared" si="4"/>
        <v>-3.0824018206544027E-2</v>
      </c>
      <c r="H66">
        <f t="shared" si="5"/>
        <v>-3.5377417814128954E-4</v>
      </c>
      <c r="J66">
        <v>1.0253221326695523</v>
      </c>
      <c r="K66">
        <v>1.1480042387848817</v>
      </c>
      <c r="M66">
        <f t="shared" si="2"/>
        <v>102.53221326695522</v>
      </c>
      <c r="N66">
        <f t="shared" si="3"/>
        <v>107.03169146059449</v>
      </c>
    </row>
    <row r="67" spans="1:14" x14ac:dyDescent="0.3">
      <c r="A67" s="360">
        <v>44778</v>
      </c>
      <c r="B67">
        <v>466.30975341796881</v>
      </c>
      <c r="C67">
        <v>96858</v>
      </c>
      <c r="D67">
        <v>17397.5</v>
      </c>
      <c r="E67">
        <v>355300</v>
      </c>
      <c r="G67">
        <f t="shared" si="4"/>
        <v>2.3550617233465909E-2</v>
      </c>
      <c r="H67">
        <f t="shared" si="5"/>
        <v>8.9132972159968534E-4</v>
      </c>
      <c r="J67">
        <v>1.0497556850861691</v>
      </c>
      <c r="K67">
        <v>1.2550335570469799</v>
      </c>
      <c r="M67">
        <f t="shared" si="2"/>
        <v>104.97556850861692</v>
      </c>
      <c r="N67">
        <f t="shared" si="3"/>
        <v>107.12713451764424</v>
      </c>
    </row>
    <row r="68" spans="1:14" x14ac:dyDescent="0.3">
      <c r="A68" s="360">
        <v>44781</v>
      </c>
      <c r="B68">
        <v>467.78976440429688</v>
      </c>
      <c r="C68">
        <v>122219</v>
      </c>
      <c r="D68">
        <v>17525.099609375</v>
      </c>
      <c r="E68">
        <v>257000</v>
      </c>
      <c r="G68">
        <f t="shared" si="4"/>
        <v>3.1688534177931184E-3</v>
      </c>
      <c r="H68">
        <f t="shared" si="5"/>
        <v>7.3075990121405244E-3</v>
      </c>
      <c r="J68">
        <v>1.0530874831785313</v>
      </c>
      <c r="K68">
        <v>0.90780642882373719</v>
      </c>
      <c r="M68">
        <f t="shared" si="2"/>
        <v>105.30874831785313</v>
      </c>
      <c r="N68">
        <f t="shared" si="3"/>
        <v>107.91284398842535</v>
      </c>
    </row>
    <row r="69" spans="1:14" x14ac:dyDescent="0.3">
      <c r="A69" s="360">
        <v>44783</v>
      </c>
      <c r="B69">
        <v>526.349853515625</v>
      </c>
      <c r="C69">
        <v>1872105</v>
      </c>
      <c r="D69">
        <v>17534.75</v>
      </c>
      <c r="E69">
        <v>312700</v>
      </c>
      <c r="G69">
        <f t="shared" si="4"/>
        <v>0.11794713876590761</v>
      </c>
      <c r="H69">
        <f t="shared" si="5"/>
        <v>5.5050954161200635E-4</v>
      </c>
      <c r="J69">
        <v>1.1849178513258354</v>
      </c>
      <c r="K69">
        <v>1.1045566937477922</v>
      </c>
      <c r="M69">
        <f t="shared" ref="M69:M132" si="6">B69/$B$4*100</f>
        <v>118.49178513258354</v>
      </c>
      <c r="N69">
        <f t="shared" ref="N69:N132" si="7">D69/$D$4*100</f>
        <v>107.97226739377857</v>
      </c>
    </row>
    <row r="70" spans="1:14" x14ac:dyDescent="0.3">
      <c r="A70" s="360">
        <v>44784</v>
      </c>
      <c r="B70">
        <v>563.30145263671875</v>
      </c>
      <c r="C70">
        <v>2333660</v>
      </c>
      <c r="D70">
        <v>17659</v>
      </c>
      <c r="E70">
        <v>311200</v>
      </c>
      <c r="G70">
        <f t="shared" ref="G70:G133" si="8">LN(B70/B69)</f>
        <v>6.7848812299925385E-2</v>
      </c>
      <c r="H70">
        <f t="shared" ref="H70:H133" si="9">LN(D70/D69)</f>
        <v>7.0609421403666373E-3</v>
      </c>
      <c r="J70">
        <v>1.268103225352581</v>
      </c>
      <c r="K70">
        <v>1.0992582126457082</v>
      </c>
      <c r="M70">
        <f t="shared" si="6"/>
        <v>126.81032253525811</v>
      </c>
      <c r="N70">
        <f t="shared" si="7"/>
        <v>108.73735125432273</v>
      </c>
    </row>
    <row r="71" spans="1:14" x14ac:dyDescent="0.3">
      <c r="A71" s="360">
        <v>44785</v>
      </c>
      <c r="B71">
        <v>586.63665771484375</v>
      </c>
      <c r="C71">
        <v>1799935</v>
      </c>
      <c r="D71">
        <v>17698.150390625</v>
      </c>
      <c r="E71">
        <v>303900</v>
      </c>
      <c r="G71">
        <f t="shared" si="8"/>
        <v>4.0590721738375905E-2</v>
      </c>
      <c r="H71">
        <f t="shared" si="9"/>
        <v>2.2145679837284517E-3</v>
      </c>
      <c r="J71">
        <v>1.3206353973988658</v>
      </c>
      <c r="K71">
        <v>1.0734722712822324</v>
      </c>
      <c r="M71">
        <f t="shared" si="6"/>
        <v>132.06353973988658</v>
      </c>
      <c r="N71">
        <f t="shared" si="7"/>
        <v>108.97842434889971</v>
      </c>
    </row>
    <row r="72" spans="1:14" x14ac:dyDescent="0.3">
      <c r="A72" s="360">
        <v>44789</v>
      </c>
      <c r="B72">
        <v>593.7901611328125</v>
      </c>
      <c r="C72">
        <v>889105</v>
      </c>
      <c r="D72">
        <v>17825.25</v>
      </c>
      <c r="E72">
        <v>0</v>
      </c>
      <c r="G72">
        <f t="shared" si="8"/>
        <v>1.2120346430640814E-2</v>
      </c>
      <c r="H72">
        <f t="shared" si="9"/>
        <v>7.1558550327330082E-3</v>
      </c>
      <c r="J72">
        <v>1.3367393515329005</v>
      </c>
      <c r="K72">
        <v>0</v>
      </c>
      <c r="M72">
        <f t="shared" si="6"/>
        <v>133.67393515329005</v>
      </c>
      <c r="N72">
        <f t="shared" si="7"/>
        <v>109.76105501138889</v>
      </c>
    </row>
    <row r="73" spans="1:14" x14ac:dyDescent="0.3">
      <c r="A73" s="360">
        <v>44790</v>
      </c>
      <c r="B73">
        <v>587.87005615234375</v>
      </c>
      <c r="C73">
        <v>314895</v>
      </c>
      <c r="D73">
        <v>17944.25</v>
      </c>
      <c r="E73">
        <v>262800</v>
      </c>
      <c r="G73">
        <f t="shared" si="8"/>
        <v>-1.0020062326115775E-2</v>
      </c>
      <c r="H73">
        <f t="shared" si="9"/>
        <v>6.6537379070216564E-3</v>
      </c>
      <c r="J73">
        <v>1.3234120217612164</v>
      </c>
      <c r="K73">
        <v>0.92829388908512889</v>
      </c>
      <c r="M73">
        <f t="shared" si="6"/>
        <v>132.34120217612164</v>
      </c>
      <c r="N73">
        <f t="shared" si="7"/>
        <v>110.49381138486783</v>
      </c>
    </row>
    <row r="74" spans="1:14" x14ac:dyDescent="0.3">
      <c r="A74" s="360">
        <v>44791</v>
      </c>
      <c r="B74">
        <v>572.82293701171875</v>
      </c>
      <c r="C74">
        <v>241595</v>
      </c>
      <c r="D74">
        <v>17956.5</v>
      </c>
      <c r="E74">
        <v>263900</v>
      </c>
      <c r="G74">
        <f t="shared" si="8"/>
        <v>-2.5929272027478609E-2</v>
      </c>
      <c r="H74">
        <f t="shared" si="9"/>
        <v>6.8243702292707423E-4</v>
      </c>
      <c r="J74">
        <v>1.2895379739930546</v>
      </c>
      <c r="K74">
        <v>0.93217944189332391</v>
      </c>
      <c r="M74">
        <f t="shared" si="6"/>
        <v>128.95379739930547</v>
      </c>
      <c r="N74">
        <f t="shared" si="7"/>
        <v>110.56924218802007</v>
      </c>
    </row>
    <row r="75" spans="1:14" x14ac:dyDescent="0.3">
      <c r="A75" s="360">
        <v>44792</v>
      </c>
      <c r="B75">
        <v>556.5426025390625</v>
      </c>
      <c r="C75">
        <v>544048</v>
      </c>
      <c r="D75">
        <v>17758.44921875</v>
      </c>
      <c r="E75">
        <v>295600</v>
      </c>
      <c r="G75">
        <f t="shared" si="8"/>
        <v>-2.8832936297175614E-2</v>
      </c>
      <c r="H75">
        <f t="shared" si="9"/>
        <v>-1.1090751389954998E-2</v>
      </c>
      <c r="J75">
        <v>1.2528877140692469</v>
      </c>
      <c r="K75">
        <v>1.044154009184034</v>
      </c>
      <c r="M75">
        <f t="shared" si="6"/>
        <v>125.2887714069247</v>
      </c>
      <c r="N75">
        <f t="shared" si="7"/>
        <v>109.34972141294932</v>
      </c>
    </row>
    <row r="76" spans="1:14" x14ac:dyDescent="0.3">
      <c r="A76" s="360">
        <v>44795</v>
      </c>
      <c r="B76">
        <v>573.2176513671875</v>
      </c>
      <c r="C76">
        <v>338251</v>
      </c>
      <c r="D76">
        <v>17490.69921875</v>
      </c>
      <c r="E76">
        <v>287600</v>
      </c>
      <c r="G76">
        <f t="shared" si="8"/>
        <v>2.9521767696479493E-2</v>
      </c>
      <c r="H76">
        <f t="shared" si="9"/>
        <v>-1.5192148554208883E-2</v>
      </c>
      <c r="J76">
        <v>1.2904265542459901</v>
      </c>
      <c r="K76">
        <v>1.0158954433062521</v>
      </c>
      <c r="M76">
        <f t="shared" si="6"/>
        <v>129.04265542459902</v>
      </c>
      <c r="N76">
        <f t="shared" si="7"/>
        <v>107.70101957262173</v>
      </c>
    </row>
    <row r="77" spans="1:14" x14ac:dyDescent="0.3">
      <c r="A77" s="360">
        <v>44796</v>
      </c>
      <c r="B77">
        <v>578.5457763671875</v>
      </c>
      <c r="C77">
        <v>160529</v>
      </c>
      <c r="D77">
        <v>17577.5</v>
      </c>
      <c r="E77">
        <v>285600</v>
      </c>
      <c r="G77">
        <f t="shared" si="8"/>
        <v>9.2521830094949298E-3</v>
      </c>
      <c r="H77">
        <f t="shared" si="9"/>
        <v>4.9504086579460439E-3</v>
      </c>
      <c r="J77">
        <v>1.3024212197416234</v>
      </c>
      <c r="K77">
        <v>1.0088308018368068</v>
      </c>
      <c r="M77">
        <f t="shared" si="6"/>
        <v>130.24212197416233</v>
      </c>
      <c r="N77">
        <f t="shared" si="7"/>
        <v>108.23550550273842</v>
      </c>
    </row>
    <row r="78" spans="1:14" x14ac:dyDescent="0.3">
      <c r="A78" s="360">
        <v>44797</v>
      </c>
      <c r="B78">
        <v>581.60455322265625</v>
      </c>
      <c r="C78">
        <v>198033</v>
      </c>
      <c r="D78">
        <v>17604.94921875</v>
      </c>
      <c r="E78">
        <v>262000</v>
      </c>
      <c r="G78">
        <f t="shared" si="8"/>
        <v>5.2730820566817818E-3</v>
      </c>
      <c r="H78">
        <f t="shared" si="9"/>
        <v>1.5603930328352269E-3</v>
      </c>
      <c r="J78">
        <v>1.3093071327423755</v>
      </c>
      <c r="K78">
        <v>0.92546803249735077</v>
      </c>
      <c r="M78">
        <f t="shared" si="6"/>
        <v>130.93071327423755</v>
      </c>
      <c r="N78">
        <f t="shared" si="7"/>
        <v>108.40452726732732</v>
      </c>
    </row>
    <row r="79" spans="1:14" x14ac:dyDescent="0.3">
      <c r="A79" s="360">
        <v>44798</v>
      </c>
      <c r="B79">
        <v>592.06341552734375</v>
      </c>
      <c r="C79">
        <v>279756</v>
      </c>
      <c r="D79">
        <v>17522.44921875</v>
      </c>
      <c r="E79">
        <v>230200</v>
      </c>
      <c r="G79">
        <f t="shared" si="8"/>
        <v>1.7822994994295231E-2</v>
      </c>
      <c r="H79">
        <f t="shared" si="9"/>
        <v>-4.6971967955087221E-3</v>
      </c>
      <c r="J79">
        <v>1.3328521049060567</v>
      </c>
      <c r="K79">
        <v>0.81314023313316852</v>
      </c>
      <c r="M79">
        <f t="shared" si="6"/>
        <v>133.28521049060566</v>
      </c>
      <c r="N79">
        <f t="shared" si="7"/>
        <v>107.89652389915916</v>
      </c>
    </row>
    <row r="80" spans="1:14" x14ac:dyDescent="0.3">
      <c r="A80" s="360">
        <v>44799</v>
      </c>
      <c r="B80">
        <v>612.73455810546875</v>
      </c>
      <c r="C80">
        <v>788439</v>
      </c>
      <c r="D80">
        <v>17558.900390625</v>
      </c>
      <c r="E80">
        <v>266600</v>
      </c>
      <c r="G80">
        <f t="shared" si="8"/>
        <v>3.4318071150209066E-2</v>
      </c>
      <c r="H80">
        <f t="shared" si="9"/>
        <v>2.0780947938819991E-3</v>
      </c>
      <c r="J80">
        <v>1.3793869442045248</v>
      </c>
      <c r="K80">
        <v>0.94171670787707529</v>
      </c>
      <c r="M80">
        <f t="shared" si="6"/>
        <v>137.93869442045249</v>
      </c>
      <c r="N80">
        <f t="shared" si="7"/>
        <v>108.12097623959767</v>
      </c>
    </row>
    <row r="81" spans="1:14" x14ac:dyDescent="0.3">
      <c r="A81" s="360">
        <v>44802</v>
      </c>
      <c r="B81">
        <v>602.127685546875</v>
      </c>
      <c r="C81">
        <v>148665</v>
      </c>
      <c r="D81">
        <v>17312.900390625</v>
      </c>
      <c r="E81">
        <v>244900</v>
      </c>
      <c r="G81">
        <f t="shared" si="8"/>
        <v>-1.7462296064749406E-2</v>
      </c>
      <c r="H81">
        <f t="shared" si="9"/>
        <v>-1.4109055185943692E-2</v>
      </c>
      <c r="J81">
        <v>1.3555087716212721</v>
      </c>
      <c r="K81">
        <v>0.86506534793359235</v>
      </c>
      <c r="M81">
        <f t="shared" si="6"/>
        <v>135.55087716212722</v>
      </c>
      <c r="N81">
        <f t="shared" si="7"/>
        <v>106.60620255996895</v>
      </c>
    </row>
    <row r="82" spans="1:14" x14ac:dyDescent="0.3">
      <c r="A82" s="360">
        <v>44803</v>
      </c>
      <c r="B82">
        <v>602.5716552734375</v>
      </c>
      <c r="C82">
        <v>207739</v>
      </c>
      <c r="D82">
        <v>17759.30078125</v>
      </c>
      <c r="E82">
        <v>324700</v>
      </c>
      <c r="G82">
        <f t="shared" si="8"/>
        <v>7.3706315197197281E-4</v>
      </c>
      <c r="H82">
        <f t="shared" si="9"/>
        <v>2.5457455427431688E-2</v>
      </c>
      <c r="J82">
        <v>1.3565082354777518</v>
      </c>
      <c r="K82">
        <v>1.1469445425644649</v>
      </c>
      <c r="M82">
        <f t="shared" si="6"/>
        <v>135.65082354777519</v>
      </c>
      <c r="N82">
        <f t="shared" si="7"/>
        <v>109.35496500832149</v>
      </c>
    </row>
    <row r="83" spans="1:14" x14ac:dyDescent="0.3">
      <c r="A83" s="360">
        <v>44805</v>
      </c>
      <c r="B83">
        <v>625.80816650390625</v>
      </c>
      <c r="C83">
        <v>258413</v>
      </c>
      <c r="D83">
        <v>17542.80078125</v>
      </c>
      <c r="E83">
        <v>308500</v>
      </c>
      <c r="G83">
        <f t="shared" si="8"/>
        <v>3.7837292644638303E-2</v>
      </c>
      <c r="H83">
        <f t="shared" si="9"/>
        <v>-1.2265712506503565E-2</v>
      </c>
      <c r="J83">
        <v>1.4088182281102439</v>
      </c>
      <c r="K83">
        <v>1.0897209466619568</v>
      </c>
      <c r="M83">
        <f t="shared" si="6"/>
        <v>140.88182281102439</v>
      </c>
      <c r="N83">
        <f t="shared" si="7"/>
        <v>108.02184101791656</v>
      </c>
    </row>
    <row r="84" spans="1:14" x14ac:dyDescent="0.3">
      <c r="A84" s="360">
        <v>44806</v>
      </c>
      <c r="B84">
        <v>613.62255859375</v>
      </c>
      <c r="C84">
        <v>171304</v>
      </c>
      <c r="D84">
        <v>17539.44921875</v>
      </c>
      <c r="E84">
        <v>256300</v>
      </c>
      <c r="G84">
        <f t="shared" si="8"/>
        <v>-1.9663867143605959E-2</v>
      </c>
      <c r="H84">
        <f t="shared" si="9"/>
        <v>-1.9106884593758132E-4</v>
      </c>
      <c r="J84">
        <v>1.3813860093197188</v>
      </c>
      <c r="K84">
        <v>0.90533380430943133</v>
      </c>
      <c r="M84">
        <f t="shared" si="6"/>
        <v>138.13860093197187</v>
      </c>
      <c r="N84">
        <f t="shared" si="7"/>
        <v>108.00120338108472</v>
      </c>
    </row>
    <row r="85" spans="1:14" x14ac:dyDescent="0.3">
      <c r="A85" s="360">
        <v>44809</v>
      </c>
      <c r="B85">
        <v>596.05938720703125</v>
      </c>
      <c r="C85">
        <v>111603</v>
      </c>
      <c r="D85">
        <v>17665.80078125</v>
      </c>
      <c r="E85">
        <v>230300</v>
      </c>
      <c r="G85">
        <f t="shared" si="8"/>
        <v>-2.9039708642523008E-2</v>
      </c>
      <c r="H85">
        <f t="shared" si="9"/>
        <v>7.1780262893559503E-3</v>
      </c>
      <c r="J85">
        <v>1.3418478292233118</v>
      </c>
      <c r="K85">
        <v>0.81349346520664079</v>
      </c>
      <c r="M85">
        <f t="shared" si="6"/>
        <v>134.18478292233118</v>
      </c>
      <c r="N85">
        <f t="shared" si="7"/>
        <v>108.77922785773092</v>
      </c>
    </row>
    <row r="86" spans="1:14" x14ac:dyDescent="0.3">
      <c r="A86" s="360">
        <v>44810</v>
      </c>
      <c r="B86">
        <v>587.47528076171875</v>
      </c>
      <c r="C86">
        <v>210696</v>
      </c>
      <c r="D86">
        <v>17655.599609375</v>
      </c>
      <c r="E86">
        <v>251200</v>
      </c>
      <c r="G86">
        <f t="shared" si="8"/>
        <v>-1.4506135232215145E-2</v>
      </c>
      <c r="H86">
        <f t="shared" si="9"/>
        <v>-5.7761991573460796E-4</v>
      </c>
      <c r="J86">
        <v>1.322523304106046</v>
      </c>
      <c r="K86">
        <v>0.88731896856234549</v>
      </c>
      <c r="M86">
        <f t="shared" si="6"/>
        <v>132.2523304106046</v>
      </c>
      <c r="N86">
        <f t="shared" si="7"/>
        <v>108.71641295261864</v>
      </c>
    </row>
    <row r="87" spans="1:14" x14ac:dyDescent="0.3">
      <c r="A87" s="360">
        <v>44811</v>
      </c>
      <c r="B87">
        <v>605.49359130859375</v>
      </c>
      <c r="C87">
        <v>161479</v>
      </c>
      <c r="D87">
        <v>17624.400390625</v>
      </c>
      <c r="E87">
        <v>354100</v>
      </c>
      <c r="G87">
        <f t="shared" si="8"/>
        <v>3.0209808972071418E-2</v>
      </c>
      <c r="H87">
        <f t="shared" si="9"/>
        <v>-1.7686636555011566E-3</v>
      </c>
      <c r="J87">
        <v>1.3630860926679145</v>
      </c>
      <c r="K87">
        <v>1.2507947721653125</v>
      </c>
      <c r="M87">
        <f t="shared" si="6"/>
        <v>136.30860926679145</v>
      </c>
      <c r="N87">
        <f t="shared" si="7"/>
        <v>108.52430012584027</v>
      </c>
    </row>
    <row r="88" spans="1:14" x14ac:dyDescent="0.3">
      <c r="A88" s="360">
        <v>44812</v>
      </c>
      <c r="B88">
        <v>600.791015625</v>
      </c>
      <c r="C88">
        <v>85949</v>
      </c>
      <c r="D88">
        <v>17798.75</v>
      </c>
      <c r="E88">
        <v>279800</v>
      </c>
      <c r="G88">
        <f t="shared" si="8"/>
        <v>-7.7968324875210115E-3</v>
      </c>
      <c r="H88">
        <f t="shared" si="9"/>
        <v>9.843902383512463E-3</v>
      </c>
      <c r="J88">
        <v>1.3524996626775134</v>
      </c>
      <c r="K88">
        <v>0.98834334157541504</v>
      </c>
      <c r="M88">
        <f t="shared" si="6"/>
        <v>135.24996626775135</v>
      </c>
      <c r="N88">
        <f t="shared" si="7"/>
        <v>109.59787817191669</v>
      </c>
    </row>
    <row r="89" spans="1:14" x14ac:dyDescent="0.3">
      <c r="A89" s="360">
        <v>44813</v>
      </c>
      <c r="B89">
        <v>593.3658447265625</v>
      </c>
      <c r="C89">
        <v>162168</v>
      </c>
      <c r="D89">
        <v>17833.349609375</v>
      </c>
      <c r="E89">
        <v>270300</v>
      </c>
      <c r="G89">
        <f t="shared" si="8"/>
        <v>-1.2435998718643293E-2</v>
      </c>
      <c r="H89">
        <f t="shared" si="9"/>
        <v>1.9420477956010656E-3</v>
      </c>
      <c r="J89">
        <v>1.3357841311960508</v>
      </c>
      <c r="K89">
        <v>0.95478629459554931</v>
      </c>
      <c r="M89">
        <f t="shared" si="6"/>
        <v>133.57841311960507</v>
      </c>
      <c r="N89">
        <f t="shared" si="7"/>
        <v>109.81092930039915</v>
      </c>
    </row>
    <row r="90" spans="1:14" x14ac:dyDescent="0.3">
      <c r="A90" s="360">
        <v>44816</v>
      </c>
      <c r="B90">
        <v>598.51397705078125</v>
      </c>
      <c r="C90">
        <v>115367</v>
      </c>
      <c r="D90">
        <v>17936.349609375</v>
      </c>
      <c r="E90">
        <v>228200</v>
      </c>
      <c r="G90">
        <f t="shared" si="8"/>
        <v>8.6387305938173172E-3</v>
      </c>
      <c r="H90">
        <f t="shared" si="9"/>
        <v>5.7590802792838319E-3</v>
      </c>
      <c r="J90">
        <v>1.3473735975010381</v>
      </c>
      <c r="K90">
        <v>0.80607559166372311</v>
      </c>
      <c r="M90">
        <f t="shared" si="6"/>
        <v>134.73735975010382</v>
      </c>
      <c r="N90">
        <f t="shared" si="7"/>
        <v>110.44516380853638</v>
      </c>
    </row>
    <row r="91" spans="1:14" x14ac:dyDescent="0.3">
      <c r="A91" s="360">
        <v>44817</v>
      </c>
      <c r="B91">
        <v>613.1661376953125</v>
      </c>
      <c r="C91">
        <v>411946</v>
      </c>
      <c r="D91">
        <v>18070.05078125</v>
      </c>
      <c r="E91">
        <v>259900</v>
      </c>
      <c r="G91">
        <f t="shared" si="8"/>
        <v>2.4186044994980338E-2</v>
      </c>
      <c r="H91">
        <f t="shared" si="9"/>
        <v>7.4265566640349129E-3</v>
      </c>
      <c r="J91">
        <v>1.3803585154073248</v>
      </c>
      <c r="K91">
        <v>0.91805015895443309</v>
      </c>
      <c r="M91">
        <f t="shared" si="6"/>
        <v>138.03585154073247</v>
      </c>
      <c r="N91">
        <f t="shared" si="7"/>
        <v>111.26844436175492</v>
      </c>
    </row>
    <row r="92" spans="1:14" x14ac:dyDescent="0.3">
      <c r="A92" s="360">
        <v>44818</v>
      </c>
      <c r="B92">
        <v>622.5218505859375</v>
      </c>
      <c r="C92">
        <v>226021</v>
      </c>
      <c r="D92">
        <v>18003.75</v>
      </c>
      <c r="E92">
        <v>365900</v>
      </c>
      <c r="G92">
        <f t="shared" si="8"/>
        <v>1.5142805877070094E-2</v>
      </c>
      <c r="H92">
        <f t="shared" si="9"/>
        <v>-3.6758453208641868E-3</v>
      </c>
      <c r="J92">
        <v>1.4014200795778784</v>
      </c>
      <c r="K92">
        <v>1.2924761568350407</v>
      </c>
      <c r="M92">
        <f t="shared" si="6"/>
        <v>140.14200795778783</v>
      </c>
      <c r="N92">
        <f t="shared" si="7"/>
        <v>110.86018957160728</v>
      </c>
    </row>
    <row r="93" spans="1:14" x14ac:dyDescent="0.3">
      <c r="A93" s="360">
        <v>44819</v>
      </c>
      <c r="B93">
        <v>614.00775146484375</v>
      </c>
      <c r="C93">
        <v>118564</v>
      </c>
      <c r="D93">
        <v>17877.400390625</v>
      </c>
      <c r="E93">
        <v>289600</v>
      </c>
      <c r="G93">
        <f t="shared" si="8"/>
        <v>-1.3771176462666642E-2</v>
      </c>
      <c r="H93">
        <f t="shared" si="9"/>
        <v>-7.0427023794097186E-3</v>
      </c>
      <c r="J93">
        <v>1.3822531548240138</v>
      </c>
      <c r="K93">
        <v>1.0229600847756977</v>
      </c>
      <c r="M93">
        <f t="shared" si="6"/>
        <v>138.22531548240138</v>
      </c>
      <c r="N93">
        <f t="shared" si="7"/>
        <v>110.08217712155599</v>
      </c>
    </row>
    <row r="94" spans="1:14" x14ac:dyDescent="0.3">
      <c r="A94" s="360">
        <v>44820</v>
      </c>
      <c r="B94">
        <v>625.88787841796875</v>
      </c>
      <c r="C94">
        <v>475677</v>
      </c>
      <c r="D94">
        <v>17530.849609375</v>
      </c>
      <c r="E94">
        <v>468500</v>
      </c>
      <c r="G94">
        <f t="shared" si="8"/>
        <v>1.9163694496806393E-2</v>
      </c>
      <c r="H94">
        <f t="shared" si="9"/>
        <v>-1.9575203370476822E-2</v>
      </c>
      <c r="J94">
        <v>1.4089976754289903</v>
      </c>
      <c r="K94">
        <v>1.6548922642175909</v>
      </c>
      <c r="M94">
        <f t="shared" si="6"/>
        <v>140.89976754289904</v>
      </c>
      <c r="N94">
        <f t="shared" si="7"/>
        <v>107.94825028378254</v>
      </c>
    </row>
    <row r="95" spans="1:14" x14ac:dyDescent="0.3">
      <c r="A95" s="360">
        <v>44823</v>
      </c>
      <c r="B95">
        <v>644.35162353515625</v>
      </c>
      <c r="C95">
        <v>324013</v>
      </c>
      <c r="D95">
        <v>17622.25</v>
      </c>
      <c r="E95">
        <v>258300</v>
      </c>
      <c r="G95">
        <f t="shared" si="8"/>
        <v>2.9073329279339092E-2</v>
      </c>
      <c r="H95">
        <f t="shared" si="9"/>
        <v>5.2001443746094974E-3</v>
      </c>
      <c r="J95">
        <v>1.4505632255009755</v>
      </c>
      <c r="K95">
        <v>0.91239844577887674</v>
      </c>
      <c r="M95">
        <f t="shared" si="6"/>
        <v>145.05632255009755</v>
      </c>
      <c r="N95">
        <f t="shared" si="7"/>
        <v>108.511058844866</v>
      </c>
    </row>
    <row r="96" spans="1:14" x14ac:dyDescent="0.3">
      <c r="A96" s="360">
        <v>44824</v>
      </c>
      <c r="B96">
        <v>646.43072509765625</v>
      </c>
      <c r="C96">
        <v>279586</v>
      </c>
      <c r="D96">
        <v>17816.25</v>
      </c>
      <c r="E96">
        <v>263100</v>
      </c>
      <c r="G96">
        <f t="shared" si="8"/>
        <v>3.2214623367710208E-3</v>
      </c>
      <c r="H96">
        <f t="shared" si="9"/>
        <v>1.0948654031257964E-2</v>
      </c>
      <c r="J96">
        <v>1.4552436952297516</v>
      </c>
      <c r="K96">
        <v>0.92935358530554579</v>
      </c>
      <c r="M96">
        <f t="shared" si="6"/>
        <v>145.52436952297515</v>
      </c>
      <c r="N96">
        <f t="shared" si="7"/>
        <v>109.70563646213418</v>
      </c>
    </row>
    <row r="97" spans="1:14" x14ac:dyDescent="0.3">
      <c r="A97" s="360">
        <v>44825</v>
      </c>
      <c r="B97">
        <v>635.98602294921875</v>
      </c>
      <c r="C97">
        <v>132187</v>
      </c>
      <c r="D97">
        <v>17718.349609375</v>
      </c>
      <c r="E97">
        <v>245500</v>
      </c>
      <c r="G97">
        <f t="shared" si="8"/>
        <v>-1.6289452112250039E-2</v>
      </c>
      <c r="H97">
        <f t="shared" si="9"/>
        <v>-5.5101585161579291E-3</v>
      </c>
      <c r="J97">
        <v>1.4317306003845613</v>
      </c>
      <c r="K97">
        <v>0.86718474037442594</v>
      </c>
      <c r="M97">
        <f t="shared" si="6"/>
        <v>143.17306003845613</v>
      </c>
      <c r="N97">
        <f t="shared" si="7"/>
        <v>109.10280339325564</v>
      </c>
    </row>
    <row r="98" spans="1:14" x14ac:dyDescent="0.3">
      <c r="A98" s="360">
        <v>44826</v>
      </c>
      <c r="B98">
        <v>640.19366455078125</v>
      </c>
      <c r="C98">
        <v>132254</v>
      </c>
      <c r="D98">
        <v>17629.80078125</v>
      </c>
      <c r="E98">
        <v>284100</v>
      </c>
      <c r="G98">
        <f t="shared" si="8"/>
        <v>6.5941448362104443E-3</v>
      </c>
      <c r="H98">
        <f t="shared" si="9"/>
        <v>-5.0101073108318947E-3</v>
      </c>
      <c r="J98">
        <v>1.4412028356523625</v>
      </c>
      <c r="K98">
        <v>1.0035323207347226</v>
      </c>
      <c r="M98">
        <f t="shared" si="6"/>
        <v>144.12028356523626</v>
      </c>
      <c r="N98">
        <f t="shared" si="7"/>
        <v>108.55755366071207</v>
      </c>
    </row>
    <row r="99" spans="1:14" x14ac:dyDescent="0.3">
      <c r="A99" s="360">
        <v>44827</v>
      </c>
      <c r="B99">
        <v>626.63043212890625</v>
      </c>
      <c r="C99">
        <v>121309</v>
      </c>
      <c r="D99">
        <v>17327.349609375</v>
      </c>
      <c r="E99">
        <v>390800</v>
      </c>
      <c r="G99">
        <f t="shared" si="8"/>
        <v>-2.1413787026618499E-2</v>
      </c>
      <c r="H99">
        <f t="shared" si="9"/>
        <v>-1.7304540890907431E-2</v>
      </c>
      <c r="J99">
        <v>1.4106693110184776</v>
      </c>
      <c r="K99">
        <v>1.3804309431296362</v>
      </c>
      <c r="M99">
        <f t="shared" si="6"/>
        <v>141.06693110184776</v>
      </c>
      <c r="N99">
        <f t="shared" si="7"/>
        <v>106.69517530896772</v>
      </c>
    </row>
    <row r="100" spans="1:14" x14ac:dyDescent="0.3">
      <c r="A100" s="360">
        <v>44830</v>
      </c>
      <c r="B100">
        <v>608.859619140625</v>
      </c>
      <c r="C100">
        <v>287313</v>
      </c>
      <c r="D100">
        <v>17016.30078125</v>
      </c>
      <c r="E100">
        <v>492000</v>
      </c>
      <c r="G100">
        <f t="shared" si="8"/>
        <v>-2.8769213717330308E-2</v>
      </c>
      <c r="H100">
        <f t="shared" si="9"/>
        <v>-1.8114401349380974E-2</v>
      </c>
      <c r="J100">
        <v>1.3706636885190264</v>
      </c>
      <c r="K100">
        <v>1.7379018014835748</v>
      </c>
      <c r="M100">
        <f t="shared" si="6"/>
        <v>137.06636885190264</v>
      </c>
      <c r="N100">
        <f t="shared" si="7"/>
        <v>104.77985588651609</v>
      </c>
    </row>
    <row r="101" spans="1:14" x14ac:dyDescent="0.3">
      <c r="A101" s="360">
        <v>44831</v>
      </c>
      <c r="B101">
        <v>613.36419677734375</v>
      </c>
      <c r="C101">
        <v>97078</v>
      </c>
      <c r="D101">
        <v>17007.400390625</v>
      </c>
      <c r="E101">
        <v>359900</v>
      </c>
      <c r="G101">
        <f t="shared" si="8"/>
        <v>7.3711508055384987E-3</v>
      </c>
      <c r="H101">
        <f t="shared" si="9"/>
        <v>-5.2318769101934736E-4</v>
      </c>
      <c r="J101">
        <v>1.3808043856594936</v>
      </c>
      <c r="K101">
        <v>1.2712822324267044</v>
      </c>
      <c r="M101">
        <f t="shared" si="6"/>
        <v>138.08043856594935</v>
      </c>
      <c r="N101">
        <f t="shared" si="7"/>
        <v>104.72505069360079</v>
      </c>
    </row>
    <row r="102" spans="1:14" x14ac:dyDescent="0.3">
      <c r="A102" s="360">
        <v>44832</v>
      </c>
      <c r="B102">
        <v>612.6217041015625</v>
      </c>
      <c r="C102">
        <v>126747</v>
      </c>
      <c r="D102">
        <v>16858.599609375</v>
      </c>
      <c r="E102">
        <v>323900</v>
      </c>
      <c r="G102">
        <f t="shared" si="8"/>
        <v>-1.211258246979443E-3</v>
      </c>
      <c r="H102">
        <f t="shared" si="9"/>
        <v>-8.7876772469355716E-3</v>
      </c>
      <c r="J102">
        <v>1.3791328874722413</v>
      </c>
      <c r="K102">
        <v>1.1441186859766868</v>
      </c>
      <c r="M102">
        <f t="shared" si="6"/>
        <v>137.91328874722413</v>
      </c>
      <c r="N102">
        <f t="shared" si="7"/>
        <v>103.80879253528497</v>
      </c>
    </row>
    <row r="103" spans="1:14" x14ac:dyDescent="0.3">
      <c r="A103" s="360">
        <v>44833</v>
      </c>
      <c r="B103">
        <v>610.5921630859375</v>
      </c>
      <c r="C103">
        <v>109905</v>
      </c>
      <c r="D103">
        <v>16818.099609375</v>
      </c>
      <c r="E103">
        <v>340000</v>
      </c>
      <c r="G103">
        <f t="shared" si="8"/>
        <v>-3.3183778118391085E-3</v>
      </c>
      <c r="H103">
        <f t="shared" si="9"/>
        <v>-2.4052250050792126E-3</v>
      </c>
      <c r="J103">
        <v>1.3745639883581835</v>
      </c>
      <c r="K103">
        <v>1.2009890498057223</v>
      </c>
      <c r="M103">
        <f t="shared" si="6"/>
        <v>137.45639883581836</v>
      </c>
      <c r="N103">
        <f t="shared" si="7"/>
        <v>103.55940906363878</v>
      </c>
    </row>
    <row r="104" spans="1:14" x14ac:dyDescent="0.3">
      <c r="A104" s="360">
        <v>44834</v>
      </c>
      <c r="B104">
        <v>624.5513916015625</v>
      </c>
      <c r="C104">
        <v>107377</v>
      </c>
      <c r="D104">
        <v>17094.349609375</v>
      </c>
      <c r="E104">
        <v>376100</v>
      </c>
      <c r="G104">
        <f t="shared" si="8"/>
        <v>2.2604373133537883E-2</v>
      </c>
      <c r="H104">
        <f t="shared" si="9"/>
        <v>1.6292312526781774E-2</v>
      </c>
      <c r="J104">
        <v>1.4059889786919362</v>
      </c>
      <c r="K104">
        <v>1.3285058283292124</v>
      </c>
      <c r="M104">
        <f t="shared" si="6"/>
        <v>140.59889786919362</v>
      </c>
      <c r="N104">
        <f t="shared" si="7"/>
        <v>105.26045064492915</v>
      </c>
    </row>
    <row r="105" spans="1:14" x14ac:dyDescent="0.3">
      <c r="A105" s="360">
        <v>44837</v>
      </c>
      <c r="B105">
        <v>642.025146484375</v>
      </c>
      <c r="C105">
        <v>200549</v>
      </c>
      <c r="D105">
        <v>16887.349609375</v>
      </c>
      <c r="E105">
        <v>278400</v>
      </c>
      <c r="G105">
        <f t="shared" si="8"/>
        <v>2.7593853325437994E-2</v>
      </c>
      <c r="H105">
        <f t="shared" si="9"/>
        <v>-1.2183178897324074E-2</v>
      </c>
      <c r="J105">
        <v>1.4453258645142515</v>
      </c>
      <c r="K105">
        <v>0.98339809254680322</v>
      </c>
      <c r="M105">
        <f t="shared" si="6"/>
        <v>144.53258645142515</v>
      </c>
      <c r="N105">
        <f t="shared" si="7"/>
        <v>103.98582401207086</v>
      </c>
    </row>
    <row r="106" spans="1:14" x14ac:dyDescent="0.3">
      <c r="A106" s="360">
        <v>44838</v>
      </c>
      <c r="B106">
        <v>671.42864990234375</v>
      </c>
      <c r="C106">
        <v>352114</v>
      </c>
      <c r="D106">
        <v>17274.30078125</v>
      </c>
      <c r="E106">
        <v>226000</v>
      </c>
      <c r="G106">
        <f t="shared" si="8"/>
        <v>4.4780283617006998E-2</v>
      </c>
      <c r="H106">
        <f t="shared" si="9"/>
        <v>2.2655095268550494E-2</v>
      </c>
      <c r="J106">
        <v>1.5115189789584966</v>
      </c>
      <c r="K106">
        <v>0.79830448604733306</v>
      </c>
      <c r="M106">
        <f t="shared" si="6"/>
        <v>151.15189789584966</v>
      </c>
      <c r="N106">
        <f t="shared" si="7"/>
        <v>106.36852096515108</v>
      </c>
    </row>
    <row r="107" spans="1:14" x14ac:dyDescent="0.3">
      <c r="A107" s="360">
        <v>44840</v>
      </c>
      <c r="B107">
        <v>667.6666259765625</v>
      </c>
      <c r="C107">
        <v>212253</v>
      </c>
      <c r="D107">
        <v>17331.80078125</v>
      </c>
      <c r="E107">
        <v>265500</v>
      </c>
      <c r="G107">
        <f t="shared" si="8"/>
        <v>-5.6187694646948859E-3</v>
      </c>
      <c r="H107">
        <f t="shared" si="9"/>
        <v>3.3231164632058175E-3</v>
      </c>
      <c r="J107">
        <v>1.5030499174075167</v>
      </c>
      <c r="K107">
        <v>0.93783115506888026</v>
      </c>
      <c r="M107">
        <f t="shared" si="6"/>
        <v>150.30499174075166</v>
      </c>
      <c r="N107">
        <f t="shared" si="7"/>
        <v>106.72258391872282</v>
      </c>
    </row>
    <row r="108" spans="1:14" x14ac:dyDescent="0.3">
      <c r="A108" s="360">
        <v>44841</v>
      </c>
      <c r="B108">
        <v>642.47064208984375</v>
      </c>
      <c r="C108">
        <v>193785</v>
      </c>
      <c r="D108">
        <v>17314.650390625</v>
      </c>
      <c r="E108">
        <v>216300</v>
      </c>
      <c r="G108">
        <f t="shared" si="8"/>
        <v>-3.8467863573938714E-2</v>
      </c>
      <c r="H108">
        <f t="shared" si="9"/>
        <v>-9.9002301509863765E-4</v>
      </c>
      <c r="J108">
        <v>1.4463287634266029</v>
      </c>
      <c r="K108">
        <v>0.76404097492052281</v>
      </c>
      <c r="M108">
        <f t="shared" si="6"/>
        <v>144.6328763426603</v>
      </c>
      <c r="N108">
        <f t="shared" si="7"/>
        <v>106.61697838899072</v>
      </c>
    </row>
    <row r="109" spans="1:14" x14ac:dyDescent="0.3">
      <c r="A109" s="360">
        <v>44844</v>
      </c>
      <c r="B109">
        <v>676.1312255859375</v>
      </c>
      <c r="C109">
        <v>240298</v>
      </c>
      <c r="D109">
        <v>17241</v>
      </c>
      <c r="E109">
        <v>234000</v>
      </c>
      <c r="G109">
        <f t="shared" si="8"/>
        <v>5.1066055413210361E-2</v>
      </c>
      <c r="H109">
        <f t="shared" si="9"/>
        <v>-4.2627183291925252E-3</v>
      </c>
      <c r="J109">
        <v>1.5221054089488977</v>
      </c>
      <c r="K109">
        <v>0.82656305192511481</v>
      </c>
      <c r="M109">
        <f t="shared" si="6"/>
        <v>152.21054089488976</v>
      </c>
      <c r="N109">
        <f t="shared" si="7"/>
        <v>106.16346752227071</v>
      </c>
    </row>
    <row r="110" spans="1:14" x14ac:dyDescent="0.3">
      <c r="A110" s="360">
        <v>44845</v>
      </c>
      <c r="B110">
        <v>649.7967529296875</v>
      </c>
      <c r="C110">
        <v>123760</v>
      </c>
      <c r="D110">
        <v>16983.55078125</v>
      </c>
      <c r="E110">
        <v>282600</v>
      </c>
      <c r="G110">
        <f t="shared" si="8"/>
        <v>-3.9727551701059287E-2</v>
      </c>
      <c r="H110">
        <f t="shared" si="9"/>
        <v>-1.5044993668578569E-2</v>
      </c>
      <c r="J110">
        <v>1.4628212910808638</v>
      </c>
      <c r="K110">
        <v>0.99823383963263868</v>
      </c>
      <c r="M110">
        <f t="shared" si="6"/>
        <v>146.28212910808637</v>
      </c>
      <c r="N110">
        <f t="shared" si="7"/>
        <v>104.57819394339478</v>
      </c>
    </row>
    <row r="111" spans="1:14" x14ac:dyDescent="0.3">
      <c r="A111" s="360">
        <v>44846</v>
      </c>
      <c r="B111">
        <v>634.698974609375</v>
      </c>
      <c r="C111">
        <v>280568</v>
      </c>
      <c r="D111">
        <v>17123.599609375</v>
      </c>
      <c r="E111">
        <v>256000</v>
      </c>
      <c r="G111">
        <f t="shared" si="8"/>
        <v>-2.350879543269763E-2</v>
      </c>
      <c r="H111">
        <f t="shared" si="9"/>
        <v>8.2123316443890385E-3</v>
      </c>
      <c r="J111">
        <v>1.4288331994577559</v>
      </c>
      <c r="K111">
        <v>0.90427410808901443</v>
      </c>
      <c r="M111">
        <f t="shared" si="6"/>
        <v>142.88331994577558</v>
      </c>
      <c r="N111">
        <f t="shared" si="7"/>
        <v>105.44056093000695</v>
      </c>
    </row>
    <row r="112" spans="1:14" x14ac:dyDescent="0.3">
      <c r="A112" s="360">
        <v>44847</v>
      </c>
      <c r="B112">
        <v>629.4024658203125</v>
      </c>
      <c r="C112">
        <v>100473</v>
      </c>
      <c r="D112">
        <v>17014.349609375</v>
      </c>
      <c r="E112">
        <v>266400</v>
      </c>
      <c r="G112">
        <f t="shared" si="8"/>
        <v>-8.3799284051795722E-3</v>
      </c>
      <c r="H112">
        <f t="shared" si="9"/>
        <v>-6.4005234917517235E-3</v>
      </c>
      <c r="J112">
        <v>1.4169097083197877</v>
      </c>
      <c r="K112">
        <v>0.94101024373013065</v>
      </c>
      <c r="M112">
        <f t="shared" si="6"/>
        <v>141.69097083197877</v>
      </c>
      <c r="N112">
        <f t="shared" si="7"/>
        <v>104.76784131822063</v>
      </c>
    </row>
    <row r="113" spans="1:14" x14ac:dyDescent="0.3">
      <c r="A113" s="360">
        <v>44848</v>
      </c>
      <c r="B113">
        <v>645.7872314453125</v>
      </c>
      <c r="C113">
        <v>108185</v>
      </c>
      <c r="D113">
        <v>17185.69921875</v>
      </c>
      <c r="E113">
        <v>227000</v>
      </c>
      <c r="G113">
        <f t="shared" si="8"/>
        <v>2.5699184088614581E-2</v>
      </c>
      <c r="H113">
        <f t="shared" si="9"/>
        <v>1.0020514532698735E-2</v>
      </c>
      <c r="J113">
        <v>1.4537950634674663</v>
      </c>
      <c r="K113">
        <v>0.80183680678205582</v>
      </c>
      <c r="M113">
        <f t="shared" si="6"/>
        <v>145.37950634674664</v>
      </c>
      <c r="N113">
        <f t="shared" si="7"/>
        <v>105.82294651454546</v>
      </c>
    </row>
    <row r="114" spans="1:14" x14ac:dyDescent="0.3">
      <c r="A114" s="360">
        <v>44851</v>
      </c>
      <c r="B114">
        <v>653.6578369140625</v>
      </c>
      <c r="C114">
        <v>119287</v>
      </c>
      <c r="D114">
        <v>17311.80078125</v>
      </c>
      <c r="E114">
        <v>212200</v>
      </c>
      <c r="G114">
        <f t="shared" si="8"/>
        <v>1.2113942958485995E-2</v>
      </c>
      <c r="H114">
        <f t="shared" si="9"/>
        <v>7.3107978348221862E-3</v>
      </c>
      <c r="J114">
        <v>1.4715133564590455</v>
      </c>
      <c r="K114">
        <v>0.74955845990815961</v>
      </c>
      <c r="M114">
        <f t="shared" si="6"/>
        <v>147.15133564590454</v>
      </c>
      <c r="N114">
        <f t="shared" si="7"/>
        <v>106.5994315870457</v>
      </c>
    </row>
    <row r="115" spans="1:14" x14ac:dyDescent="0.3">
      <c r="A115" s="360">
        <v>44852</v>
      </c>
      <c r="B115">
        <v>663.7559814453125</v>
      </c>
      <c r="C115">
        <v>181588</v>
      </c>
      <c r="D115">
        <v>17486.94921875</v>
      </c>
      <c r="E115">
        <v>239500</v>
      </c>
      <c r="G115">
        <f t="shared" si="8"/>
        <v>1.5330554707833718E-2</v>
      </c>
      <c r="H115">
        <f t="shared" si="9"/>
        <v>1.0066448739082915E-2</v>
      </c>
      <c r="J115">
        <v>1.4942462814146165</v>
      </c>
      <c r="K115">
        <v>0.84599081596608972</v>
      </c>
      <c r="M115">
        <f t="shared" si="6"/>
        <v>149.42462814146165</v>
      </c>
      <c r="N115">
        <f t="shared" si="7"/>
        <v>107.67792851043225</v>
      </c>
    </row>
    <row r="116" spans="1:14" x14ac:dyDescent="0.3">
      <c r="A116" s="360">
        <v>44853</v>
      </c>
      <c r="B116">
        <v>666.47857666015625</v>
      </c>
      <c r="C116">
        <v>374080</v>
      </c>
      <c r="D116">
        <v>17512.25</v>
      </c>
      <c r="E116">
        <v>210500</v>
      </c>
      <c r="G116">
        <f t="shared" si="8"/>
        <v>4.0934119474020777E-3</v>
      </c>
      <c r="H116">
        <f t="shared" si="9"/>
        <v>1.4457922593648584E-3</v>
      </c>
      <c r="J116">
        <v>1.5003753829056781</v>
      </c>
      <c r="K116">
        <v>0.743553514659131</v>
      </c>
      <c r="M116">
        <f t="shared" si="6"/>
        <v>150.0375382905678</v>
      </c>
      <c r="N116">
        <f t="shared" si="7"/>
        <v>107.83372102064179</v>
      </c>
    </row>
    <row r="117" spans="1:14" x14ac:dyDescent="0.3">
      <c r="A117" s="360">
        <v>44854</v>
      </c>
      <c r="B117">
        <v>689.347900390625</v>
      </c>
      <c r="C117">
        <v>169320</v>
      </c>
      <c r="D117">
        <v>17563.94921875</v>
      </c>
      <c r="E117">
        <v>249600</v>
      </c>
      <c r="G117">
        <f t="shared" si="8"/>
        <v>3.373808277500992E-2</v>
      </c>
      <c r="H117">
        <f t="shared" si="9"/>
        <v>2.9478254394111857E-3</v>
      </c>
      <c r="J117">
        <v>1.5518587636931631</v>
      </c>
      <c r="K117">
        <v>0.88166725538678914</v>
      </c>
      <c r="M117">
        <f t="shared" si="6"/>
        <v>155.1858763693163</v>
      </c>
      <c r="N117">
        <f t="shared" si="7"/>
        <v>108.15206498738921</v>
      </c>
    </row>
    <row r="118" spans="1:14" x14ac:dyDescent="0.3">
      <c r="A118" s="360">
        <v>44855</v>
      </c>
      <c r="B118">
        <v>666.03302001953125</v>
      </c>
      <c r="C118">
        <v>157646</v>
      </c>
      <c r="D118">
        <v>17576.30078125</v>
      </c>
      <c r="E118">
        <v>277700</v>
      </c>
      <c r="G118">
        <f t="shared" si="8"/>
        <v>-3.4406829911380908E-2</v>
      </c>
      <c r="H118">
        <f t="shared" si="9"/>
        <v>7.029866326317706E-4</v>
      </c>
      <c r="J118">
        <v>1.4993723465910918</v>
      </c>
      <c r="K118">
        <v>0.98092546803249736</v>
      </c>
      <c r="M118">
        <f t="shared" si="6"/>
        <v>149.93723465910918</v>
      </c>
      <c r="N118">
        <f t="shared" si="7"/>
        <v>108.22812117347576</v>
      </c>
    </row>
    <row r="119" spans="1:14" x14ac:dyDescent="0.3">
      <c r="A119" s="360">
        <v>44858</v>
      </c>
      <c r="B119">
        <v>660.93438720703125</v>
      </c>
      <c r="C119">
        <v>20717</v>
      </c>
      <c r="D119">
        <v>17730.75</v>
      </c>
      <c r="E119">
        <v>45000</v>
      </c>
      <c r="G119">
        <f t="shared" si="8"/>
        <v>-7.684676919780347E-3</v>
      </c>
      <c r="H119">
        <f t="shared" si="9"/>
        <v>8.7489722600950972E-3</v>
      </c>
      <c r="J119">
        <v>1.487894313498588</v>
      </c>
      <c r="K119">
        <v>0.15895443306252208</v>
      </c>
      <c r="M119">
        <f t="shared" si="6"/>
        <v>148.7894313498588</v>
      </c>
      <c r="N119">
        <f t="shared" si="7"/>
        <v>109.17916024421443</v>
      </c>
    </row>
    <row r="120" spans="1:14" x14ac:dyDescent="0.3">
      <c r="A120" s="360">
        <v>44859</v>
      </c>
      <c r="B120">
        <v>691.7734375</v>
      </c>
      <c r="C120">
        <v>236400</v>
      </c>
      <c r="D120">
        <v>17656.349609375</v>
      </c>
      <c r="E120">
        <v>251400</v>
      </c>
      <c r="G120">
        <f t="shared" si="8"/>
        <v>4.5603927552650247E-2</v>
      </c>
      <c r="H120">
        <f t="shared" si="9"/>
        <v>-4.2049504521588224E-3</v>
      </c>
      <c r="J120">
        <v>1.5573191285070891</v>
      </c>
      <c r="K120">
        <v>0.88802543270929002</v>
      </c>
      <c r="M120">
        <f t="shared" si="6"/>
        <v>155.73191285070891</v>
      </c>
      <c r="N120">
        <f t="shared" si="7"/>
        <v>108.72103116505653</v>
      </c>
    </row>
    <row r="121" spans="1:14" x14ac:dyDescent="0.3">
      <c r="A121" s="360">
        <v>44861</v>
      </c>
      <c r="B121">
        <v>718.10784912109375</v>
      </c>
      <c r="C121">
        <v>249707</v>
      </c>
      <c r="D121">
        <v>17736.94921875</v>
      </c>
      <c r="E121">
        <v>324600</v>
      </c>
      <c r="G121">
        <f t="shared" si="8"/>
        <v>3.7361265904587812E-2</v>
      </c>
      <c r="H121">
        <f t="shared" si="9"/>
        <v>4.5545202832827395E-3</v>
      </c>
      <c r="J121">
        <v>1.6166031089728881</v>
      </c>
      <c r="K121">
        <v>1.1465913104909926</v>
      </c>
      <c r="M121">
        <f t="shared" si="6"/>
        <v>161.66031089728881</v>
      </c>
      <c r="N121">
        <f t="shared" si="7"/>
        <v>109.21733265639639</v>
      </c>
    </row>
    <row r="122" spans="1:14" x14ac:dyDescent="0.3">
      <c r="A122" s="360">
        <v>44862</v>
      </c>
      <c r="B122">
        <v>676.5272216796875</v>
      </c>
      <c r="C122">
        <v>246824</v>
      </c>
      <c r="D122">
        <v>17786.80078125</v>
      </c>
      <c r="E122">
        <v>250000</v>
      </c>
      <c r="G122">
        <f t="shared" si="8"/>
        <v>-5.9647079662083845E-2</v>
      </c>
      <c r="H122">
        <f t="shared" si="9"/>
        <v>2.8066628790527496E-3</v>
      </c>
      <c r="J122">
        <v>1.5229968746487654</v>
      </c>
      <c r="K122">
        <v>0.8830801836806782</v>
      </c>
      <c r="M122">
        <f t="shared" si="6"/>
        <v>152.29968746487654</v>
      </c>
      <c r="N122">
        <f t="shared" si="7"/>
        <v>109.52429946437756</v>
      </c>
    </row>
    <row r="123" spans="1:14" x14ac:dyDescent="0.3">
      <c r="A123" s="360">
        <v>44865</v>
      </c>
      <c r="B123">
        <v>682.17022705078125</v>
      </c>
      <c r="C123">
        <v>222573</v>
      </c>
      <c r="D123">
        <v>18012.19921875</v>
      </c>
      <c r="E123">
        <v>227200</v>
      </c>
      <c r="G123">
        <f t="shared" si="8"/>
        <v>8.3065406841827949E-3</v>
      </c>
      <c r="H123">
        <f t="shared" si="9"/>
        <v>1.2592609626880552E-2</v>
      </c>
      <c r="J123">
        <v>1.535700398274118</v>
      </c>
      <c r="K123">
        <v>0.80254327092900035</v>
      </c>
      <c r="M123">
        <f t="shared" si="6"/>
        <v>153.57003982741179</v>
      </c>
      <c r="N123">
        <f t="shared" si="7"/>
        <v>110.91221662110291</v>
      </c>
    </row>
    <row r="124" spans="1:14" x14ac:dyDescent="0.3">
      <c r="A124" s="360">
        <v>44866</v>
      </c>
      <c r="B124">
        <v>699.24798583984375</v>
      </c>
      <c r="C124">
        <v>194208</v>
      </c>
      <c r="D124">
        <v>18145.400390625</v>
      </c>
      <c r="E124">
        <v>349900</v>
      </c>
      <c r="G124">
        <f t="shared" si="8"/>
        <v>2.4726225140240747E-2</v>
      </c>
      <c r="H124">
        <f t="shared" si="9"/>
        <v>7.3678438770083893E-3</v>
      </c>
      <c r="J124">
        <v>1.5741458183965653</v>
      </c>
      <c r="K124">
        <v>1.2359590250794772</v>
      </c>
      <c r="M124">
        <f t="shared" si="6"/>
        <v>157.41458183965653</v>
      </c>
      <c r="N124">
        <f t="shared" si="7"/>
        <v>111.73241836602953</v>
      </c>
    </row>
    <row r="125" spans="1:14" x14ac:dyDescent="0.3">
      <c r="A125" s="360">
        <v>44867</v>
      </c>
      <c r="B125">
        <v>700.18853759765625</v>
      </c>
      <c r="C125">
        <v>87648</v>
      </c>
      <c r="D125">
        <v>18082.849609375</v>
      </c>
      <c r="E125">
        <v>270900</v>
      </c>
      <c r="G125">
        <f t="shared" si="8"/>
        <v>1.3441865832125445E-3</v>
      </c>
      <c r="H125">
        <f t="shared" si="9"/>
        <v>-3.4531529072475455E-3</v>
      </c>
      <c r="J125">
        <v>1.5762631868359864</v>
      </c>
      <c r="K125">
        <v>0.9569056870363829</v>
      </c>
      <c r="M125">
        <f t="shared" si="6"/>
        <v>157.62631868359864</v>
      </c>
      <c r="N125">
        <f t="shared" si="7"/>
        <v>111.34725463807136</v>
      </c>
    </row>
    <row r="126" spans="1:14" x14ac:dyDescent="0.3">
      <c r="A126" s="360">
        <v>44868</v>
      </c>
      <c r="B126">
        <v>716.02886962890625</v>
      </c>
      <c r="C126">
        <v>359927</v>
      </c>
      <c r="D126">
        <v>18052.69921875</v>
      </c>
      <c r="E126">
        <v>213000</v>
      </c>
      <c r="G126">
        <f t="shared" si="8"/>
        <v>2.2370848655274049E-2</v>
      </c>
      <c r="H126">
        <f t="shared" si="9"/>
        <v>-1.668738878993079E-3</v>
      </c>
      <c r="J126">
        <v>1.6119229140485816</v>
      </c>
      <c r="K126">
        <v>0.75238431649593784</v>
      </c>
      <c r="M126">
        <f t="shared" si="6"/>
        <v>161.19229140485817</v>
      </c>
      <c r="N126">
        <f t="shared" si="7"/>
        <v>111.1616000927491</v>
      </c>
    </row>
    <row r="127" spans="1:14" x14ac:dyDescent="0.3">
      <c r="A127" s="360">
        <v>44869</v>
      </c>
      <c r="B127">
        <v>800.576171875</v>
      </c>
      <c r="C127">
        <v>2010003</v>
      </c>
      <c r="D127">
        <v>18117.150390625</v>
      </c>
      <c r="E127">
        <v>267900</v>
      </c>
      <c r="G127">
        <f t="shared" si="8"/>
        <v>0.11161119642287634</v>
      </c>
      <c r="H127">
        <f t="shared" si="9"/>
        <v>3.5638102334325083E-3</v>
      </c>
      <c r="J127">
        <v>1.8022556500485991</v>
      </c>
      <c r="K127">
        <v>0.94630872483221473</v>
      </c>
      <c r="M127">
        <f t="shared" si="6"/>
        <v>180.2255650048599</v>
      </c>
      <c r="N127">
        <f t="shared" si="7"/>
        <v>111.55846569753558</v>
      </c>
    </row>
    <row r="128" spans="1:14" x14ac:dyDescent="0.3">
      <c r="A128" s="360">
        <v>44872</v>
      </c>
      <c r="B128">
        <v>837.9493408203125</v>
      </c>
      <c r="C128">
        <v>776527</v>
      </c>
      <c r="D128">
        <v>18202.80078125</v>
      </c>
      <c r="E128">
        <v>314800</v>
      </c>
      <c r="G128">
        <f t="shared" si="8"/>
        <v>4.5625962891603922E-2</v>
      </c>
      <c r="H128">
        <f t="shared" si="9"/>
        <v>4.7164462855731094E-3</v>
      </c>
      <c r="J128">
        <v>1.8863900613116253</v>
      </c>
      <c r="K128">
        <v>1.11197456729071</v>
      </c>
      <c r="M128">
        <f t="shared" si="6"/>
        <v>188.63900613116255</v>
      </c>
      <c r="N128">
        <f t="shared" si="7"/>
        <v>112.08586796326188</v>
      </c>
    </row>
    <row r="129" spans="1:14" x14ac:dyDescent="0.3">
      <c r="A129" s="360">
        <v>44874</v>
      </c>
      <c r="B129">
        <v>838.04827880859375</v>
      </c>
      <c r="C129">
        <v>412112</v>
      </c>
      <c r="D129">
        <v>18157</v>
      </c>
      <c r="E129">
        <v>307200</v>
      </c>
      <c r="G129">
        <f t="shared" si="8"/>
        <v>1.1806459297733371E-4</v>
      </c>
      <c r="H129">
        <f t="shared" si="9"/>
        <v>-2.5193100341803654E-3</v>
      </c>
      <c r="J129">
        <v>1.8866127903343572</v>
      </c>
      <c r="K129">
        <v>1.0851289297068174</v>
      </c>
      <c r="M129">
        <f t="shared" si="6"/>
        <v>188.66127903343573</v>
      </c>
      <c r="N129">
        <f t="shared" si="7"/>
        <v>111.8038443130833</v>
      </c>
    </row>
    <row r="130" spans="1:14" x14ac:dyDescent="0.3">
      <c r="A130" s="360">
        <v>44875</v>
      </c>
      <c r="B130">
        <v>823.09906005859375</v>
      </c>
      <c r="C130">
        <v>651033</v>
      </c>
      <c r="D130">
        <v>18028.19921875</v>
      </c>
      <c r="E130">
        <v>256500</v>
      </c>
      <c r="G130">
        <f t="shared" si="8"/>
        <v>-1.7999152740930485E-2</v>
      </c>
      <c r="H130">
        <f t="shared" si="9"/>
        <v>-7.1190060025469017E-3</v>
      </c>
      <c r="J130">
        <v>1.8529591357509347</v>
      </c>
      <c r="K130">
        <v>0.90604026845637586</v>
      </c>
      <c r="M130">
        <f t="shared" si="6"/>
        <v>185.29591357509346</v>
      </c>
      <c r="N130">
        <f t="shared" si="7"/>
        <v>111.01073848644461</v>
      </c>
    </row>
    <row r="131" spans="1:14" x14ac:dyDescent="0.3">
      <c r="A131" s="360">
        <v>44876</v>
      </c>
      <c r="B131">
        <v>810.723876953125</v>
      </c>
      <c r="C131">
        <v>286286</v>
      </c>
      <c r="D131">
        <v>18349.69921875</v>
      </c>
      <c r="E131">
        <v>378500</v>
      </c>
      <c r="G131">
        <f t="shared" si="8"/>
        <v>-1.514903419779492E-2</v>
      </c>
      <c r="H131">
        <f t="shared" si="9"/>
        <v>1.767602773148285E-2</v>
      </c>
      <c r="J131">
        <v>1.8251001456188884</v>
      </c>
      <c r="K131">
        <v>1.3369833980925467</v>
      </c>
      <c r="M131">
        <f t="shared" si="6"/>
        <v>182.51001456188885</v>
      </c>
      <c r="N131">
        <f t="shared" si="7"/>
        <v>112.99041221815449</v>
      </c>
    </row>
    <row r="132" spans="1:14" x14ac:dyDescent="0.3">
      <c r="A132" s="360">
        <v>44879</v>
      </c>
      <c r="B132">
        <v>808.0013427734375</v>
      </c>
      <c r="C132">
        <v>269262</v>
      </c>
      <c r="D132">
        <v>18329.150390625</v>
      </c>
      <c r="E132">
        <v>301400</v>
      </c>
      <c r="G132">
        <f t="shared" si="8"/>
        <v>-3.3638034592543922E-3</v>
      </c>
      <c r="H132">
        <f t="shared" si="9"/>
        <v>-1.1204729970374992E-3</v>
      </c>
      <c r="J132">
        <v>1.8189711815300618</v>
      </c>
      <c r="K132">
        <v>1.0646414694454256</v>
      </c>
      <c r="M132">
        <f t="shared" si="6"/>
        <v>181.89711815300618</v>
      </c>
      <c r="N132">
        <f t="shared" si="7"/>
        <v>112.86388041331317</v>
      </c>
    </row>
    <row r="133" spans="1:14" x14ac:dyDescent="0.3">
      <c r="A133" s="360">
        <v>44880</v>
      </c>
      <c r="B133">
        <v>858.838623046875</v>
      </c>
      <c r="C133">
        <v>602684</v>
      </c>
      <c r="D133">
        <v>18403.400390625</v>
      </c>
      <c r="E133">
        <v>250900</v>
      </c>
      <c r="G133">
        <f t="shared" si="8"/>
        <v>6.1017317898356675E-2</v>
      </c>
      <c r="H133">
        <f t="shared" si="9"/>
        <v>4.0427413587009603E-3</v>
      </c>
      <c r="J133">
        <v>1.933415976197536</v>
      </c>
      <c r="K133">
        <v>0.88625927234192869</v>
      </c>
      <c r="M133">
        <f t="shared" ref="M133:M196" si="10">B133/$B$4*100</f>
        <v>193.3415976197536</v>
      </c>
      <c r="N133">
        <f t="shared" ref="N133:N196" si="11">D133/$D$4*100</f>
        <v>113.32108344466451</v>
      </c>
    </row>
    <row r="134" spans="1:14" x14ac:dyDescent="0.3">
      <c r="A134" s="360">
        <v>44881</v>
      </c>
      <c r="B134">
        <v>866.0162353515625</v>
      </c>
      <c r="C134">
        <v>245081</v>
      </c>
      <c r="D134">
        <v>18409.650390625</v>
      </c>
      <c r="E134">
        <v>219300</v>
      </c>
      <c r="G134">
        <f t="shared" ref="G134:G197" si="12">LN(B134/B133)</f>
        <v>8.3226176394429491E-3</v>
      </c>
      <c r="H134">
        <f t="shared" ref="H134:H197" si="13">LN(D134/D133)</f>
        <v>3.39553496785159E-4</v>
      </c>
      <c r="J134">
        <v>1.9495742042143465</v>
      </c>
      <c r="K134">
        <v>0.77463793712469087</v>
      </c>
      <c r="M134">
        <f t="shared" si="10"/>
        <v>194.95742042143465</v>
      </c>
      <c r="N134">
        <f t="shared" si="11"/>
        <v>113.35956854831363</v>
      </c>
    </row>
    <row r="135" spans="1:14" x14ac:dyDescent="0.3">
      <c r="A135" s="360">
        <v>44882</v>
      </c>
      <c r="B135">
        <v>844.68133544921875</v>
      </c>
      <c r="C135">
        <v>104809</v>
      </c>
      <c r="D135">
        <v>18343.900390625</v>
      </c>
      <c r="E135">
        <v>200500</v>
      </c>
      <c r="G135">
        <f t="shared" si="12"/>
        <v>-2.494421748703406E-2</v>
      </c>
      <c r="H135">
        <f t="shared" si="13"/>
        <v>-3.5778894143715548E-3</v>
      </c>
      <c r="J135">
        <v>1.9015451156116145</v>
      </c>
      <c r="K135">
        <v>0.70823030731190395</v>
      </c>
      <c r="M135">
        <f t="shared" si="10"/>
        <v>190.15451156116146</v>
      </c>
      <c r="N135">
        <f t="shared" si="11"/>
        <v>112.95470525792506</v>
      </c>
    </row>
    <row r="136" spans="1:14" x14ac:dyDescent="0.3">
      <c r="A136" s="360">
        <v>44883</v>
      </c>
      <c r="B136">
        <v>830.87066650390625</v>
      </c>
      <c r="C136">
        <v>132332</v>
      </c>
      <c r="D136">
        <v>18307.650390625</v>
      </c>
      <c r="E136">
        <v>198800</v>
      </c>
      <c r="G136">
        <f t="shared" si="12"/>
        <v>-1.6485291651926377E-2</v>
      </c>
      <c r="H136">
        <f t="shared" si="13"/>
        <v>-1.9780888419361491E-3</v>
      </c>
      <c r="J136">
        <v>1.870454562317547</v>
      </c>
      <c r="K136">
        <v>0.70222536206287534</v>
      </c>
      <c r="M136">
        <f t="shared" si="10"/>
        <v>187.04545623175471</v>
      </c>
      <c r="N136">
        <f t="shared" si="11"/>
        <v>112.73149165676027</v>
      </c>
    </row>
    <row r="137" spans="1:14" x14ac:dyDescent="0.3">
      <c r="A137" s="360">
        <v>44886</v>
      </c>
      <c r="B137">
        <v>807.50628662109375</v>
      </c>
      <c r="C137">
        <v>152414</v>
      </c>
      <c r="D137">
        <v>18159.94921875</v>
      </c>
      <c r="E137">
        <v>213800</v>
      </c>
      <c r="G137">
        <f t="shared" si="12"/>
        <v>-2.8523306411080841E-2</v>
      </c>
      <c r="H137">
        <f t="shared" si="13"/>
        <v>-8.1004497747084181E-3</v>
      </c>
      <c r="J137">
        <v>1.817856712002992</v>
      </c>
      <c r="K137">
        <v>0.75521017308371596</v>
      </c>
      <c r="M137">
        <f t="shared" si="10"/>
        <v>181.78567120029919</v>
      </c>
      <c r="N137">
        <f t="shared" si="11"/>
        <v>111.82200447136772</v>
      </c>
    </row>
    <row r="138" spans="1:14" x14ac:dyDescent="0.3">
      <c r="A138" s="360">
        <v>44887</v>
      </c>
      <c r="B138">
        <v>752.5604248046875</v>
      </c>
      <c r="C138">
        <v>416700</v>
      </c>
      <c r="D138">
        <v>18244.19921875</v>
      </c>
      <c r="E138">
        <v>177700</v>
      </c>
      <c r="G138">
        <f t="shared" si="12"/>
        <v>-7.0469548212756583E-2</v>
      </c>
      <c r="H138">
        <f t="shared" si="13"/>
        <v>4.6286016308605994E-3</v>
      </c>
      <c r="J138">
        <v>1.6941626858949186</v>
      </c>
      <c r="K138">
        <v>0.6276933945602261</v>
      </c>
      <c r="M138">
        <f t="shared" si="10"/>
        <v>169.41626858949186</v>
      </c>
      <c r="N138">
        <f t="shared" si="11"/>
        <v>112.34078366855762</v>
      </c>
    </row>
    <row r="139" spans="1:14" x14ac:dyDescent="0.3">
      <c r="A139" s="360">
        <v>44888</v>
      </c>
      <c r="B139">
        <v>796.51708984375</v>
      </c>
      <c r="C139">
        <v>533299</v>
      </c>
      <c r="D139">
        <v>18267.25</v>
      </c>
      <c r="E139">
        <v>178800</v>
      </c>
      <c r="G139">
        <f t="shared" si="12"/>
        <v>5.6767293152347867E-2</v>
      </c>
      <c r="H139">
        <f t="shared" si="13"/>
        <v>1.2626606067816233E-3</v>
      </c>
      <c r="J139">
        <v>1.7931178518204833</v>
      </c>
      <c r="K139">
        <v>0.63157894736842102</v>
      </c>
      <c r="M139">
        <f t="shared" si="10"/>
        <v>179.31178518204834</v>
      </c>
      <c r="N139">
        <f t="shared" si="11"/>
        <v>112.48272154145347</v>
      </c>
    </row>
    <row r="140" spans="1:14" x14ac:dyDescent="0.3">
      <c r="A140" s="360">
        <v>44889</v>
      </c>
      <c r="B140">
        <v>795.8240966796875</v>
      </c>
      <c r="C140">
        <v>252323</v>
      </c>
      <c r="D140">
        <v>18484.099609375</v>
      </c>
      <c r="E140">
        <v>204000</v>
      </c>
      <c r="G140">
        <f t="shared" si="12"/>
        <v>-8.7040794231678386E-4</v>
      </c>
      <c r="H140">
        <f t="shared" si="13"/>
        <v>1.1801042862214367E-2</v>
      </c>
      <c r="J140">
        <v>1.7915577868457147</v>
      </c>
      <c r="K140">
        <v>0.72059342988343345</v>
      </c>
      <c r="M140">
        <f t="shared" si="10"/>
        <v>179.15577868457146</v>
      </c>
      <c r="N140">
        <f t="shared" si="11"/>
        <v>113.81799829234379</v>
      </c>
    </row>
    <row r="141" spans="1:14" x14ac:dyDescent="0.3">
      <c r="A141" s="360">
        <v>44890</v>
      </c>
      <c r="B141">
        <v>787.26043701171875</v>
      </c>
      <c r="C141">
        <v>98544</v>
      </c>
      <c r="D141">
        <v>18512.75</v>
      </c>
      <c r="E141">
        <v>205900</v>
      </c>
      <c r="G141">
        <f t="shared" si="12"/>
        <v>-1.0819059902845183E-2</v>
      </c>
      <c r="H141">
        <f t="shared" si="13"/>
        <v>1.5488019469054911E-3</v>
      </c>
      <c r="J141">
        <v>1.7722792914771317</v>
      </c>
      <c r="K141">
        <v>0.72730483927940659</v>
      </c>
      <c r="M141">
        <f t="shared" si="10"/>
        <v>177.22792914771318</v>
      </c>
      <c r="N141">
        <f t="shared" si="11"/>
        <v>113.99441641279027</v>
      </c>
    </row>
    <row r="142" spans="1:14" x14ac:dyDescent="0.3">
      <c r="A142" s="360">
        <v>44893</v>
      </c>
      <c r="B142">
        <v>757.758056640625</v>
      </c>
      <c r="C142">
        <v>209048</v>
      </c>
      <c r="D142">
        <v>18562.75</v>
      </c>
      <c r="E142">
        <v>206500</v>
      </c>
      <c r="G142">
        <f t="shared" si="12"/>
        <v>-3.8194969248634768E-2</v>
      </c>
      <c r="H142">
        <f t="shared" si="13"/>
        <v>2.6972005940332764E-3</v>
      </c>
      <c r="J142">
        <v>1.7058635854123894</v>
      </c>
      <c r="K142">
        <v>0.72942423172024018</v>
      </c>
      <c r="M142">
        <f t="shared" si="10"/>
        <v>170.58635854123892</v>
      </c>
      <c r="N142">
        <f t="shared" si="11"/>
        <v>114.30229724198308</v>
      </c>
    </row>
    <row r="143" spans="1:14" x14ac:dyDescent="0.3">
      <c r="A143" s="360">
        <v>44894</v>
      </c>
      <c r="B143">
        <v>757.65899658203125</v>
      </c>
      <c r="C143">
        <v>150557</v>
      </c>
      <c r="D143">
        <v>18618.05078125</v>
      </c>
      <c r="E143">
        <v>195300</v>
      </c>
      <c r="G143">
        <f t="shared" si="12"/>
        <v>-1.3073636531167867E-4</v>
      </c>
      <c r="H143">
        <f t="shared" si="13"/>
        <v>2.9746977400658824E-3</v>
      </c>
      <c r="J143">
        <v>1.7056405815851876</v>
      </c>
      <c r="K143">
        <v>0.68986223949134584</v>
      </c>
      <c r="M143">
        <f t="shared" si="10"/>
        <v>170.56405815851875</v>
      </c>
      <c r="N143">
        <f t="shared" si="11"/>
        <v>114.6428182497083</v>
      </c>
    </row>
    <row r="144" spans="1:14" x14ac:dyDescent="0.3">
      <c r="A144" s="360">
        <v>44895</v>
      </c>
      <c r="B144">
        <v>738.10614013671875</v>
      </c>
      <c r="C144">
        <v>715791</v>
      </c>
      <c r="D144">
        <v>18758.349609375</v>
      </c>
      <c r="E144">
        <v>345600</v>
      </c>
      <c r="G144">
        <f t="shared" si="12"/>
        <v>-2.6145776253624884E-2</v>
      </c>
      <c r="H144">
        <f t="shared" si="13"/>
        <v>7.5073835684748612E-3</v>
      </c>
      <c r="J144">
        <v>1.6616232260340962</v>
      </c>
      <c r="K144">
        <v>1.2207700459201696</v>
      </c>
      <c r="M144">
        <f t="shared" si="10"/>
        <v>166.16232260340962</v>
      </c>
      <c r="N144">
        <f t="shared" si="11"/>
        <v>115.50672464046644</v>
      </c>
    </row>
    <row r="145" spans="1:14" x14ac:dyDescent="0.3">
      <c r="A145" s="360">
        <v>44896</v>
      </c>
      <c r="B145">
        <v>765.0345458984375</v>
      </c>
      <c r="C145">
        <v>283441</v>
      </c>
      <c r="D145">
        <v>18812.5</v>
      </c>
      <c r="E145">
        <v>325000</v>
      </c>
      <c r="G145">
        <f t="shared" si="12"/>
        <v>3.5833355261470981E-2</v>
      </c>
      <c r="H145">
        <f t="shared" si="13"/>
        <v>2.8825767148602448E-3</v>
      </c>
      <c r="J145">
        <v>1.722244405049697</v>
      </c>
      <c r="K145">
        <v>1.1480042387848817</v>
      </c>
      <c r="M145">
        <f t="shared" si="10"/>
        <v>172.22444050496969</v>
      </c>
      <c r="N145">
        <f t="shared" si="11"/>
        <v>115.84016198380125</v>
      </c>
    </row>
    <row r="146" spans="1:14" x14ac:dyDescent="0.3">
      <c r="A146" s="360">
        <v>44897</v>
      </c>
      <c r="B146">
        <v>756.470947265625</v>
      </c>
      <c r="C146">
        <v>298905</v>
      </c>
      <c r="D146">
        <v>18696.099609375</v>
      </c>
      <c r="E146">
        <v>254400</v>
      </c>
      <c r="G146">
        <f t="shared" si="12"/>
        <v>-1.1256862496421367E-2</v>
      </c>
      <c r="H146">
        <f t="shared" si="13"/>
        <v>-6.2066174425393118E-3</v>
      </c>
      <c r="J146">
        <v>1.702966047083349</v>
      </c>
      <c r="K146">
        <v>0.89862239491345819</v>
      </c>
      <c r="M146">
        <f t="shared" si="10"/>
        <v>170.29660470833491</v>
      </c>
      <c r="N146">
        <f t="shared" si="11"/>
        <v>115.12341300812139</v>
      </c>
    </row>
    <row r="147" spans="1:14" x14ac:dyDescent="0.3">
      <c r="A147" s="360">
        <v>44900</v>
      </c>
      <c r="B147">
        <v>743.2542724609375</v>
      </c>
      <c r="C147">
        <v>18608964</v>
      </c>
      <c r="D147">
        <v>18701.05078125</v>
      </c>
      <c r="E147">
        <v>288400</v>
      </c>
      <c r="G147">
        <f t="shared" si="12"/>
        <v>-1.7625918136277948E-2</v>
      </c>
      <c r="H147">
        <f t="shared" si="13"/>
        <v>2.6478872599709622E-4</v>
      </c>
      <c r="J147">
        <v>1.6732126923390835</v>
      </c>
      <c r="K147">
        <v>1.0187212998940305</v>
      </c>
      <c r="M147">
        <f t="shared" si="10"/>
        <v>167.32126923390837</v>
      </c>
      <c r="N147">
        <f t="shared" si="11"/>
        <v>115.15390042616841</v>
      </c>
    </row>
    <row r="148" spans="1:14" x14ac:dyDescent="0.3">
      <c r="A148" s="360">
        <v>44901</v>
      </c>
      <c r="B148">
        <v>752.70892333984375</v>
      </c>
      <c r="C148">
        <v>902683</v>
      </c>
      <c r="D148">
        <v>18642.75</v>
      </c>
      <c r="E148">
        <v>217800</v>
      </c>
      <c r="G148">
        <f t="shared" si="12"/>
        <v>1.2640386866868084E-2</v>
      </c>
      <c r="H148">
        <f t="shared" si="13"/>
        <v>-3.1223832280691255E-3</v>
      </c>
      <c r="J148">
        <v>1.694496985532369</v>
      </c>
      <c r="K148">
        <v>0.76933945602260689</v>
      </c>
      <c r="M148">
        <f t="shared" si="10"/>
        <v>169.44969855323691</v>
      </c>
      <c r="N148">
        <f t="shared" si="11"/>
        <v>114.7949065686916</v>
      </c>
    </row>
    <row r="149" spans="1:14" x14ac:dyDescent="0.3">
      <c r="A149" s="360">
        <v>44902</v>
      </c>
      <c r="B149">
        <v>739.44268798828125</v>
      </c>
      <c r="C149">
        <v>568828</v>
      </c>
      <c r="D149">
        <v>18560.5</v>
      </c>
      <c r="E149">
        <v>200500</v>
      </c>
      <c r="G149">
        <f t="shared" si="12"/>
        <v>-1.7781818960835447E-2</v>
      </c>
      <c r="H149">
        <f t="shared" si="13"/>
        <v>-4.4216639141222676E-3</v>
      </c>
      <c r="J149">
        <v>1.6646320601733851</v>
      </c>
      <c r="K149">
        <v>0.70823030731190395</v>
      </c>
      <c r="M149">
        <f t="shared" si="10"/>
        <v>166.46320601733851</v>
      </c>
      <c r="N149">
        <f t="shared" si="11"/>
        <v>114.28844260466941</v>
      </c>
    </row>
    <row r="150" spans="1:14" x14ac:dyDescent="0.3">
      <c r="A150" s="360">
        <v>44903</v>
      </c>
      <c r="B150">
        <v>727.85955810546875</v>
      </c>
      <c r="C150">
        <v>236139</v>
      </c>
      <c r="D150">
        <v>18609.349609375</v>
      </c>
      <c r="E150">
        <v>202800</v>
      </c>
      <c r="G150">
        <f t="shared" si="12"/>
        <v>-1.5788663221485418E-2</v>
      </c>
      <c r="H150">
        <f t="shared" si="13"/>
        <v>2.6284549446723396E-3</v>
      </c>
      <c r="J150">
        <v>1.6385561388433094</v>
      </c>
      <c r="K150">
        <v>0.71635464500176615</v>
      </c>
      <c r="M150">
        <f t="shared" si="10"/>
        <v>163.85561388433095</v>
      </c>
      <c r="N150">
        <f t="shared" si="11"/>
        <v>114.58923976947182</v>
      </c>
    </row>
    <row r="151" spans="1:14" x14ac:dyDescent="0.3">
      <c r="A151" s="360">
        <v>44904</v>
      </c>
      <c r="B151">
        <v>741.6207275390625</v>
      </c>
      <c r="C151">
        <v>569305</v>
      </c>
      <c r="D151">
        <v>18496.599609375</v>
      </c>
      <c r="E151">
        <v>215800</v>
      </c>
      <c r="G151">
        <f t="shared" si="12"/>
        <v>1.8729848721112247E-2</v>
      </c>
      <c r="H151">
        <f t="shared" si="13"/>
        <v>-6.0772113035933847E-3</v>
      </c>
      <c r="J151">
        <v>1.6695352589248935</v>
      </c>
      <c r="K151">
        <v>0.76227481455316137</v>
      </c>
      <c r="M151">
        <f t="shared" si="10"/>
        <v>166.95352589248935</v>
      </c>
      <c r="N151">
        <f t="shared" si="11"/>
        <v>113.894968499642</v>
      </c>
    </row>
    <row r="152" spans="1:14" x14ac:dyDescent="0.3">
      <c r="A152" s="360">
        <v>44907</v>
      </c>
      <c r="B152">
        <v>753.7978515625</v>
      </c>
      <c r="C152">
        <v>209825</v>
      </c>
      <c r="D152">
        <v>18497.150390625</v>
      </c>
      <c r="E152">
        <v>193900</v>
      </c>
      <c r="G152">
        <f t="shared" si="12"/>
        <v>1.6286267069286889E-2</v>
      </c>
      <c r="H152">
        <f t="shared" si="13"/>
        <v>2.9776989358438481E-5</v>
      </c>
      <c r="J152">
        <v>1.696948378804771</v>
      </c>
      <c r="K152">
        <v>0.68491699046273402</v>
      </c>
      <c r="M152">
        <f t="shared" si="10"/>
        <v>169.69483788047711</v>
      </c>
      <c r="N152">
        <f t="shared" si="11"/>
        <v>113.89835999940108</v>
      </c>
    </row>
    <row r="153" spans="1:14" x14ac:dyDescent="0.3">
      <c r="A153" s="360">
        <v>44908</v>
      </c>
      <c r="B153">
        <v>751.1248779296875</v>
      </c>
      <c r="C153">
        <v>195327</v>
      </c>
      <c r="D153">
        <v>18608</v>
      </c>
      <c r="E153">
        <v>187600</v>
      </c>
      <c r="G153">
        <f t="shared" si="12"/>
        <v>-3.5523105489254606E-3</v>
      </c>
      <c r="H153">
        <f t="shared" si="13"/>
        <v>5.9749084955102172E-3</v>
      </c>
      <c r="J153">
        <v>1.6909309853306627</v>
      </c>
      <c r="K153">
        <v>0.66266336983398089</v>
      </c>
      <c r="M153">
        <f t="shared" si="10"/>
        <v>169.09309853306627</v>
      </c>
      <c r="N153">
        <f t="shared" si="11"/>
        <v>114.58092939240258</v>
      </c>
    </row>
    <row r="154" spans="1:14" x14ac:dyDescent="0.3">
      <c r="A154" s="360">
        <v>44909</v>
      </c>
      <c r="B154">
        <v>743.05621337890625</v>
      </c>
      <c r="C154">
        <v>93123</v>
      </c>
      <c r="D154">
        <v>18660.30078125</v>
      </c>
      <c r="E154">
        <v>208000</v>
      </c>
      <c r="G154">
        <f t="shared" si="12"/>
        <v>-1.0800220974809732E-2</v>
      </c>
      <c r="H154">
        <f t="shared" si="13"/>
        <v>2.8067185510282241E-3</v>
      </c>
      <c r="J154">
        <v>1.6727668220869145</v>
      </c>
      <c r="K154">
        <v>0.73472271282232426</v>
      </c>
      <c r="M154">
        <f t="shared" si="10"/>
        <v>167.27668220869145</v>
      </c>
      <c r="N154">
        <f t="shared" si="11"/>
        <v>114.90297755037624</v>
      </c>
    </row>
    <row r="155" spans="1:14" x14ac:dyDescent="0.3">
      <c r="A155" s="360">
        <v>44910</v>
      </c>
      <c r="B155">
        <v>738.3536376953125</v>
      </c>
      <c r="C155">
        <v>188333</v>
      </c>
      <c r="D155">
        <v>18414.900390625</v>
      </c>
      <c r="E155">
        <v>183100</v>
      </c>
      <c r="G155">
        <f t="shared" si="12"/>
        <v>-6.3488054650947699E-3</v>
      </c>
      <c r="H155">
        <f t="shared" si="13"/>
        <v>-1.3238173588299011E-2</v>
      </c>
      <c r="J155">
        <v>1.6621803920965135</v>
      </c>
      <c r="K155">
        <v>0.64676792652772874</v>
      </c>
      <c r="M155">
        <f t="shared" si="10"/>
        <v>166.21803920965135</v>
      </c>
      <c r="N155">
        <f t="shared" si="11"/>
        <v>113.39189603537886</v>
      </c>
    </row>
    <row r="156" spans="1:14" x14ac:dyDescent="0.3">
      <c r="A156" s="360">
        <v>44911</v>
      </c>
      <c r="B156">
        <v>742.90777587890625</v>
      </c>
      <c r="C156">
        <v>138525</v>
      </c>
      <c r="D156">
        <v>18269</v>
      </c>
      <c r="E156">
        <v>277700</v>
      </c>
      <c r="G156">
        <f t="shared" si="12"/>
        <v>6.1490193308859189E-3</v>
      </c>
      <c r="H156">
        <f t="shared" si="13"/>
        <v>-7.9545063846050024E-3</v>
      </c>
      <c r="J156">
        <v>1.672432659851699</v>
      </c>
      <c r="K156">
        <v>0.98092546803249736</v>
      </c>
      <c r="M156">
        <f t="shared" si="10"/>
        <v>167.2432659851699</v>
      </c>
      <c r="N156">
        <f t="shared" si="11"/>
        <v>112.49349737047523</v>
      </c>
    </row>
    <row r="157" spans="1:14" x14ac:dyDescent="0.3">
      <c r="A157" s="360">
        <v>44914</v>
      </c>
      <c r="B157">
        <v>736.7696533203125</v>
      </c>
      <c r="C157">
        <v>119938</v>
      </c>
      <c r="D157">
        <v>18420.44921875</v>
      </c>
      <c r="E157">
        <v>154800</v>
      </c>
      <c r="G157">
        <f t="shared" si="12"/>
        <v>-8.2966160686609482E-3</v>
      </c>
      <c r="H157">
        <f t="shared" si="13"/>
        <v>8.2557837296452236E-3</v>
      </c>
      <c r="J157">
        <v>1.658614529297042</v>
      </c>
      <c r="K157">
        <v>0.54680324973507599</v>
      </c>
      <c r="M157">
        <f t="shared" si="10"/>
        <v>165.8614529297042</v>
      </c>
      <c r="N157">
        <f t="shared" si="11"/>
        <v>113.42606359146234</v>
      </c>
    </row>
    <row r="158" spans="1:14" x14ac:dyDescent="0.3">
      <c r="A158" s="360">
        <v>44915</v>
      </c>
      <c r="B158">
        <v>729.74053955078125</v>
      </c>
      <c r="C158">
        <v>256057</v>
      </c>
      <c r="D158">
        <v>18385.30078125</v>
      </c>
      <c r="E158">
        <v>169000</v>
      </c>
      <c r="G158">
        <f t="shared" si="12"/>
        <v>-9.5862512687559884E-3</v>
      </c>
      <c r="H158">
        <f t="shared" si="13"/>
        <v>-1.9099433205291773E-3</v>
      </c>
      <c r="J158">
        <v>1.642790600917682</v>
      </c>
      <c r="K158">
        <v>0.5969622041681385</v>
      </c>
      <c r="M158">
        <f t="shared" si="10"/>
        <v>164.2790600917682</v>
      </c>
      <c r="N158">
        <f t="shared" si="11"/>
        <v>113.2096329898157</v>
      </c>
    </row>
    <row r="159" spans="1:14" x14ac:dyDescent="0.3">
      <c r="A159" s="360">
        <v>44916</v>
      </c>
      <c r="B159">
        <v>718.4049072265625</v>
      </c>
      <c r="C159">
        <v>395292</v>
      </c>
      <c r="D159">
        <v>18199.099609375</v>
      </c>
      <c r="E159">
        <v>187600</v>
      </c>
      <c r="G159">
        <f t="shared" si="12"/>
        <v>-1.5655697954400177E-2</v>
      </c>
      <c r="H159">
        <f t="shared" si="13"/>
        <v>-1.0179353916942181E-2</v>
      </c>
      <c r="J159">
        <v>1.6172718456500239</v>
      </c>
      <c r="K159">
        <v>0.66266336983398089</v>
      </c>
      <c r="M159">
        <f t="shared" si="10"/>
        <v>161.7271845650024</v>
      </c>
      <c r="N159">
        <f t="shared" si="11"/>
        <v>112.06307756594467</v>
      </c>
    </row>
    <row r="160" spans="1:14" x14ac:dyDescent="0.3">
      <c r="A160" s="360">
        <v>44917</v>
      </c>
      <c r="B160">
        <v>698.654052734375</v>
      </c>
      <c r="C160">
        <v>204994</v>
      </c>
      <c r="D160">
        <v>18127.349609375</v>
      </c>
      <c r="E160">
        <v>195700</v>
      </c>
      <c r="G160">
        <f t="shared" si="12"/>
        <v>-2.7877645419161177E-2</v>
      </c>
      <c r="H160">
        <f t="shared" si="13"/>
        <v>-3.9502948868902002E-3</v>
      </c>
      <c r="J160">
        <v>1.5728087572489984</v>
      </c>
      <c r="K160">
        <v>0.6912751677852349</v>
      </c>
      <c r="M160">
        <f t="shared" si="10"/>
        <v>157.28087572489983</v>
      </c>
      <c r="N160">
        <f t="shared" si="11"/>
        <v>111.62126857605297</v>
      </c>
    </row>
    <row r="161" spans="1:14" x14ac:dyDescent="0.3">
      <c r="A161" s="360">
        <v>44918</v>
      </c>
      <c r="B161">
        <v>702.66357421875</v>
      </c>
      <c r="C161">
        <v>191265</v>
      </c>
      <c r="D161">
        <v>17806.80078125</v>
      </c>
      <c r="E161">
        <v>221500</v>
      </c>
      <c r="G161">
        <f t="shared" si="12"/>
        <v>5.7225176490594562E-3</v>
      </c>
      <c r="H161">
        <f t="shared" si="13"/>
        <v>-1.784137526808462E-2</v>
      </c>
      <c r="J161">
        <v>1.5818349848623958</v>
      </c>
      <c r="K161">
        <v>0.78240904274108092</v>
      </c>
      <c r="M161">
        <f t="shared" si="10"/>
        <v>158.18349848623959</v>
      </c>
      <c r="N161">
        <f t="shared" si="11"/>
        <v>109.64745179605468</v>
      </c>
    </row>
    <row r="162" spans="1:14" x14ac:dyDescent="0.3">
      <c r="A162" s="360">
        <v>44921</v>
      </c>
      <c r="B162">
        <v>696.97100830078125</v>
      </c>
      <c r="C162">
        <v>79171</v>
      </c>
      <c r="D162">
        <v>18014.599609375</v>
      </c>
      <c r="E162">
        <v>176700</v>
      </c>
      <c r="G162">
        <f t="shared" si="12"/>
        <v>-8.1344050484290376E-3</v>
      </c>
      <c r="H162">
        <f t="shared" si="13"/>
        <v>1.160206785899442E-2</v>
      </c>
      <c r="J162">
        <v>1.5690198906223249</v>
      </c>
      <c r="K162">
        <v>0.62416107382550334</v>
      </c>
      <c r="M162">
        <f t="shared" si="10"/>
        <v>156.9019890622325</v>
      </c>
      <c r="N162">
        <f t="shared" si="11"/>
        <v>110.92699730622316</v>
      </c>
    </row>
    <row r="163" spans="1:14" x14ac:dyDescent="0.3">
      <c r="A163" s="360">
        <v>44922</v>
      </c>
      <c r="B163">
        <v>712.019287109375</v>
      </c>
      <c r="C163">
        <v>79504</v>
      </c>
      <c r="D163">
        <v>18132.30078125</v>
      </c>
      <c r="E163">
        <v>214300</v>
      </c>
      <c r="G163">
        <f t="shared" si="12"/>
        <v>2.136118476377737E-2</v>
      </c>
      <c r="H163">
        <f t="shared" si="13"/>
        <v>6.5124028114138723E-3</v>
      </c>
      <c r="J163">
        <v>1.6028965490329494</v>
      </c>
      <c r="K163">
        <v>0.7569763334510774</v>
      </c>
      <c r="M163">
        <f t="shared" si="10"/>
        <v>160.28965490329495</v>
      </c>
      <c r="N163">
        <f t="shared" si="11"/>
        <v>111.6517559941</v>
      </c>
    </row>
    <row r="164" spans="1:14" x14ac:dyDescent="0.3">
      <c r="A164" s="360">
        <v>44923</v>
      </c>
      <c r="B164">
        <v>733.1065673828125</v>
      </c>
      <c r="C164">
        <v>112112</v>
      </c>
      <c r="D164">
        <v>18122.5</v>
      </c>
      <c r="E164">
        <v>193900</v>
      </c>
      <c r="G164">
        <f t="shared" si="12"/>
        <v>2.9186076879975337E-2</v>
      </c>
      <c r="H164">
        <f t="shared" si="13"/>
        <v>-5.4066116914433537E-4</v>
      </c>
      <c r="J164">
        <v>1.650368196768794</v>
      </c>
      <c r="K164">
        <v>0.68491699046273402</v>
      </c>
      <c r="M164">
        <f t="shared" si="10"/>
        <v>165.03681967687939</v>
      </c>
      <c r="N164">
        <f t="shared" si="11"/>
        <v>111.59140654094024</v>
      </c>
    </row>
    <row r="165" spans="1:14" x14ac:dyDescent="0.3">
      <c r="A165" s="360">
        <v>44924</v>
      </c>
      <c r="B165">
        <v>753.89691162109375</v>
      </c>
      <c r="C165">
        <v>128469</v>
      </c>
      <c r="D165">
        <v>18191</v>
      </c>
      <c r="E165">
        <v>281100</v>
      </c>
      <c r="G165">
        <f t="shared" si="12"/>
        <v>2.7964560110890616E-2</v>
      </c>
      <c r="H165">
        <f t="shared" si="13"/>
        <v>3.7727060871833766E-3</v>
      </c>
      <c r="J165">
        <v>1.6971713826319728</v>
      </c>
      <c r="K165">
        <v>0.99293535853055459</v>
      </c>
      <c r="M165">
        <f t="shared" si="10"/>
        <v>169.71713826319728</v>
      </c>
      <c r="N165">
        <f t="shared" si="11"/>
        <v>112.01320327693442</v>
      </c>
    </row>
    <row r="166" spans="1:14" x14ac:dyDescent="0.3">
      <c r="A166" s="360">
        <v>44925</v>
      </c>
      <c r="B166">
        <v>731.819580078125</v>
      </c>
      <c r="C166">
        <v>125692</v>
      </c>
      <c r="D166">
        <v>18105.30078125</v>
      </c>
      <c r="E166">
        <v>192000</v>
      </c>
      <c r="G166">
        <f t="shared" si="12"/>
        <v>-2.9721628394539727E-2</v>
      </c>
      <c r="H166">
        <f t="shared" si="13"/>
        <v>-4.7222100411233106E-3</v>
      </c>
      <c r="J166">
        <v>1.6474709332442234</v>
      </c>
      <c r="K166">
        <v>0.67820558106676088</v>
      </c>
      <c r="M166">
        <f t="shared" si="10"/>
        <v>164.74709332442234</v>
      </c>
      <c r="N166">
        <f t="shared" si="11"/>
        <v>111.48550034633587</v>
      </c>
    </row>
    <row r="167" spans="1:14" x14ac:dyDescent="0.3">
      <c r="A167" s="360">
        <v>44928</v>
      </c>
      <c r="B167">
        <v>741.07623291015625</v>
      </c>
      <c r="C167">
        <v>151295</v>
      </c>
      <c r="D167">
        <v>18197.44921875</v>
      </c>
      <c r="E167">
        <v>256100</v>
      </c>
      <c r="G167">
        <f t="shared" si="12"/>
        <v>1.2569490147554409E-2</v>
      </c>
      <c r="H167">
        <f t="shared" si="13"/>
        <v>5.076675205536103E-3</v>
      </c>
      <c r="J167">
        <v>1.6683094935875751</v>
      </c>
      <c r="K167">
        <v>0.9046273401624868</v>
      </c>
      <c r="M167">
        <f t="shared" si="10"/>
        <v>166.83094935875749</v>
      </c>
      <c r="N167">
        <f t="shared" si="11"/>
        <v>112.05291509326234</v>
      </c>
    </row>
    <row r="168" spans="1:14" x14ac:dyDescent="0.3">
      <c r="A168" s="360">
        <v>44929</v>
      </c>
      <c r="B168">
        <v>771.3211669921875</v>
      </c>
      <c r="C168">
        <v>282785</v>
      </c>
      <c r="D168">
        <v>18232.55078125</v>
      </c>
      <c r="E168">
        <v>208700</v>
      </c>
      <c r="G168">
        <f t="shared" si="12"/>
        <v>4.000134740511968E-2</v>
      </c>
      <c r="H168">
        <f t="shared" si="13"/>
        <v>1.9270696328715969E-3</v>
      </c>
      <c r="J168">
        <v>1.7363968352418047</v>
      </c>
      <c r="K168">
        <v>0.73719533733663012</v>
      </c>
      <c r="M168">
        <f t="shared" si="10"/>
        <v>173.63968352418047</v>
      </c>
      <c r="N168">
        <f t="shared" si="11"/>
        <v>112.26905705663161</v>
      </c>
    </row>
    <row r="169" spans="1:14" x14ac:dyDescent="0.3">
      <c r="A169" s="360">
        <v>44930</v>
      </c>
      <c r="B169">
        <v>771.3707275390625</v>
      </c>
      <c r="C169">
        <v>150580</v>
      </c>
      <c r="D169">
        <v>18042.94921875</v>
      </c>
      <c r="E169">
        <v>235200</v>
      </c>
      <c r="G169">
        <f t="shared" si="12"/>
        <v>6.4252035118316411E-5</v>
      </c>
      <c r="H169">
        <f t="shared" si="13"/>
        <v>-1.0453517612292944E-2</v>
      </c>
      <c r="J169">
        <v>1.736508405856523</v>
      </c>
      <c r="K169">
        <v>0.8308018368067821</v>
      </c>
      <c r="M169">
        <f t="shared" si="10"/>
        <v>173.6508405856523</v>
      </c>
      <c r="N169">
        <f t="shared" si="11"/>
        <v>111.1015633310565</v>
      </c>
    </row>
    <row r="170" spans="1:14" x14ac:dyDescent="0.3">
      <c r="A170" s="360">
        <v>44931</v>
      </c>
      <c r="B170">
        <v>764.88604736328125</v>
      </c>
      <c r="C170">
        <v>115503</v>
      </c>
      <c r="D170">
        <v>17992.150390625</v>
      </c>
      <c r="E170">
        <v>269900</v>
      </c>
      <c r="G170">
        <f t="shared" si="12"/>
        <v>-8.4422328297870924E-3</v>
      </c>
      <c r="H170">
        <f t="shared" si="13"/>
        <v>-2.8194100932680756E-3</v>
      </c>
      <c r="J170">
        <v>1.7219101054122465</v>
      </c>
      <c r="K170">
        <v>0.95337336630166014</v>
      </c>
      <c r="M170">
        <f t="shared" si="10"/>
        <v>172.19101054122464</v>
      </c>
      <c r="N170">
        <f t="shared" si="11"/>
        <v>110.78876362455352</v>
      </c>
    </row>
    <row r="171" spans="1:14" x14ac:dyDescent="0.3">
      <c r="A171" s="360">
        <v>44932</v>
      </c>
      <c r="B171">
        <v>750.431884765625</v>
      </c>
      <c r="C171">
        <v>82121</v>
      </c>
      <c r="D171">
        <v>17859.44921875</v>
      </c>
      <c r="E171">
        <v>238200</v>
      </c>
      <c r="G171">
        <f t="shared" si="12"/>
        <v>-1.9077977887545772E-2</v>
      </c>
      <c r="H171">
        <f t="shared" si="13"/>
        <v>-7.4028372147649955E-3</v>
      </c>
      <c r="J171">
        <v>1.6893709203558938</v>
      </c>
      <c r="K171">
        <v>0.84139879901095016</v>
      </c>
      <c r="M171">
        <f t="shared" si="10"/>
        <v>168.93709203558939</v>
      </c>
      <c r="N171">
        <f t="shared" si="11"/>
        <v>109.97164068791882</v>
      </c>
    </row>
    <row r="172" spans="1:14" x14ac:dyDescent="0.3">
      <c r="A172" s="360">
        <v>44935</v>
      </c>
      <c r="B172">
        <v>762.2625732421875</v>
      </c>
      <c r="C172">
        <v>64900</v>
      </c>
      <c r="D172">
        <v>18101.19921875</v>
      </c>
      <c r="E172">
        <v>257200</v>
      </c>
      <c r="G172">
        <f t="shared" si="12"/>
        <v>1.5642193489807887E-2</v>
      </c>
      <c r="H172">
        <f t="shared" si="13"/>
        <v>1.344545509952314E-2</v>
      </c>
      <c r="J172">
        <v>1.7160041451506216</v>
      </c>
      <c r="K172">
        <v>0.90851289297068172</v>
      </c>
      <c r="M172">
        <f t="shared" si="10"/>
        <v>171.60041451506217</v>
      </c>
      <c r="N172">
        <f t="shared" si="11"/>
        <v>111.46024449706616</v>
      </c>
    </row>
    <row r="173" spans="1:14" x14ac:dyDescent="0.3">
      <c r="A173" s="360">
        <v>44936</v>
      </c>
      <c r="B173">
        <v>742.01678466796875</v>
      </c>
      <c r="C173">
        <v>92210</v>
      </c>
      <c r="D173">
        <v>17914.150390625</v>
      </c>
      <c r="E173">
        <v>283300</v>
      </c>
      <c r="G173">
        <f t="shared" si="12"/>
        <v>-2.6919216880589448E-2</v>
      </c>
      <c r="H173">
        <f t="shared" si="13"/>
        <v>-1.0387266093937284E-2</v>
      </c>
      <c r="J173">
        <v>1.6704268620269962</v>
      </c>
      <c r="K173">
        <v>1.0007064641469445</v>
      </c>
      <c r="M173">
        <f t="shared" si="10"/>
        <v>167.04268620269963</v>
      </c>
      <c r="N173">
        <f t="shared" si="11"/>
        <v>110.30846953101272</v>
      </c>
    </row>
    <row r="174" spans="1:14" x14ac:dyDescent="0.3">
      <c r="A174" s="360">
        <v>44937</v>
      </c>
      <c r="B174">
        <v>732.7601318359375</v>
      </c>
      <c r="C174">
        <v>87994</v>
      </c>
      <c r="D174">
        <v>17895.69921875</v>
      </c>
      <c r="E174">
        <v>259900</v>
      </c>
      <c r="G174">
        <f t="shared" si="12"/>
        <v>-1.255345712366911E-2</v>
      </c>
      <c r="H174">
        <f t="shared" si="13"/>
        <v>-1.0305082936186098E-3</v>
      </c>
      <c r="J174">
        <v>1.6495883016836446</v>
      </c>
      <c r="K174">
        <v>0.91805015895443309</v>
      </c>
      <c r="M174">
        <f t="shared" si="10"/>
        <v>164.95883016836444</v>
      </c>
      <c r="N174">
        <f t="shared" si="11"/>
        <v>110.19485428908362</v>
      </c>
    </row>
    <row r="175" spans="1:14" x14ac:dyDescent="0.3">
      <c r="A175" s="360">
        <v>44938</v>
      </c>
      <c r="B175">
        <v>737.16558837890625</v>
      </c>
      <c r="C175">
        <v>50438</v>
      </c>
      <c r="D175">
        <v>17858.19921875</v>
      </c>
      <c r="E175">
        <v>227800</v>
      </c>
      <c r="G175">
        <f t="shared" si="12"/>
        <v>5.9941392587919713E-3</v>
      </c>
      <c r="H175">
        <f t="shared" si="13"/>
        <v>-2.0976741216788596E-3</v>
      </c>
      <c r="J175">
        <v>1.6595058575946748</v>
      </c>
      <c r="K175">
        <v>0.80466266336983394</v>
      </c>
      <c r="M175">
        <f t="shared" si="10"/>
        <v>165.95058575946749</v>
      </c>
      <c r="N175">
        <f t="shared" si="11"/>
        <v>109.963943667189</v>
      </c>
    </row>
    <row r="176" spans="1:14" x14ac:dyDescent="0.3">
      <c r="A176" s="360">
        <v>44939</v>
      </c>
      <c r="B176">
        <v>739.44268798828125</v>
      </c>
      <c r="C176">
        <v>28823</v>
      </c>
      <c r="D176">
        <v>17956.599609375</v>
      </c>
      <c r="E176">
        <v>256700</v>
      </c>
      <c r="G176">
        <f t="shared" si="12"/>
        <v>3.0842322244740146E-3</v>
      </c>
      <c r="H176">
        <f t="shared" si="13"/>
        <v>5.4949708747303715E-3</v>
      </c>
      <c r="J176">
        <v>1.6646320601733851</v>
      </c>
      <c r="K176">
        <v>0.90674673260332039</v>
      </c>
      <c r="M176">
        <f t="shared" si="10"/>
        <v>166.46320601733851</v>
      </c>
      <c r="N176">
        <f t="shared" si="11"/>
        <v>110.56985554435947</v>
      </c>
    </row>
    <row r="177" spans="1:14" x14ac:dyDescent="0.3">
      <c r="A177" s="360">
        <v>44942</v>
      </c>
      <c r="B177">
        <v>742.80877685546875</v>
      </c>
      <c r="C177">
        <v>66244</v>
      </c>
      <c r="D177">
        <v>17894.849609375</v>
      </c>
      <c r="E177">
        <v>206200</v>
      </c>
      <c r="G177">
        <f t="shared" si="12"/>
        <v>4.541867197956859E-3</v>
      </c>
      <c r="H177">
        <f t="shared" si="13"/>
        <v>-3.4447734977776498E-3</v>
      </c>
      <c r="J177">
        <v>1.6722097934267321</v>
      </c>
      <c r="K177">
        <v>0.72836453549982338</v>
      </c>
      <c r="M177">
        <f t="shared" si="10"/>
        <v>167.22097934267322</v>
      </c>
      <c r="N177">
        <f t="shared" si="11"/>
        <v>110.18962272030632</v>
      </c>
    </row>
    <row r="178" spans="1:14" x14ac:dyDescent="0.3">
      <c r="A178" s="360">
        <v>44943</v>
      </c>
      <c r="B178">
        <v>742.5611572265625</v>
      </c>
      <c r="C178">
        <v>46012</v>
      </c>
      <c r="D178">
        <v>18053.30078125</v>
      </c>
      <c r="E178">
        <v>219100</v>
      </c>
      <c r="G178">
        <f t="shared" si="12"/>
        <v>-3.3341139539512521E-4</v>
      </c>
      <c r="H178">
        <f t="shared" si="13"/>
        <v>8.8155967034695259E-3</v>
      </c>
      <c r="J178">
        <v>1.6716523525598448</v>
      </c>
      <c r="K178">
        <v>0.77393147297774634</v>
      </c>
      <c r="M178">
        <f t="shared" si="10"/>
        <v>167.16523525598447</v>
      </c>
      <c r="N178">
        <f t="shared" si="11"/>
        <v>111.16530428397533</v>
      </c>
    </row>
    <row r="179" spans="1:14" x14ac:dyDescent="0.3">
      <c r="A179" s="360">
        <v>44944</v>
      </c>
      <c r="B179">
        <v>730.08709716796875</v>
      </c>
      <c r="C179">
        <v>124411</v>
      </c>
      <c r="D179">
        <v>18165.349609375</v>
      </c>
      <c r="E179">
        <v>255800</v>
      </c>
      <c r="G179">
        <f t="shared" si="12"/>
        <v>-1.6941395705589373E-2</v>
      </c>
      <c r="H179">
        <f t="shared" si="13"/>
        <v>6.18737497867869E-3</v>
      </c>
      <c r="J179">
        <v>1.6435707708073013</v>
      </c>
      <c r="K179">
        <v>0.9035676439420699</v>
      </c>
      <c r="M179">
        <f t="shared" si="10"/>
        <v>164.35707708073014</v>
      </c>
      <c r="N179">
        <f t="shared" si="11"/>
        <v>111.85525800623952</v>
      </c>
    </row>
    <row r="180" spans="1:14" x14ac:dyDescent="0.3">
      <c r="A180" s="360">
        <v>44945</v>
      </c>
      <c r="B180">
        <v>724.09747314453125</v>
      </c>
      <c r="C180">
        <v>44550</v>
      </c>
      <c r="D180">
        <v>18107.849609375</v>
      </c>
      <c r="E180">
        <v>237800</v>
      </c>
      <c r="G180">
        <f t="shared" si="12"/>
        <v>-8.2378234756021393E-3</v>
      </c>
      <c r="H180">
        <f t="shared" si="13"/>
        <v>-3.1703874707042848E-3</v>
      </c>
      <c r="J180">
        <v>1.6300869398900948</v>
      </c>
      <c r="K180">
        <v>0.8399858707170611</v>
      </c>
      <c r="M180">
        <f t="shared" si="10"/>
        <v>163.00869398900949</v>
      </c>
      <c r="N180">
        <f t="shared" si="11"/>
        <v>111.50119505266775</v>
      </c>
    </row>
    <row r="181" spans="1:14" x14ac:dyDescent="0.3">
      <c r="A181" s="360">
        <v>44946</v>
      </c>
      <c r="B181">
        <v>720.3848876953125</v>
      </c>
      <c r="C181">
        <v>73677</v>
      </c>
      <c r="D181">
        <v>18027.650390625</v>
      </c>
      <c r="E181">
        <v>237200</v>
      </c>
      <c r="G181">
        <f t="shared" si="12"/>
        <v>-5.1403793148639045E-3</v>
      </c>
      <c r="H181">
        <f t="shared" si="13"/>
        <v>-4.4388122721841462E-3</v>
      </c>
      <c r="J181">
        <v>1.6217291741493634</v>
      </c>
      <c r="K181">
        <v>0.83786647827622751</v>
      </c>
      <c r="M181">
        <f t="shared" si="10"/>
        <v>162.17291741493634</v>
      </c>
      <c r="N181">
        <f t="shared" si="11"/>
        <v>111.00735901328042</v>
      </c>
    </row>
    <row r="182" spans="1:14" x14ac:dyDescent="0.3">
      <c r="A182" s="360">
        <v>44949</v>
      </c>
      <c r="B182">
        <v>720.7808837890625</v>
      </c>
      <c r="C182">
        <v>46866</v>
      </c>
      <c r="D182">
        <v>18118.55078125</v>
      </c>
      <c r="E182">
        <v>202500</v>
      </c>
      <c r="G182">
        <f t="shared" si="12"/>
        <v>5.4954969310453024E-4</v>
      </c>
      <c r="H182">
        <f t="shared" si="13"/>
        <v>5.0296063930943382E-3</v>
      </c>
      <c r="J182">
        <v>1.6226206398492313</v>
      </c>
      <c r="K182">
        <v>0.71529494878134936</v>
      </c>
      <c r="M182">
        <f t="shared" si="10"/>
        <v>162.26206398492315</v>
      </c>
      <c r="N182">
        <f t="shared" si="11"/>
        <v>111.56708876607198</v>
      </c>
    </row>
    <row r="183" spans="1:14" x14ac:dyDescent="0.3">
      <c r="A183" s="360">
        <v>44950</v>
      </c>
      <c r="B183">
        <v>718.25628662109375</v>
      </c>
      <c r="C183">
        <v>160065</v>
      </c>
      <c r="D183">
        <v>18118.30078125</v>
      </c>
      <c r="E183">
        <v>216900</v>
      </c>
      <c r="G183">
        <f t="shared" si="12"/>
        <v>-3.5087346038754083E-3</v>
      </c>
      <c r="H183">
        <f t="shared" si="13"/>
        <v>-1.3798108236478041E-5</v>
      </c>
      <c r="J183">
        <v>1.6169372712081036</v>
      </c>
      <c r="K183">
        <v>0.7661603673613564</v>
      </c>
      <c r="M183">
        <f t="shared" si="10"/>
        <v>161.69372712081037</v>
      </c>
      <c r="N183">
        <f t="shared" si="11"/>
        <v>111.565549361926</v>
      </c>
    </row>
    <row r="184" spans="1:14" x14ac:dyDescent="0.3">
      <c r="A184" s="360">
        <v>44951</v>
      </c>
      <c r="B184">
        <v>711.8212890625</v>
      </c>
      <c r="C184">
        <v>140483</v>
      </c>
      <c r="D184">
        <v>17891.94921875</v>
      </c>
      <c r="E184">
        <v>257200</v>
      </c>
      <c r="G184">
        <f t="shared" si="12"/>
        <v>-8.9995691143308632E-3</v>
      </c>
      <c r="H184">
        <f t="shared" si="13"/>
        <v>-1.2571672991636754E-2</v>
      </c>
      <c r="J184">
        <v>1.6024508161830153</v>
      </c>
      <c r="K184">
        <v>0.90851289297068172</v>
      </c>
      <c r="M184">
        <f t="shared" si="10"/>
        <v>160.24508161830153</v>
      </c>
      <c r="N184">
        <f t="shared" si="11"/>
        <v>110.17176322689417</v>
      </c>
    </row>
    <row r="185" spans="1:14" x14ac:dyDescent="0.3">
      <c r="A185" s="360">
        <v>44953</v>
      </c>
      <c r="B185">
        <v>709.940185546875</v>
      </c>
      <c r="C185">
        <v>288925</v>
      </c>
      <c r="D185">
        <v>17604.349609375</v>
      </c>
      <c r="E185">
        <v>476300</v>
      </c>
      <c r="G185">
        <f t="shared" si="12"/>
        <v>-2.646160620988304E-3</v>
      </c>
      <c r="H185">
        <f t="shared" si="13"/>
        <v>-1.6204838949638832E-2</v>
      </c>
      <c r="J185">
        <v>1.5982160793041731</v>
      </c>
      <c r="K185">
        <v>1.6824443659484281</v>
      </c>
      <c r="M185">
        <f t="shared" si="10"/>
        <v>159.82160793041731</v>
      </c>
      <c r="N185">
        <f t="shared" si="11"/>
        <v>108.40083510269601</v>
      </c>
    </row>
    <row r="186" spans="1:14" x14ac:dyDescent="0.3">
      <c r="A186" s="360">
        <v>44956</v>
      </c>
      <c r="B186">
        <v>704.94061279296875</v>
      </c>
      <c r="C186">
        <v>449854</v>
      </c>
      <c r="D186">
        <v>17648.94921875</v>
      </c>
      <c r="E186">
        <v>432400</v>
      </c>
      <c r="G186">
        <f t="shared" si="12"/>
        <v>-7.067158686840571E-3</v>
      </c>
      <c r="H186">
        <f t="shared" si="13"/>
        <v>2.5302388515036252E-3</v>
      </c>
      <c r="J186">
        <v>1.5869610500388711</v>
      </c>
      <c r="K186">
        <v>1.5273754856941011</v>
      </c>
      <c r="M186">
        <f t="shared" si="10"/>
        <v>158.69610500388711</v>
      </c>
      <c r="N186">
        <f t="shared" si="11"/>
        <v>108.67546239701701</v>
      </c>
    </row>
    <row r="187" spans="1:14" x14ac:dyDescent="0.3">
      <c r="A187" s="360">
        <v>44957</v>
      </c>
      <c r="B187">
        <v>759.29254150390625</v>
      </c>
      <c r="C187">
        <v>149774</v>
      </c>
      <c r="D187">
        <v>17662.150390625</v>
      </c>
      <c r="E187">
        <v>398300</v>
      </c>
      <c r="G187">
        <f t="shared" si="12"/>
        <v>7.4273571221899745E-2</v>
      </c>
      <c r="H187">
        <f t="shared" si="13"/>
        <v>7.4770667784704271E-4</v>
      </c>
      <c r="J187">
        <v>1.7093180149993776</v>
      </c>
      <c r="K187">
        <v>1.4069233486400565</v>
      </c>
      <c r="M187">
        <f t="shared" si="10"/>
        <v>170.93180149993776</v>
      </c>
      <c r="N187">
        <f t="shared" si="11"/>
        <v>108.75675015188087</v>
      </c>
    </row>
    <row r="188" spans="1:14" x14ac:dyDescent="0.3">
      <c r="A188" s="360">
        <v>44958</v>
      </c>
      <c r="B188">
        <v>730.28509521484375</v>
      </c>
      <c r="C188">
        <v>230627</v>
      </c>
      <c r="D188">
        <v>17616.30078125</v>
      </c>
      <c r="E188">
        <v>512900</v>
      </c>
      <c r="G188">
        <f t="shared" si="12"/>
        <v>-3.8952134021729902E-2</v>
      </c>
      <c r="H188">
        <f t="shared" si="13"/>
        <v>-2.5992997802722563E-3</v>
      </c>
      <c r="J188">
        <v>1.6440165036572354</v>
      </c>
      <c r="K188">
        <v>1.8117273048392795</v>
      </c>
      <c r="M188">
        <f t="shared" si="10"/>
        <v>164.40165036572353</v>
      </c>
      <c r="N188">
        <f t="shared" si="11"/>
        <v>108.47442583683002</v>
      </c>
    </row>
    <row r="189" spans="1:14" x14ac:dyDescent="0.3">
      <c r="A189" s="360">
        <v>44959</v>
      </c>
      <c r="B189">
        <v>724.29547119140625</v>
      </c>
      <c r="C189">
        <v>101612</v>
      </c>
      <c r="D189">
        <v>17610.400390625</v>
      </c>
      <c r="E189">
        <v>490100</v>
      </c>
      <c r="G189">
        <f t="shared" si="12"/>
        <v>-8.2355807790657539E-3</v>
      </c>
      <c r="H189">
        <f t="shared" si="13"/>
        <v>-3.3499535771969267E-4</v>
      </c>
      <c r="J189">
        <v>1.6305326727400287</v>
      </c>
      <c r="K189">
        <v>1.7311903920876015</v>
      </c>
      <c r="M189">
        <f t="shared" si="10"/>
        <v>163.05326727400288</v>
      </c>
      <c r="N189">
        <f t="shared" si="11"/>
        <v>108.43809349366629</v>
      </c>
    </row>
    <row r="190" spans="1:14" x14ac:dyDescent="0.3">
      <c r="A190" s="360">
        <v>44960</v>
      </c>
      <c r="B190">
        <v>707.8612060546875</v>
      </c>
      <c r="C190">
        <v>270325</v>
      </c>
      <c r="D190">
        <v>17854.05078125</v>
      </c>
      <c r="E190">
        <v>424100</v>
      </c>
      <c r="G190">
        <f t="shared" si="12"/>
        <v>-2.2951380682025672E-2</v>
      </c>
      <c r="H190">
        <f t="shared" si="13"/>
        <v>1.3740758205234283E-2</v>
      </c>
      <c r="J190">
        <v>1.5935358843798666</v>
      </c>
      <c r="K190">
        <v>1.4980572235959024</v>
      </c>
      <c r="M190">
        <f t="shared" si="10"/>
        <v>159.35358843798667</v>
      </c>
      <c r="N190">
        <f t="shared" si="11"/>
        <v>109.93839917964191</v>
      </c>
    </row>
    <row r="191" spans="1:14" x14ac:dyDescent="0.3">
      <c r="A191" s="360">
        <v>44963</v>
      </c>
      <c r="B191">
        <v>720.929443359375</v>
      </c>
      <c r="C191">
        <v>220465</v>
      </c>
      <c r="D191">
        <v>17764.599609375</v>
      </c>
      <c r="E191">
        <v>282500</v>
      </c>
      <c r="G191">
        <f t="shared" si="12"/>
        <v>1.8293235247957979E-2</v>
      </c>
      <c r="H191">
        <f t="shared" si="13"/>
        <v>-5.0227259566789509E-3</v>
      </c>
      <c r="J191">
        <v>1.6229550768889167</v>
      </c>
      <c r="K191">
        <v>0.99788060755916641</v>
      </c>
      <c r="M191">
        <f t="shared" si="10"/>
        <v>162.29550768889166</v>
      </c>
      <c r="N191">
        <f t="shared" si="11"/>
        <v>109.38759316025902</v>
      </c>
    </row>
    <row r="192" spans="1:14" x14ac:dyDescent="0.3">
      <c r="A192" s="360">
        <v>44964</v>
      </c>
      <c r="B192">
        <v>755.57989501953125</v>
      </c>
      <c r="C192">
        <v>137823</v>
      </c>
      <c r="D192">
        <v>17721.5</v>
      </c>
      <c r="E192">
        <v>354400</v>
      </c>
      <c r="G192">
        <f t="shared" si="12"/>
        <v>4.6944254227496346E-2</v>
      </c>
      <c r="H192">
        <f t="shared" si="13"/>
        <v>-2.4290993398515346E-3</v>
      </c>
      <c r="J192">
        <v>1.7009601118564113</v>
      </c>
      <c r="K192">
        <v>1.2518544683857293</v>
      </c>
      <c r="M192">
        <f t="shared" si="10"/>
        <v>170.09601118564112</v>
      </c>
      <c r="N192">
        <f t="shared" si="11"/>
        <v>109.12220229081377</v>
      </c>
    </row>
    <row r="193" spans="1:14" x14ac:dyDescent="0.3">
      <c r="A193" s="360">
        <v>44965</v>
      </c>
      <c r="B193">
        <v>755.72845458984375</v>
      </c>
      <c r="C193">
        <v>73054</v>
      </c>
      <c r="D193">
        <v>17871.69921875</v>
      </c>
      <c r="E193">
        <v>291000</v>
      </c>
      <c r="G193">
        <f t="shared" si="12"/>
        <v>1.9659730038454015E-4</v>
      </c>
      <c r="H193">
        <f t="shared" si="13"/>
        <v>8.4398207303899801E-3</v>
      </c>
      <c r="J193">
        <v>1.7012945488960967</v>
      </c>
      <c r="K193">
        <v>1.0279053338043094</v>
      </c>
      <c r="M193">
        <f t="shared" si="10"/>
        <v>170.12945488960966</v>
      </c>
      <c r="N193">
        <f t="shared" si="11"/>
        <v>110.04707149107107</v>
      </c>
    </row>
    <row r="194" spans="1:14" x14ac:dyDescent="0.3">
      <c r="A194" s="360">
        <v>44966</v>
      </c>
      <c r="B194">
        <v>745.4818115234375</v>
      </c>
      <c r="C194">
        <v>261891</v>
      </c>
      <c r="D194">
        <v>17893.44921875</v>
      </c>
      <c r="E194">
        <v>260900</v>
      </c>
      <c r="G194">
        <f t="shared" si="12"/>
        <v>-1.3651388386990036E-2</v>
      </c>
      <c r="H194">
        <f t="shared" si="13"/>
        <v>1.2162679944837883E-3</v>
      </c>
      <c r="J194">
        <v>1.6782273243030752</v>
      </c>
      <c r="K194">
        <v>0.92158247968915574</v>
      </c>
      <c r="M194">
        <f t="shared" si="10"/>
        <v>167.82273243030752</v>
      </c>
      <c r="N194">
        <f t="shared" si="11"/>
        <v>110.18099965176995</v>
      </c>
    </row>
    <row r="195" spans="1:14" x14ac:dyDescent="0.3">
      <c r="A195" s="360">
        <v>44967</v>
      </c>
      <c r="B195">
        <v>761.91607666015625</v>
      </c>
      <c r="C195">
        <v>95531</v>
      </c>
      <c r="D195">
        <v>17856.5</v>
      </c>
      <c r="E195">
        <v>232000</v>
      </c>
      <c r="G195">
        <f t="shared" si="12"/>
        <v>2.1805677785728943E-2</v>
      </c>
      <c r="H195">
        <f t="shared" si="13"/>
        <v>-2.0670928330845701E-3</v>
      </c>
      <c r="J195">
        <v>1.7152241126632373</v>
      </c>
      <c r="K195">
        <v>0.8194984104556694</v>
      </c>
      <c r="M195">
        <f t="shared" si="10"/>
        <v>171.52241126632373</v>
      </c>
      <c r="N195">
        <f t="shared" si="11"/>
        <v>109.9534805296344</v>
      </c>
    </row>
    <row r="196" spans="1:14" x14ac:dyDescent="0.3">
      <c r="A196" s="360">
        <v>44970</v>
      </c>
      <c r="B196">
        <v>738.79913330078125</v>
      </c>
      <c r="C196">
        <v>106231</v>
      </c>
      <c r="D196">
        <v>17770.900390625</v>
      </c>
      <c r="E196">
        <v>231300</v>
      </c>
      <c r="G196">
        <f t="shared" si="12"/>
        <v>-3.0810338797797446E-2</v>
      </c>
      <c r="H196">
        <f t="shared" si="13"/>
        <v>-4.8052775756446476E-3</v>
      </c>
      <c r="J196">
        <v>1.6631832910088649</v>
      </c>
      <c r="K196">
        <v>0.81702578594136344</v>
      </c>
      <c r="M196">
        <f t="shared" si="10"/>
        <v>166.31832910088647</v>
      </c>
      <c r="N196">
        <f t="shared" si="11"/>
        <v>109.42639095537525</v>
      </c>
    </row>
    <row r="197" spans="1:14" x14ac:dyDescent="0.3">
      <c r="A197" s="360">
        <v>44971</v>
      </c>
      <c r="B197">
        <v>752.9564208984375</v>
      </c>
      <c r="C197">
        <v>116058</v>
      </c>
      <c r="D197">
        <v>17929.849609375</v>
      </c>
      <c r="E197">
        <v>244500</v>
      </c>
      <c r="G197">
        <f t="shared" si="12"/>
        <v>1.898127694538837E-2</v>
      </c>
      <c r="H197">
        <f t="shared" si="13"/>
        <v>8.9045899051632179E-3</v>
      </c>
      <c r="J197">
        <v>1.6950541515947866</v>
      </c>
      <c r="K197">
        <v>0.86365241963970329</v>
      </c>
      <c r="M197">
        <f t="shared" ref="M197:M260" si="14">B197/$B$4*100</f>
        <v>169.50541515947864</v>
      </c>
      <c r="N197">
        <f t="shared" ref="N197:N260" si="15">D197/$D$4*100</f>
        <v>110.4051393007413</v>
      </c>
    </row>
    <row r="198" spans="1:14" x14ac:dyDescent="0.3">
      <c r="A198" s="360">
        <v>44972</v>
      </c>
      <c r="B198">
        <v>746.966796875</v>
      </c>
      <c r="C198">
        <v>53803</v>
      </c>
      <c r="D198">
        <v>18015.849609375</v>
      </c>
      <c r="E198">
        <v>229300</v>
      </c>
      <c r="G198">
        <f t="shared" ref="G198:G261" si="16">LN(B198/B197)</f>
        <v>-7.9866166351689558E-3</v>
      </c>
      <c r="H198">
        <f t="shared" ref="H198:H261" si="17">LN(D198/D197)</f>
        <v>4.7850043793272483E-3</v>
      </c>
      <c r="J198">
        <v>1.6815703206775798</v>
      </c>
      <c r="K198">
        <v>0.80996114447191803</v>
      </c>
      <c r="M198">
        <f t="shared" si="14"/>
        <v>168.157032067758</v>
      </c>
      <c r="N198">
        <f t="shared" si="15"/>
        <v>110.93469432695295</v>
      </c>
    </row>
    <row r="199" spans="1:14" x14ac:dyDescent="0.3">
      <c r="A199" s="360">
        <v>44973</v>
      </c>
      <c r="B199">
        <v>756.4215087890625</v>
      </c>
      <c r="C199">
        <v>147654</v>
      </c>
      <c r="D199">
        <v>18035.849609375</v>
      </c>
      <c r="E199">
        <v>230200</v>
      </c>
      <c r="G199">
        <f t="shared" si="16"/>
        <v>1.2578036596732966E-2</v>
      </c>
      <c r="H199">
        <f t="shared" si="17"/>
        <v>1.1095178582493099E-3</v>
      </c>
      <c r="J199">
        <v>1.7028547512731005</v>
      </c>
      <c r="K199">
        <v>0.81314023313316852</v>
      </c>
      <c r="M199">
        <f t="shared" si="14"/>
        <v>170.28547512731004</v>
      </c>
      <c r="N199">
        <f t="shared" si="15"/>
        <v>111.0578466586301</v>
      </c>
    </row>
    <row r="200" spans="1:14" x14ac:dyDescent="0.3">
      <c r="A200" s="360">
        <v>44974</v>
      </c>
      <c r="B200">
        <v>769.29168701171875</v>
      </c>
      <c r="C200">
        <v>293991</v>
      </c>
      <c r="D200">
        <v>17944.19921875</v>
      </c>
      <c r="E200">
        <v>208100</v>
      </c>
      <c r="G200">
        <f t="shared" si="16"/>
        <v>1.6871432380435258E-2</v>
      </c>
      <c r="H200">
        <f t="shared" si="17"/>
        <v>-5.0945227611270119E-3</v>
      </c>
      <c r="J200">
        <v>1.7318280735299816</v>
      </c>
      <c r="K200">
        <v>0.73507594489579653</v>
      </c>
      <c r="M200">
        <f t="shared" si="14"/>
        <v>173.18280735299817</v>
      </c>
      <c r="N200">
        <f t="shared" si="15"/>
        <v>110.49349869340065</v>
      </c>
    </row>
    <row r="201" spans="1:14" x14ac:dyDescent="0.3">
      <c r="A201" s="360">
        <v>44977</v>
      </c>
      <c r="B201">
        <v>738.45269775390625</v>
      </c>
      <c r="C201">
        <v>336031</v>
      </c>
      <c r="D201">
        <v>17844.599609375</v>
      </c>
      <c r="E201">
        <v>174600</v>
      </c>
      <c r="G201">
        <f t="shared" si="16"/>
        <v>-4.091315636312802E-2</v>
      </c>
      <c r="H201">
        <f t="shared" si="17"/>
        <v>-5.565979846782634E-3</v>
      </c>
      <c r="J201">
        <v>1.6624033959237154</v>
      </c>
      <c r="K201">
        <v>0.61674320028258567</v>
      </c>
      <c r="M201">
        <f t="shared" si="14"/>
        <v>166.24033959237155</v>
      </c>
      <c r="N201">
        <f t="shared" si="15"/>
        <v>109.88020248696753</v>
      </c>
    </row>
    <row r="202" spans="1:14" x14ac:dyDescent="0.3">
      <c r="A202" s="360">
        <v>44978</v>
      </c>
      <c r="B202">
        <v>746.6202392578125</v>
      </c>
      <c r="C202">
        <v>110546</v>
      </c>
      <c r="D202">
        <v>17826.69921875</v>
      </c>
      <c r="E202">
        <v>198200</v>
      </c>
      <c r="G202">
        <f t="shared" si="16"/>
        <v>1.0999626551173659E-2</v>
      </c>
      <c r="H202">
        <f t="shared" si="17"/>
        <v>-1.0036299610954843E-3</v>
      </c>
      <c r="J202">
        <v>1.6807901507879606</v>
      </c>
      <c r="K202">
        <v>0.70010596962204164</v>
      </c>
      <c r="M202">
        <f t="shared" si="14"/>
        <v>168.07901507879606</v>
      </c>
      <c r="N202">
        <f t="shared" si="15"/>
        <v>109.76997874479753</v>
      </c>
    </row>
    <row r="203" spans="1:14" x14ac:dyDescent="0.3">
      <c r="A203" s="360">
        <v>44979</v>
      </c>
      <c r="B203">
        <v>732.56219482421875</v>
      </c>
      <c r="C203">
        <v>58615</v>
      </c>
      <c r="D203">
        <v>17554.30078125</v>
      </c>
      <c r="E203">
        <v>204000</v>
      </c>
      <c r="G203">
        <f t="shared" si="16"/>
        <v>-1.9008429785686575E-2</v>
      </c>
      <c r="H203">
        <f t="shared" si="17"/>
        <v>-1.5398310946496917E-2</v>
      </c>
      <c r="J203">
        <v>1.6491427062359454</v>
      </c>
      <c r="K203">
        <v>0.72059342988343345</v>
      </c>
      <c r="M203">
        <f t="shared" si="14"/>
        <v>164.91427062359455</v>
      </c>
      <c r="N203">
        <f t="shared" si="15"/>
        <v>108.09265360863091</v>
      </c>
    </row>
    <row r="204" spans="1:14" x14ac:dyDescent="0.3">
      <c r="A204" s="360">
        <v>44980</v>
      </c>
      <c r="B204">
        <v>726.176513671875</v>
      </c>
      <c r="C204">
        <v>46162</v>
      </c>
      <c r="D204">
        <v>17511.25</v>
      </c>
      <c r="E204">
        <v>240800</v>
      </c>
      <c r="G204">
        <f t="shared" si="16"/>
        <v>-8.7551278441332127E-3</v>
      </c>
      <c r="H204">
        <f t="shared" si="17"/>
        <v>-2.4554471223785586E-3</v>
      </c>
      <c r="J204">
        <v>1.634767272216636</v>
      </c>
      <c r="K204">
        <v>0.85058283292122927</v>
      </c>
      <c r="M204">
        <f t="shared" si="14"/>
        <v>163.47672722166359</v>
      </c>
      <c r="N204">
        <f t="shared" si="15"/>
        <v>107.82756340405793</v>
      </c>
    </row>
    <row r="205" spans="1:14" x14ac:dyDescent="0.3">
      <c r="A205" s="360">
        <v>44981</v>
      </c>
      <c r="B205">
        <v>722.4144287109375</v>
      </c>
      <c r="C205">
        <v>125375</v>
      </c>
      <c r="D205">
        <v>17465.80078125</v>
      </c>
      <c r="E205">
        <v>209400</v>
      </c>
      <c r="G205">
        <f t="shared" si="16"/>
        <v>-5.1941418505450747E-3</v>
      </c>
      <c r="H205">
        <f t="shared" si="17"/>
        <v>-2.598803690668268E-3</v>
      </c>
      <c r="J205">
        <v>1.6262980732634214</v>
      </c>
      <c r="K205">
        <v>0.73966796185093608</v>
      </c>
      <c r="M205">
        <f t="shared" si="14"/>
        <v>162.62980732634213</v>
      </c>
      <c r="N205">
        <f t="shared" si="15"/>
        <v>107.54770454095961</v>
      </c>
    </row>
    <row r="206" spans="1:14" x14ac:dyDescent="0.3">
      <c r="A206" s="360">
        <v>44984</v>
      </c>
      <c r="B206">
        <v>720.4344482421875</v>
      </c>
      <c r="C206">
        <v>93287</v>
      </c>
      <c r="D206">
        <v>17392.69921875</v>
      </c>
      <c r="E206">
        <v>246400</v>
      </c>
      <c r="G206">
        <f t="shared" si="16"/>
        <v>-2.7445448282643896E-3</v>
      </c>
      <c r="H206">
        <f t="shared" si="17"/>
        <v>-4.1941947968163413E-3</v>
      </c>
      <c r="J206">
        <v>1.6218407447640817</v>
      </c>
      <c r="K206">
        <v>0.87036382903567644</v>
      </c>
      <c r="M206">
        <f t="shared" si="14"/>
        <v>162.18407447640817</v>
      </c>
      <c r="N206">
        <f t="shared" si="15"/>
        <v>107.09757314740378</v>
      </c>
    </row>
    <row r="207" spans="1:14" x14ac:dyDescent="0.3">
      <c r="A207" s="360">
        <v>44985</v>
      </c>
      <c r="B207">
        <v>733.1561279296875</v>
      </c>
      <c r="C207">
        <v>139056</v>
      </c>
      <c r="D207">
        <v>17303.94921875</v>
      </c>
      <c r="E207">
        <v>420900</v>
      </c>
      <c r="G207">
        <f t="shared" si="16"/>
        <v>1.7504247371814798E-2</v>
      </c>
      <c r="H207">
        <f t="shared" si="17"/>
        <v>-5.1157790480877274E-3</v>
      </c>
      <c r="J207">
        <v>1.6504797673835125</v>
      </c>
      <c r="K207">
        <v>1.4867537972447897</v>
      </c>
      <c r="M207">
        <f t="shared" si="14"/>
        <v>165.04797673835125</v>
      </c>
      <c r="N207">
        <f t="shared" si="15"/>
        <v>106.55108467558651</v>
      </c>
    </row>
    <row r="208" spans="1:14" x14ac:dyDescent="0.3">
      <c r="A208" s="360">
        <v>44986</v>
      </c>
      <c r="B208">
        <v>719.1968994140625</v>
      </c>
      <c r="C208">
        <v>88062</v>
      </c>
      <c r="D208">
        <v>17450.900390625</v>
      </c>
      <c r="E208">
        <v>272900</v>
      </c>
      <c r="G208">
        <f t="shared" si="16"/>
        <v>-1.9223505756919841E-2</v>
      </c>
      <c r="H208">
        <f t="shared" si="17"/>
        <v>8.4564916412935114E-3</v>
      </c>
      <c r="J208">
        <v>1.6190547770497596</v>
      </c>
      <c r="K208">
        <v>0.96397032850582831</v>
      </c>
      <c r="M208">
        <f t="shared" si="14"/>
        <v>161.90547770497597</v>
      </c>
      <c r="N208">
        <f t="shared" si="15"/>
        <v>107.45595364854117</v>
      </c>
    </row>
    <row r="209" spans="1:14" x14ac:dyDescent="0.3">
      <c r="A209" s="360">
        <v>44987</v>
      </c>
      <c r="B209">
        <v>722.3648681640625</v>
      </c>
      <c r="C209">
        <v>48656</v>
      </c>
      <c r="D209">
        <v>17321.900390625</v>
      </c>
      <c r="E209">
        <v>310700</v>
      </c>
      <c r="G209">
        <f t="shared" si="16"/>
        <v>4.3951968220655967E-3</v>
      </c>
      <c r="H209">
        <f t="shared" si="17"/>
        <v>-7.4196261962128389E-3</v>
      </c>
      <c r="J209">
        <v>1.6261865026487028</v>
      </c>
      <c r="K209">
        <v>1.0974920522783469</v>
      </c>
      <c r="M209">
        <f t="shared" si="14"/>
        <v>162.61865026487027</v>
      </c>
      <c r="N209">
        <f t="shared" si="15"/>
        <v>106.66162110922369</v>
      </c>
    </row>
    <row r="210" spans="1:14" x14ac:dyDescent="0.3">
      <c r="A210" s="360">
        <v>44988</v>
      </c>
      <c r="B210">
        <v>738.89813232421875</v>
      </c>
      <c r="C210">
        <v>92160</v>
      </c>
      <c r="D210">
        <v>17594.349609375</v>
      </c>
      <c r="E210">
        <v>356200</v>
      </c>
      <c r="G210">
        <f t="shared" si="16"/>
        <v>2.2629697337260304E-2</v>
      </c>
      <c r="H210">
        <f t="shared" si="17"/>
        <v>1.5606186138582535E-2</v>
      </c>
      <c r="J210">
        <v>1.6634061574338319</v>
      </c>
      <c r="K210">
        <v>1.2582126457082303</v>
      </c>
      <c r="M210">
        <f t="shared" si="14"/>
        <v>166.34061574338318</v>
      </c>
      <c r="N210">
        <f t="shared" si="15"/>
        <v>108.33925893685743</v>
      </c>
    </row>
    <row r="211" spans="1:14" x14ac:dyDescent="0.3">
      <c r="A211" s="360">
        <v>44991</v>
      </c>
      <c r="B211">
        <v>730.97802734375</v>
      </c>
      <c r="C211">
        <v>357519</v>
      </c>
      <c r="D211">
        <v>17711.44921875</v>
      </c>
      <c r="E211">
        <v>362800</v>
      </c>
      <c r="G211">
        <f t="shared" si="16"/>
        <v>-1.0776665203174614E-2</v>
      </c>
      <c r="H211">
        <f t="shared" si="17"/>
        <v>6.6334734041260937E-3</v>
      </c>
      <c r="J211">
        <v>1.6455764312297692</v>
      </c>
      <c r="K211">
        <v>1.2815259625574003</v>
      </c>
      <c r="M211">
        <f t="shared" si="14"/>
        <v>164.55764312297691</v>
      </c>
      <c r="N211">
        <f t="shared" si="15"/>
        <v>109.06031343350806</v>
      </c>
    </row>
    <row r="212" spans="1:14" x14ac:dyDescent="0.3">
      <c r="A212" s="360">
        <v>44993</v>
      </c>
      <c r="B212">
        <v>729.0970458984375</v>
      </c>
      <c r="C212">
        <v>54319</v>
      </c>
      <c r="D212">
        <v>17754.400390625</v>
      </c>
      <c r="E212">
        <v>267000</v>
      </c>
      <c r="G212">
        <f t="shared" si="16"/>
        <v>-2.5765558502853091E-3</v>
      </c>
      <c r="H212">
        <f t="shared" si="17"/>
        <v>2.4221155475667999E-3</v>
      </c>
      <c r="J212">
        <v>1.6413419691553968</v>
      </c>
      <c r="K212">
        <v>0.94312963617096435</v>
      </c>
      <c r="M212">
        <f t="shared" si="14"/>
        <v>164.13419691553969</v>
      </c>
      <c r="N212">
        <f t="shared" si="15"/>
        <v>109.32479028174163</v>
      </c>
    </row>
    <row r="213" spans="1:14" x14ac:dyDescent="0.3">
      <c r="A213" s="360">
        <v>44994</v>
      </c>
      <c r="B213">
        <v>728.45355224609375</v>
      </c>
      <c r="C213">
        <v>57753</v>
      </c>
      <c r="D213">
        <v>17589.599609375</v>
      </c>
      <c r="E213">
        <v>262400</v>
      </c>
      <c r="G213">
        <f t="shared" si="16"/>
        <v>-8.8297956169950938E-4</v>
      </c>
      <c r="H213">
        <f t="shared" si="17"/>
        <v>-9.3255984380825573E-3</v>
      </c>
      <c r="J213">
        <v>1.6398933373931113</v>
      </c>
      <c r="K213">
        <v>0.92688096079123983</v>
      </c>
      <c r="M213">
        <f t="shared" si="14"/>
        <v>163.98933373931112</v>
      </c>
      <c r="N213">
        <f t="shared" si="15"/>
        <v>108.31001025808411</v>
      </c>
    </row>
    <row r="214" spans="1:14" x14ac:dyDescent="0.3">
      <c r="A214" s="360">
        <v>44995</v>
      </c>
      <c r="B214">
        <v>710.83123779296875</v>
      </c>
      <c r="C214">
        <v>93586</v>
      </c>
      <c r="D214">
        <v>17412.900390625</v>
      </c>
      <c r="E214">
        <v>235900</v>
      </c>
      <c r="G214">
        <f t="shared" si="16"/>
        <v>-2.4488822844572284E-2</v>
      </c>
      <c r="H214">
        <f t="shared" si="17"/>
        <v>-1.0096462811863625E-2</v>
      </c>
      <c r="J214">
        <v>1.6002220145311108</v>
      </c>
      <c r="K214">
        <v>0.83327446132108796</v>
      </c>
      <c r="M214">
        <f t="shared" si="14"/>
        <v>160.02220145311108</v>
      </c>
      <c r="N214">
        <f t="shared" si="15"/>
        <v>107.22196421835461</v>
      </c>
    </row>
    <row r="215" spans="1:14" x14ac:dyDescent="0.3">
      <c r="A215" s="360">
        <v>44998</v>
      </c>
      <c r="B215">
        <v>712.26678466796875</v>
      </c>
      <c r="C215">
        <v>82323</v>
      </c>
      <c r="D215">
        <v>17154.30078125</v>
      </c>
      <c r="E215">
        <v>254900</v>
      </c>
      <c r="G215">
        <f t="shared" si="16"/>
        <v>2.0174961095680071E-3</v>
      </c>
      <c r="H215">
        <f t="shared" si="17"/>
        <v>-1.4962416687813755E-2</v>
      </c>
      <c r="J215">
        <v>1.6034537150953667</v>
      </c>
      <c r="K215">
        <v>0.90038855528081951</v>
      </c>
      <c r="M215">
        <f t="shared" si="14"/>
        <v>160.34537150953668</v>
      </c>
      <c r="N215">
        <f t="shared" si="15"/>
        <v>105.62960697508829</v>
      </c>
    </row>
    <row r="216" spans="1:14" x14ac:dyDescent="0.3">
      <c r="A216" s="360">
        <v>44999</v>
      </c>
      <c r="B216">
        <v>706.97015380859375</v>
      </c>
      <c r="C216">
        <v>97280</v>
      </c>
      <c r="D216">
        <v>17043.30078125</v>
      </c>
      <c r="E216">
        <v>290600</v>
      </c>
      <c r="G216">
        <f t="shared" si="16"/>
        <v>-7.4640890559194662E-3</v>
      </c>
      <c r="H216">
        <f t="shared" si="17"/>
        <v>-6.491706128142258E-3</v>
      </c>
      <c r="J216">
        <v>1.5915299491529289</v>
      </c>
      <c r="K216">
        <v>1.0264924055104203</v>
      </c>
      <c r="M216">
        <f t="shared" si="14"/>
        <v>159.15299491529288</v>
      </c>
      <c r="N216">
        <f t="shared" si="15"/>
        <v>104.94611153428022</v>
      </c>
    </row>
    <row r="217" spans="1:14" x14ac:dyDescent="0.3">
      <c r="A217" s="360">
        <v>45000</v>
      </c>
      <c r="B217">
        <v>714.14776611328125</v>
      </c>
      <c r="C217">
        <v>39260</v>
      </c>
      <c r="D217">
        <v>16972.150390625</v>
      </c>
      <c r="E217">
        <v>248200</v>
      </c>
      <c r="G217">
        <f t="shared" si="16"/>
        <v>1.0101446526186742E-2</v>
      </c>
      <c r="H217">
        <f t="shared" si="17"/>
        <v>-4.1834220591396446E-3</v>
      </c>
      <c r="J217">
        <v>1.6076881771697393</v>
      </c>
      <c r="K217">
        <v>0.87672200635817732</v>
      </c>
      <c r="M217">
        <f t="shared" si="14"/>
        <v>160.76881771697393</v>
      </c>
      <c r="N217">
        <f t="shared" si="15"/>
        <v>104.50799470901984</v>
      </c>
    </row>
    <row r="218" spans="1:14" x14ac:dyDescent="0.3">
      <c r="A218" s="360">
        <v>45001</v>
      </c>
      <c r="B218">
        <v>725.532958984375</v>
      </c>
      <c r="C218">
        <v>74531</v>
      </c>
      <c r="D218">
        <v>16985.599609375</v>
      </c>
      <c r="E218">
        <v>349800</v>
      </c>
      <c r="G218">
        <f t="shared" si="16"/>
        <v>1.5816604361875229E-2</v>
      </c>
      <c r="H218">
        <f t="shared" si="17"/>
        <v>7.9211487529182373E-4</v>
      </c>
      <c r="J218">
        <v>1.6333185030521158</v>
      </c>
      <c r="K218">
        <v>1.2356057930060049</v>
      </c>
      <c r="M218">
        <f t="shared" si="14"/>
        <v>163.33185030521159</v>
      </c>
      <c r="N218">
        <f t="shared" si="15"/>
        <v>104.59080984143476</v>
      </c>
    </row>
    <row r="219" spans="1:14" x14ac:dyDescent="0.3">
      <c r="A219" s="360">
        <v>45002</v>
      </c>
      <c r="B219">
        <v>732.611572265625</v>
      </c>
      <c r="C219">
        <v>45949</v>
      </c>
      <c r="D219">
        <v>17100.05078125</v>
      </c>
      <c r="E219">
        <v>408100</v>
      </c>
      <c r="G219">
        <f t="shared" si="16"/>
        <v>9.7091457484429697E-3</v>
      </c>
      <c r="H219">
        <f t="shared" si="17"/>
        <v>6.7155298897271865E-3</v>
      </c>
      <c r="J219">
        <v>1.6492538646439592</v>
      </c>
      <c r="K219">
        <v>1.4415400918403392</v>
      </c>
      <c r="M219">
        <f t="shared" si="14"/>
        <v>164.92538646439593</v>
      </c>
      <c r="N219">
        <f t="shared" si="15"/>
        <v>105.29555627541407</v>
      </c>
    </row>
    <row r="220" spans="1:14" x14ac:dyDescent="0.3">
      <c r="A220" s="360">
        <v>45005</v>
      </c>
      <c r="B220">
        <v>732.26507568359375</v>
      </c>
      <c r="C220">
        <v>173484</v>
      </c>
      <c r="D220">
        <v>16988.400390625</v>
      </c>
      <c r="E220">
        <v>241800</v>
      </c>
      <c r="G220">
        <f t="shared" si="16"/>
        <v>-4.7307271773141141E-4</v>
      </c>
      <c r="H220">
        <f t="shared" si="17"/>
        <v>-6.550651968001941E-3</v>
      </c>
      <c r="J220">
        <v>1.6484738321565748</v>
      </c>
      <c r="K220">
        <v>0.85411515365595192</v>
      </c>
      <c r="M220">
        <f t="shared" si="14"/>
        <v>164.84738321565749</v>
      </c>
      <c r="N220">
        <f t="shared" si="15"/>
        <v>104.60805597850751</v>
      </c>
    </row>
    <row r="221" spans="1:14" x14ac:dyDescent="0.3">
      <c r="A221" s="360">
        <v>45006</v>
      </c>
      <c r="B221">
        <v>734.78961181640625</v>
      </c>
      <c r="C221">
        <v>121051</v>
      </c>
      <c r="D221">
        <v>17107.5</v>
      </c>
      <c r="E221">
        <v>246700</v>
      </c>
      <c r="G221">
        <f t="shared" si="16"/>
        <v>3.4416421503969158E-3</v>
      </c>
      <c r="H221">
        <f t="shared" si="17"/>
        <v>6.9861826445701911E-3</v>
      </c>
      <c r="J221">
        <v>1.6541570633954676</v>
      </c>
      <c r="K221">
        <v>0.87142352525609323</v>
      </c>
      <c r="M221">
        <f t="shared" si="14"/>
        <v>165.41570633954677</v>
      </c>
      <c r="N221">
        <f t="shared" si="15"/>
        <v>105.34142570832586</v>
      </c>
    </row>
    <row r="222" spans="1:14" x14ac:dyDescent="0.3">
      <c r="A222" s="360">
        <v>45007</v>
      </c>
      <c r="B222">
        <v>733.20562744140625</v>
      </c>
      <c r="C222">
        <v>31454</v>
      </c>
      <c r="D222">
        <v>17151.900390625</v>
      </c>
      <c r="E222">
        <v>0</v>
      </c>
      <c r="G222">
        <f t="shared" si="16"/>
        <v>-2.1580246956768518E-3</v>
      </c>
      <c r="H222">
        <f t="shared" si="17"/>
        <v>2.592013577443892E-3</v>
      </c>
      <c r="J222">
        <v>1.650591200595996</v>
      </c>
      <c r="K222">
        <v>0</v>
      </c>
      <c r="M222">
        <f t="shared" si="14"/>
        <v>165.05912005959959</v>
      </c>
      <c r="N222">
        <f t="shared" si="15"/>
        <v>105.61482628996805</v>
      </c>
    </row>
    <row r="223" spans="1:14" x14ac:dyDescent="0.3">
      <c r="A223" s="360">
        <v>45008</v>
      </c>
      <c r="B223">
        <v>725.136962890625</v>
      </c>
      <c r="C223">
        <v>47626</v>
      </c>
      <c r="D223">
        <v>17076.900390625</v>
      </c>
      <c r="E223">
        <v>219200</v>
      </c>
      <c r="G223">
        <f t="shared" si="16"/>
        <v>-1.1065639770812898E-2</v>
      </c>
      <c r="H223">
        <f t="shared" si="17"/>
        <v>-4.3822814890137705E-3</v>
      </c>
      <c r="J223">
        <v>1.632427037352248</v>
      </c>
      <c r="K223">
        <v>0.7742847050512186</v>
      </c>
      <c r="M223">
        <f t="shared" si="14"/>
        <v>163.24270373522481</v>
      </c>
      <c r="N223">
        <f t="shared" si="15"/>
        <v>105.15300504617882</v>
      </c>
    </row>
    <row r="224" spans="1:14" x14ac:dyDescent="0.3">
      <c r="A224" s="360">
        <v>45009</v>
      </c>
      <c r="B224">
        <v>703.05963134765625</v>
      </c>
      <c r="C224">
        <v>335831</v>
      </c>
      <c r="D224">
        <v>16945.05078125</v>
      </c>
      <c r="E224">
        <v>228000</v>
      </c>
      <c r="G224">
        <f t="shared" si="16"/>
        <v>-3.0918839023583156E-2</v>
      </c>
      <c r="H224">
        <f t="shared" si="17"/>
        <v>-7.7508940504488382E-3</v>
      </c>
      <c r="J224">
        <v>1.5827265879644985</v>
      </c>
      <c r="K224">
        <v>0.80536912751677847</v>
      </c>
      <c r="M224">
        <f t="shared" si="14"/>
        <v>158.27265879644986</v>
      </c>
      <c r="N224">
        <f t="shared" si="15"/>
        <v>104.34112570491632</v>
      </c>
    </row>
    <row r="225" spans="1:14" x14ac:dyDescent="0.3">
      <c r="A225" s="360">
        <v>45012</v>
      </c>
      <c r="B225">
        <v>703.0101318359375</v>
      </c>
      <c r="C225">
        <v>64994</v>
      </c>
      <c r="D225">
        <v>16985.69921875</v>
      </c>
      <c r="E225">
        <v>218400</v>
      </c>
      <c r="G225">
        <f t="shared" si="16"/>
        <v>-7.040832970779402E-5</v>
      </c>
      <c r="H225">
        <f t="shared" si="17"/>
        <v>2.3959657211060029E-3</v>
      </c>
      <c r="J225">
        <v>1.5826151547520151</v>
      </c>
      <c r="K225">
        <v>0.77145884846344048</v>
      </c>
      <c r="M225">
        <f t="shared" si="14"/>
        <v>158.26151547520152</v>
      </c>
      <c r="N225">
        <f t="shared" si="15"/>
        <v>104.59142319777416</v>
      </c>
    </row>
    <row r="226" spans="1:14" x14ac:dyDescent="0.3">
      <c r="A226" s="360">
        <v>45013</v>
      </c>
      <c r="B226">
        <v>695.5849609375</v>
      </c>
      <c r="C226">
        <v>80358</v>
      </c>
      <c r="D226">
        <v>16951.69921875</v>
      </c>
      <c r="E226">
        <v>238800</v>
      </c>
      <c r="G226">
        <f t="shared" si="16"/>
        <v>-1.0618142018672875E-2</v>
      </c>
      <c r="H226">
        <f t="shared" si="17"/>
        <v>-2.0036899079230227E-3</v>
      </c>
      <c r="J226">
        <v>1.5658996232705524</v>
      </c>
      <c r="K226">
        <v>0.84351819145178386</v>
      </c>
      <c r="M226">
        <f t="shared" si="14"/>
        <v>156.58996232705525</v>
      </c>
      <c r="N226">
        <f t="shared" si="15"/>
        <v>104.38206423392305</v>
      </c>
    </row>
    <row r="227" spans="1:14" x14ac:dyDescent="0.3">
      <c r="A227" s="360">
        <v>45014</v>
      </c>
      <c r="B227">
        <v>715.2862548828125</v>
      </c>
      <c r="C227">
        <v>125779</v>
      </c>
      <c r="D227">
        <v>17080.69921875</v>
      </c>
      <c r="E227">
        <v>345900</v>
      </c>
      <c r="G227">
        <f t="shared" si="16"/>
        <v>2.7929657079652091E-2</v>
      </c>
      <c r="H227">
        <f t="shared" si="17"/>
        <v>7.5810476927372725E-3</v>
      </c>
      <c r="J227">
        <v>1.6102511410568596</v>
      </c>
      <c r="K227">
        <v>1.2218297421405864</v>
      </c>
      <c r="M227">
        <f t="shared" si="14"/>
        <v>161.02511410568596</v>
      </c>
      <c r="N227">
        <f t="shared" si="15"/>
        <v>105.17639677324053</v>
      </c>
    </row>
    <row r="228" spans="1:14" x14ac:dyDescent="0.3">
      <c r="A228" s="360">
        <v>45016</v>
      </c>
      <c r="B228">
        <v>723.20648193359375</v>
      </c>
      <c r="C228">
        <v>100057</v>
      </c>
      <c r="D228">
        <v>17359.75</v>
      </c>
      <c r="E228">
        <v>263900</v>
      </c>
      <c r="G228">
        <f t="shared" si="16"/>
        <v>1.1011952836261244E-2</v>
      </c>
      <c r="H228">
        <f t="shared" si="17"/>
        <v>1.6205182818433635E-2</v>
      </c>
      <c r="J228">
        <v>1.628081142065392</v>
      </c>
      <c r="K228">
        <v>0.93217944189332391</v>
      </c>
      <c r="M228">
        <f t="shared" si="14"/>
        <v>162.80811420653919</v>
      </c>
      <c r="N228">
        <f t="shared" si="15"/>
        <v>106.89468449160367</v>
      </c>
    </row>
    <row r="229" spans="1:14" x14ac:dyDescent="0.3">
      <c r="A229" s="360">
        <v>45019</v>
      </c>
      <c r="B229">
        <v>732.3145751953125</v>
      </c>
      <c r="C229">
        <v>103283</v>
      </c>
      <c r="D229">
        <v>17398.05078125</v>
      </c>
      <c r="E229">
        <v>230200</v>
      </c>
      <c r="G229">
        <f t="shared" si="16"/>
        <v>1.2515397292411228E-2</v>
      </c>
      <c r="H229">
        <f t="shared" si="17"/>
        <v>2.2038676723761981E-3</v>
      </c>
      <c r="J229">
        <v>1.6485852653690583</v>
      </c>
      <c r="K229">
        <v>0.81314023313316852</v>
      </c>
      <c r="M229">
        <f t="shared" si="14"/>
        <v>164.85852653690583</v>
      </c>
      <c r="N229">
        <f t="shared" si="15"/>
        <v>107.13052601740331</v>
      </c>
    </row>
    <row r="230" spans="1:14" x14ac:dyDescent="0.3">
      <c r="A230" s="360">
        <v>45021</v>
      </c>
      <c r="B230">
        <v>737.21514892578125</v>
      </c>
      <c r="C230">
        <v>68421</v>
      </c>
      <c r="D230">
        <v>17557.05078125</v>
      </c>
      <c r="E230">
        <v>248300</v>
      </c>
      <c r="G230">
        <f t="shared" si="16"/>
        <v>6.6696056790086795E-3</v>
      </c>
      <c r="H230">
        <f t="shared" si="17"/>
        <v>9.0974472685303402E-3</v>
      </c>
      <c r="J230">
        <v>1.6596174282093934</v>
      </c>
      <c r="K230">
        <v>0.87707523843164958</v>
      </c>
      <c r="M230">
        <f t="shared" si="14"/>
        <v>165.96174282093935</v>
      </c>
      <c r="N230">
        <f t="shared" si="15"/>
        <v>108.10958705423653</v>
      </c>
    </row>
    <row r="231" spans="1:14" x14ac:dyDescent="0.3">
      <c r="A231" s="360">
        <v>45022</v>
      </c>
      <c r="B231">
        <v>743.6502685546875</v>
      </c>
      <c r="C231">
        <v>71642</v>
      </c>
      <c r="D231">
        <v>17599.150390625</v>
      </c>
      <c r="E231">
        <v>242700</v>
      </c>
      <c r="G231">
        <f t="shared" si="16"/>
        <v>8.6910803091542494E-3</v>
      </c>
      <c r="H231">
        <f t="shared" si="17"/>
        <v>2.3950044712142279E-3</v>
      </c>
      <c r="J231">
        <v>1.6741041580389513</v>
      </c>
      <c r="K231">
        <v>0.85729424231720242</v>
      </c>
      <c r="M231">
        <f t="shared" si="14"/>
        <v>167.41041580389512</v>
      </c>
      <c r="N231">
        <f t="shared" si="15"/>
        <v>108.36882030709789</v>
      </c>
    </row>
    <row r="232" spans="1:14" x14ac:dyDescent="0.3">
      <c r="A232" s="360">
        <v>45026</v>
      </c>
      <c r="B232">
        <v>730.58203125</v>
      </c>
      <c r="C232">
        <v>51540</v>
      </c>
      <c r="D232">
        <v>17624.05078125</v>
      </c>
      <c r="E232">
        <v>254800</v>
      </c>
      <c r="G232">
        <f t="shared" si="16"/>
        <v>-1.7729335621658227E-2</v>
      </c>
      <c r="H232">
        <f t="shared" si="17"/>
        <v>1.4138632460749291E-3</v>
      </c>
      <c r="J232">
        <v>1.6446849655299014</v>
      </c>
      <c r="K232">
        <v>0.90003532320734725</v>
      </c>
      <c r="M232">
        <f t="shared" si="14"/>
        <v>164.46849655299013</v>
      </c>
      <c r="N232">
        <f t="shared" si="15"/>
        <v>108.5221473653549</v>
      </c>
    </row>
    <row r="233" spans="1:14" x14ac:dyDescent="0.3">
      <c r="A233" s="360">
        <v>45027</v>
      </c>
      <c r="B233">
        <v>724.7904052734375</v>
      </c>
      <c r="C233">
        <v>358340</v>
      </c>
      <c r="D233">
        <v>17722.30078125</v>
      </c>
      <c r="E233">
        <v>304300</v>
      </c>
      <c r="G233">
        <f t="shared" si="16"/>
        <v>-7.9590026636205628E-3</v>
      </c>
      <c r="H233">
        <f t="shared" si="17"/>
        <v>5.5592868116142342E-3</v>
      </c>
      <c r="J233">
        <v>1.6316468674626285</v>
      </c>
      <c r="K233">
        <v>1.0748851995761215</v>
      </c>
      <c r="M233">
        <f t="shared" si="14"/>
        <v>163.16468674626284</v>
      </c>
      <c r="N233">
        <f t="shared" si="15"/>
        <v>109.12713319471881</v>
      </c>
    </row>
    <row r="234" spans="1:14" x14ac:dyDescent="0.3">
      <c r="A234" s="360">
        <v>45028</v>
      </c>
      <c r="B234">
        <v>722.3648681640625</v>
      </c>
      <c r="C234">
        <v>57383</v>
      </c>
      <c r="D234">
        <v>17812.400390625</v>
      </c>
      <c r="E234">
        <v>232800</v>
      </c>
      <c r="G234">
        <f t="shared" si="16"/>
        <v>-3.3521480731028533E-3</v>
      </c>
      <c r="H234">
        <f t="shared" si="17"/>
        <v>5.0710882313096143E-3</v>
      </c>
      <c r="J234">
        <v>1.6261865026487028</v>
      </c>
      <c r="K234">
        <v>0.82232426704344752</v>
      </c>
      <c r="M234">
        <f t="shared" si="14"/>
        <v>162.61865026487027</v>
      </c>
      <c r="N234">
        <f t="shared" si="15"/>
        <v>109.6819320436053</v>
      </c>
    </row>
    <row r="235" spans="1:14" x14ac:dyDescent="0.3">
      <c r="A235" s="360">
        <v>45029</v>
      </c>
      <c r="B235">
        <v>753.7978515625</v>
      </c>
      <c r="C235">
        <v>220681</v>
      </c>
      <c r="D235">
        <v>17828</v>
      </c>
      <c r="E235">
        <v>285800</v>
      </c>
      <c r="G235">
        <f t="shared" si="16"/>
        <v>4.2593861875714338E-2</v>
      </c>
      <c r="H235">
        <f t="shared" si="17"/>
        <v>8.7538917633915808E-4</v>
      </c>
      <c r="J235">
        <v>1.696948378804771</v>
      </c>
      <c r="K235">
        <v>1.0095372659837514</v>
      </c>
      <c r="M235">
        <f t="shared" si="14"/>
        <v>169.69483788047711</v>
      </c>
      <c r="N235">
        <f t="shared" si="15"/>
        <v>109.77798845699449</v>
      </c>
    </row>
    <row r="236" spans="1:14" x14ac:dyDescent="0.3">
      <c r="A236" s="360">
        <v>45033</v>
      </c>
      <c r="B236">
        <v>788.05242919921875</v>
      </c>
      <c r="C236">
        <v>528678</v>
      </c>
      <c r="D236">
        <v>17706.849609375</v>
      </c>
      <c r="E236">
        <v>357400</v>
      </c>
      <c r="G236">
        <f t="shared" si="16"/>
        <v>4.4440391474968734E-2</v>
      </c>
      <c r="H236">
        <f t="shared" si="17"/>
        <v>-6.8187067828511397E-3</v>
      </c>
      <c r="J236">
        <v>1.7740622228768674</v>
      </c>
      <c r="K236">
        <v>1.2624514305898975</v>
      </c>
      <c r="M236">
        <f t="shared" si="14"/>
        <v>177.40622228768675</v>
      </c>
      <c r="N236">
        <f t="shared" si="15"/>
        <v>109.03199080254129</v>
      </c>
    </row>
    <row r="237" spans="1:14" x14ac:dyDescent="0.3">
      <c r="A237" s="360">
        <v>45034</v>
      </c>
      <c r="B237">
        <v>792.06201171875</v>
      </c>
      <c r="C237">
        <v>203365</v>
      </c>
      <c r="D237">
        <v>17660.150390625</v>
      </c>
      <c r="E237">
        <v>258900</v>
      </c>
      <c r="G237">
        <f t="shared" si="16"/>
        <v>5.0750642126797547E-3</v>
      </c>
      <c r="H237">
        <f t="shared" si="17"/>
        <v>-2.6408372714739102E-3</v>
      </c>
      <c r="J237">
        <v>1.7830885878924998</v>
      </c>
      <c r="K237">
        <v>0.91451783821971033</v>
      </c>
      <c r="M237">
        <f t="shared" si="14"/>
        <v>178.30885878924997</v>
      </c>
      <c r="N237">
        <f t="shared" si="15"/>
        <v>108.74443491871315</v>
      </c>
    </row>
    <row r="238" spans="1:14" x14ac:dyDescent="0.3">
      <c r="A238" s="360">
        <v>45035</v>
      </c>
      <c r="B238">
        <v>799.38818359375</v>
      </c>
      <c r="C238">
        <v>194343</v>
      </c>
      <c r="D238">
        <v>17618.75</v>
      </c>
      <c r="E238">
        <v>281500</v>
      </c>
      <c r="G238">
        <f t="shared" si="16"/>
        <v>9.2069781999551369E-3</v>
      </c>
      <c r="H238">
        <f t="shared" si="17"/>
        <v>-2.3470351496987078E-3</v>
      </c>
      <c r="J238">
        <v>1.7995812529489954</v>
      </c>
      <c r="K238">
        <v>0.99434828682444365</v>
      </c>
      <c r="M238">
        <f t="shared" si="14"/>
        <v>179.95812529489953</v>
      </c>
      <c r="N238">
        <f t="shared" si="15"/>
        <v>108.48950718682251</v>
      </c>
    </row>
    <row r="239" spans="1:14" x14ac:dyDescent="0.3">
      <c r="A239" s="360">
        <v>45036</v>
      </c>
      <c r="B239">
        <v>791.5670166015625</v>
      </c>
      <c r="C239">
        <v>283118</v>
      </c>
      <c r="D239">
        <v>17624.44921875</v>
      </c>
      <c r="E239">
        <v>215100</v>
      </c>
      <c r="G239">
        <f t="shared" si="16"/>
        <v>-9.8321184625491543E-3</v>
      </c>
      <c r="H239">
        <f t="shared" si="17"/>
        <v>3.2342232975522987E-4</v>
      </c>
      <c r="J239">
        <v>1.781974255767665</v>
      </c>
      <c r="K239">
        <v>0.75980219003885552</v>
      </c>
      <c r="M239">
        <f t="shared" si="14"/>
        <v>178.19742557676651</v>
      </c>
      <c r="N239">
        <f t="shared" si="15"/>
        <v>108.52460079071253</v>
      </c>
    </row>
    <row r="240" spans="1:14" x14ac:dyDescent="0.3">
      <c r="A240" s="360">
        <v>45037</v>
      </c>
      <c r="B240">
        <v>788.64642333984375</v>
      </c>
      <c r="C240">
        <v>174264</v>
      </c>
      <c r="D240">
        <v>17624.05078125</v>
      </c>
      <c r="E240">
        <v>230200</v>
      </c>
      <c r="G240">
        <f t="shared" si="16"/>
        <v>-3.6964583561077697E-3</v>
      </c>
      <c r="H240">
        <f t="shared" si="17"/>
        <v>-2.260734499433094E-5</v>
      </c>
      <c r="J240">
        <v>1.7753994214266693</v>
      </c>
      <c r="K240">
        <v>0.81314023313316852</v>
      </c>
      <c r="M240">
        <f t="shared" si="14"/>
        <v>177.53994214266692</v>
      </c>
      <c r="N240">
        <f t="shared" si="15"/>
        <v>108.5221473653549</v>
      </c>
    </row>
    <row r="241" spans="1:14" x14ac:dyDescent="0.3">
      <c r="A241" s="360">
        <v>45040</v>
      </c>
      <c r="B241">
        <v>784.8843994140625</v>
      </c>
      <c r="C241">
        <v>146315</v>
      </c>
      <c r="D241">
        <v>17743.400390625</v>
      </c>
      <c r="E241">
        <v>255700</v>
      </c>
      <c r="G241">
        <f t="shared" si="16"/>
        <v>-4.7816427099121326E-3</v>
      </c>
      <c r="H241">
        <f t="shared" si="17"/>
        <v>6.7491469394085381E-3</v>
      </c>
      <c r="J241">
        <v>1.7669303598756894</v>
      </c>
      <c r="K241">
        <v>0.90321441186859763</v>
      </c>
      <c r="M241">
        <f t="shared" si="14"/>
        <v>176.69303598756895</v>
      </c>
      <c r="N241">
        <f t="shared" si="15"/>
        <v>109.25705649931921</v>
      </c>
    </row>
    <row r="242" spans="1:14" x14ac:dyDescent="0.3">
      <c r="A242" s="360">
        <v>45041</v>
      </c>
      <c r="B242">
        <v>768.4996337890625</v>
      </c>
      <c r="C242">
        <v>136996</v>
      </c>
      <c r="D242">
        <v>17769.25</v>
      </c>
      <c r="E242">
        <v>297400</v>
      </c>
      <c r="G242">
        <f t="shared" si="16"/>
        <v>-2.1096358593779521E-2</v>
      </c>
      <c r="H242">
        <f t="shared" si="17"/>
        <v>1.4557975062981768E-3</v>
      </c>
      <c r="J242">
        <v>1.7300450047280109</v>
      </c>
      <c r="K242">
        <v>1.0505121865065348</v>
      </c>
      <c r="M242">
        <f t="shared" si="14"/>
        <v>173.00450047280108</v>
      </c>
      <c r="N242">
        <f t="shared" si="15"/>
        <v>109.41622848269293</v>
      </c>
    </row>
    <row r="243" spans="1:14" x14ac:dyDescent="0.3">
      <c r="A243" s="360">
        <v>45042</v>
      </c>
      <c r="B243">
        <v>783.94384765625</v>
      </c>
      <c r="C243">
        <v>129201</v>
      </c>
      <c r="D243">
        <v>17813.599609375</v>
      </c>
      <c r="E243">
        <v>233000</v>
      </c>
      <c r="G243">
        <f t="shared" si="16"/>
        <v>1.9897308446312517E-2</v>
      </c>
      <c r="H243">
        <f t="shared" si="17"/>
        <v>2.4927532688865449E-3</v>
      </c>
      <c r="J243">
        <v>1.7648129914362682</v>
      </c>
      <c r="K243">
        <v>0.82303073119039205</v>
      </c>
      <c r="M243">
        <f t="shared" si="14"/>
        <v>176.48129914362681</v>
      </c>
      <c r="N243">
        <f t="shared" si="15"/>
        <v>109.68931637286798</v>
      </c>
    </row>
    <row r="244" spans="1:14" x14ac:dyDescent="0.3">
      <c r="A244" s="360">
        <v>45043</v>
      </c>
      <c r="B244">
        <v>787.60699462890625</v>
      </c>
      <c r="C244">
        <v>59436</v>
      </c>
      <c r="D244">
        <v>17915.05078125</v>
      </c>
      <c r="E244">
        <v>241400</v>
      </c>
      <c r="G244">
        <f t="shared" si="16"/>
        <v>4.6618327683189556E-3</v>
      </c>
      <c r="H244">
        <f t="shared" si="17"/>
        <v>5.6789967392659093E-3</v>
      </c>
      <c r="J244">
        <v>1.773059461366751</v>
      </c>
      <c r="K244">
        <v>0.85270222536206286</v>
      </c>
      <c r="M244">
        <f t="shared" si="14"/>
        <v>177.30594613667509</v>
      </c>
      <c r="N244">
        <f t="shared" si="15"/>
        <v>110.31401379125715</v>
      </c>
    </row>
    <row r="245" spans="1:14" x14ac:dyDescent="0.3">
      <c r="A245" s="360">
        <v>45044</v>
      </c>
      <c r="B245">
        <v>783.44891357421875</v>
      </c>
      <c r="C245">
        <v>57599</v>
      </c>
      <c r="D245">
        <v>18065</v>
      </c>
      <c r="E245">
        <v>290300</v>
      </c>
      <c r="G245">
        <f t="shared" si="16"/>
        <v>-5.2933708367895842E-3</v>
      </c>
      <c r="H245">
        <f t="shared" si="17"/>
        <v>8.3351792806977479E-3</v>
      </c>
      <c r="J245">
        <v>1.7636987967136684</v>
      </c>
      <c r="K245">
        <v>1.0254327092900035</v>
      </c>
      <c r="M245">
        <f t="shared" si="14"/>
        <v>176.36987967136685</v>
      </c>
      <c r="N245">
        <f t="shared" si="15"/>
        <v>111.2373435873685</v>
      </c>
    </row>
    <row r="246" spans="1:14" x14ac:dyDescent="0.3">
      <c r="A246" s="360">
        <v>45048</v>
      </c>
      <c r="B246">
        <v>787.95343017578125</v>
      </c>
      <c r="C246">
        <v>74515</v>
      </c>
      <c r="D246">
        <v>18147.650390625</v>
      </c>
      <c r="E246">
        <v>265200</v>
      </c>
      <c r="G246">
        <f t="shared" si="16"/>
        <v>5.7331325203201517E-3</v>
      </c>
      <c r="H246">
        <f t="shared" si="17"/>
        <v>4.564732669242972E-3</v>
      </c>
      <c r="J246">
        <v>1.7738393564519006</v>
      </c>
      <c r="K246">
        <v>0.93677145884846347</v>
      </c>
      <c r="M246">
        <f t="shared" si="14"/>
        <v>177.38393564519006</v>
      </c>
      <c r="N246">
        <f t="shared" si="15"/>
        <v>111.74627300334321</v>
      </c>
    </row>
    <row r="247" spans="1:14" x14ac:dyDescent="0.3">
      <c r="A247" s="360">
        <v>45049</v>
      </c>
      <c r="B247">
        <v>790.23052978515625</v>
      </c>
      <c r="C247">
        <v>245734</v>
      </c>
      <c r="D247">
        <v>18089.849609375</v>
      </c>
      <c r="E247">
        <v>226200</v>
      </c>
      <c r="G247">
        <f t="shared" si="16"/>
        <v>2.8857233977012051E-3</v>
      </c>
      <c r="H247">
        <f t="shared" si="17"/>
        <v>-3.1901113635851171E-3</v>
      </c>
      <c r="J247">
        <v>1.7789655590306108</v>
      </c>
      <c r="K247">
        <v>0.79901095019427759</v>
      </c>
      <c r="M247">
        <f t="shared" si="14"/>
        <v>177.89655590306108</v>
      </c>
      <c r="N247">
        <f t="shared" si="15"/>
        <v>111.39035795415835</v>
      </c>
    </row>
    <row r="248" spans="1:14" x14ac:dyDescent="0.3">
      <c r="A248" s="360">
        <v>45050</v>
      </c>
      <c r="B248">
        <v>800.62567138671875</v>
      </c>
      <c r="C248">
        <v>161693</v>
      </c>
      <c r="D248">
        <v>18255.80078125</v>
      </c>
      <c r="E248">
        <v>226600</v>
      </c>
      <c r="G248">
        <f t="shared" si="16"/>
        <v>1.3068798481425468E-2</v>
      </c>
      <c r="H248">
        <f t="shared" si="17"/>
        <v>9.1318946467000336E-3</v>
      </c>
      <c r="J248">
        <v>1.8023670832610827</v>
      </c>
      <c r="K248">
        <v>0.80042387848816676</v>
      </c>
      <c r="M248">
        <f t="shared" si="14"/>
        <v>180.23670832610827</v>
      </c>
      <c r="N248">
        <f t="shared" si="15"/>
        <v>112.41222164220628</v>
      </c>
    </row>
    <row r="249" spans="1:14" x14ac:dyDescent="0.3">
      <c r="A249" s="360">
        <v>45051</v>
      </c>
      <c r="B249">
        <v>806.664794921875</v>
      </c>
      <c r="C249">
        <v>119985</v>
      </c>
      <c r="D249">
        <v>18069</v>
      </c>
      <c r="E249">
        <v>239700</v>
      </c>
      <c r="G249">
        <f t="shared" si="16"/>
        <v>7.5146989062410442E-3</v>
      </c>
      <c r="H249">
        <f t="shared" si="17"/>
        <v>-1.0285117822267788E-2</v>
      </c>
      <c r="J249">
        <v>1.8159623473907729</v>
      </c>
      <c r="K249">
        <v>0.84669728011303425</v>
      </c>
      <c r="M249">
        <f t="shared" si="14"/>
        <v>181.59623473907729</v>
      </c>
      <c r="N249">
        <f t="shared" si="15"/>
        <v>111.26197405370392</v>
      </c>
    </row>
    <row r="250" spans="1:14" x14ac:dyDescent="0.3">
      <c r="A250" s="360">
        <v>45054</v>
      </c>
      <c r="B250">
        <v>801.76416015625</v>
      </c>
      <c r="C250">
        <v>107484</v>
      </c>
      <c r="D250">
        <v>18264.400390625</v>
      </c>
      <c r="E250">
        <v>228400</v>
      </c>
      <c r="G250">
        <f t="shared" si="16"/>
        <v>-6.0937101571979964E-3</v>
      </c>
      <c r="H250">
        <f t="shared" si="17"/>
        <v>1.0756068652657526E-2</v>
      </c>
      <c r="J250">
        <v>1.8049300471482028</v>
      </c>
      <c r="K250">
        <v>0.80678205581066764</v>
      </c>
      <c r="M250">
        <f t="shared" si="14"/>
        <v>180.49300471482027</v>
      </c>
      <c r="N250">
        <f t="shared" si="15"/>
        <v>112.46517473950846</v>
      </c>
    </row>
    <row r="251" spans="1:14" x14ac:dyDescent="0.3">
      <c r="A251" s="360">
        <v>45055</v>
      </c>
      <c r="B251">
        <v>776.02374267578125</v>
      </c>
      <c r="C251">
        <v>98214</v>
      </c>
      <c r="D251">
        <v>18265.94921875</v>
      </c>
      <c r="E251">
        <v>245400</v>
      </c>
      <c r="G251">
        <f t="shared" si="16"/>
        <v>-3.2631384031108907E-2</v>
      </c>
      <c r="H251">
        <f t="shared" si="17"/>
        <v>8.479678637020549E-5</v>
      </c>
      <c r="J251">
        <v>1.7469832652322057</v>
      </c>
      <c r="K251">
        <v>0.86683150830095368</v>
      </c>
      <c r="M251">
        <f t="shared" si="14"/>
        <v>174.69832652322057</v>
      </c>
      <c r="N251">
        <f t="shared" si="15"/>
        <v>112.47471182925651</v>
      </c>
    </row>
    <row r="252" spans="1:14" x14ac:dyDescent="0.3">
      <c r="A252" s="360">
        <v>45056</v>
      </c>
      <c r="B252">
        <v>799.73468017578125</v>
      </c>
      <c r="C252">
        <v>82449</v>
      </c>
      <c r="D252">
        <v>18315.099609375</v>
      </c>
      <c r="E252">
        <v>220500</v>
      </c>
      <c r="G252">
        <f t="shared" si="16"/>
        <v>3.0096906932862509E-2</v>
      </c>
      <c r="H252">
        <f t="shared" si="17"/>
        <v>2.6872067245805376E-3</v>
      </c>
      <c r="J252">
        <v>1.80036128543638</v>
      </c>
      <c r="K252">
        <v>0.77887672200635816</v>
      </c>
      <c r="M252">
        <f t="shared" si="14"/>
        <v>180.036128543638</v>
      </c>
      <c r="N252">
        <f t="shared" si="15"/>
        <v>112.77736108967204</v>
      </c>
    </row>
    <row r="253" spans="1:14" x14ac:dyDescent="0.3">
      <c r="A253" s="360">
        <v>45057</v>
      </c>
      <c r="B253">
        <v>811.96136474609375</v>
      </c>
      <c r="C253">
        <v>64876</v>
      </c>
      <c r="D253">
        <v>18297</v>
      </c>
      <c r="E253">
        <v>248900</v>
      </c>
      <c r="G253">
        <f t="shared" si="16"/>
        <v>1.5172735788040112E-2</v>
      </c>
      <c r="H253">
        <f t="shared" si="17"/>
        <v>-9.8872291087285353E-4</v>
      </c>
      <c r="J253">
        <v>1.8278859759309758</v>
      </c>
      <c r="K253">
        <v>0.87919463087248317</v>
      </c>
      <c r="M253">
        <f t="shared" si="14"/>
        <v>182.78859759309759</v>
      </c>
      <c r="N253">
        <f t="shared" si="15"/>
        <v>112.66591063482321</v>
      </c>
    </row>
    <row r="254" spans="1:14" x14ac:dyDescent="0.3">
      <c r="A254" s="360">
        <v>45058</v>
      </c>
      <c r="B254">
        <v>841.16680908203125</v>
      </c>
      <c r="C254">
        <v>239042</v>
      </c>
      <c r="D254">
        <v>18314.80078125</v>
      </c>
      <c r="E254">
        <v>241700</v>
      </c>
      <c r="G254">
        <f t="shared" si="16"/>
        <v>3.5337227751402002E-2</v>
      </c>
      <c r="H254">
        <f t="shared" si="17"/>
        <v>9.7240683456248248E-4</v>
      </c>
      <c r="J254">
        <v>1.8936332201230519</v>
      </c>
      <c r="K254">
        <v>0.85376192158247965</v>
      </c>
      <c r="M254">
        <f t="shared" si="14"/>
        <v>189.36332201230519</v>
      </c>
      <c r="N254">
        <f t="shared" si="15"/>
        <v>112.7755210206538</v>
      </c>
    </row>
    <row r="255" spans="1:14" x14ac:dyDescent="0.3">
      <c r="A255" s="360">
        <v>45061</v>
      </c>
      <c r="B255">
        <v>858.44256591796875</v>
      </c>
      <c r="C255">
        <v>615261</v>
      </c>
      <c r="D255">
        <v>18398.849609375</v>
      </c>
      <c r="E255">
        <v>216100</v>
      </c>
      <c r="G255">
        <f t="shared" si="16"/>
        <v>2.032979117720685E-2</v>
      </c>
      <c r="H255">
        <f t="shared" si="17"/>
        <v>4.5786226137952378E-3</v>
      </c>
      <c r="J255">
        <v>1.9325243730954333</v>
      </c>
      <c r="K255">
        <v>0.76333451077357828</v>
      </c>
      <c r="M255">
        <f t="shared" si="14"/>
        <v>193.25243730954332</v>
      </c>
      <c r="N255">
        <f t="shared" si="15"/>
        <v>113.29306147857001</v>
      </c>
    </row>
    <row r="256" spans="1:14" x14ac:dyDescent="0.3">
      <c r="A256" s="360">
        <v>45062</v>
      </c>
      <c r="B256">
        <v>901.01318359375</v>
      </c>
      <c r="C256">
        <v>643585</v>
      </c>
      <c r="D256">
        <v>18286.5</v>
      </c>
      <c r="E256">
        <v>219500</v>
      </c>
      <c r="G256">
        <f t="shared" si="16"/>
        <v>4.8400112084459192E-2</v>
      </c>
      <c r="H256">
        <f t="shared" si="17"/>
        <v>-6.1250587396132535E-3</v>
      </c>
      <c r="J256">
        <v>2.0283592716692254</v>
      </c>
      <c r="K256">
        <v>0.77534440127163551</v>
      </c>
      <c r="M256">
        <f t="shared" si="14"/>
        <v>202.83592716692254</v>
      </c>
      <c r="N256">
        <f t="shared" si="15"/>
        <v>112.60125566069273</v>
      </c>
    </row>
    <row r="257" spans="1:14" x14ac:dyDescent="0.3">
      <c r="A257" s="360">
        <v>45063</v>
      </c>
      <c r="B257">
        <v>907.44830322265625</v>
      </c>
      <c r="C257">
        <v>264344</v>
      </c>
      <c r="D257">
        <v>18181.75</v>
      </c>
      <c r="E257">
        <v>229900</v>
      </c>
      <c r="G257">
        <f t="shared" si="16"/>
        <v>7.1167086897285419E-3</v>
      </c>
      <c r="H257">
        <f t="shared" si="17"/>
        <v>-5.7447389485387043E-3</v>
      </c>
      <c r="J257">
        <v>2.0428460014987837</v>
      </c>
      <c r="K257">
        <v>0.81208053691275173</v>
      </c>
      <c r="M257">
        <f t="shared" si="14"/>
        <v>204.28460014987837</v>
      </c>
      <c r="N257">
        <f t="shared" si="15"/>
        <v>111.95624532353375</v>
      </c>
    </row>
    <row r="258" spans="1:14" x14ac:dyDescent="0.3">
      <c r="A258" s="360">
        <v>45064</v>
      </c>
      <c r="B258">
        <v>879.5794677734375</v>
      </c>
      <c r="C258">
        <v>110915</v>
      </c>
      <c r="D258">
        <v>18129.94921875</v>
      </c>
      <c r="E258">
        <v>272100</v>
      </c>
      <c r="G258">
        <f t="shared" si="16"/>
        <v>-3.1192682648329639E-2</v>
      </c>
      <c r="H258">
        <f t="shared" si="17"/>
        <v>-2.8531199312594804E-3</v>
      </c>
      <c r="J258">
        <v>1.9801077288482312</v>
      </c>
      <c r="K258">
        <v>0.96114447191805019</v>
      </c>
      <c r="M258">
        <f t="shared" si="14"/>
        <v>198.01077288482313</v>
      </c>
      <c r="N258">
        <f t="shared" si="15"/>
        <v>111.63727597385203</v>
      </c>
    </row>
    <row r="259" spans="1:14" x14ac:dyDescent="0.3">
      <c r="A259" s="360">
        <v>45065</v>
      </c>
      <c r="B259">
        <v>887.05401611328125</v>
      </c>
      <c r="C259">
        <v>131230</v>
      </c>
      <c r="D259">
        <v>18203.400390625</v>
      </c>
      <c r="E259">
        <v>260900</v>
      </c>
      <c r="G259">
        <f t="shared" si="16"/>
        <v>8.4619622678921824E-3</v>
      </c>
      <c r="H259">
        <f t="shared" si="17"/>
        <v>4.0431874696799817E-3</v>
      </c>
      <c r="J259">
        <v>1.9969344187377076</v>
      </c>
      <c r="K259">
        <v>0.92158247968915574</v>
      </c>
      <c r="M259">
        <f t="shared" si="14"/>
        <v>199.69344187377075</v>
      </c>
      <c r="N259">
        <f t="shared" si="15"/>
        <v>112.08956012789322</v>
      </c>
    </row>
    <row r="260" spans="1:14" x14ac:dyDescent="0.3">
      <c r="A260" s="360">
        <v>45068</v>
      </c>
      <c r="B260">
        <v>902.30029296875</v>
      </c>
      <c r="C260">
        <v>217397</v>
      </c>
      <c r="D260">
        <v>18314.400390625</v>
      </c>
      <c r="E260">
        <v>262600</v>
      </c>
      <c r="G260">
        <f t="shared" si="16"/>
        <v>1.7041505701367077E-2</v>
      </c>
      <c r="H260">
        <f t="shared" si="17"/>
        <v>6.0792457091855085E-3</v>
      </c>
      <c r="J260">
        <v>2.0312568099982662</v>
      </c>
      <c r="K260">
        <v>0.92758742493818436</v>
      </c>
      <c r="M260">
        <f t="shared" si="14"/>
        <v>203.12568099982661</v>
      </c>
      <c r="N260">
        <f t="shared" si="15"/>
        <v>112.7730555687013</v>
      </c>
    </row>
    <row r="261" spans="1:14" x14ac:dyDescent="0.3">
      <c r="A261" s="360">
        <v>45069</v>
      </c>
      <c r="B261">
        <v>901.904296875</v>
      </c>
      <c r="C261">
        <v>193158</v>
      </c>
      <c r="D261">
        <v>18348</v>
      </c>
      <c r="E261">
        <v>270400</v>
      </c>
      <c r="G261">
        <f t="shared" si="16"/>
        <v>-4.3897028345676479E-4</v>
      </c>
      <c r="H261">
        <f t="shared" si="17"/>
        <v>1.8329197446846867E-3</v>
      </c>
      <c r="J261">
        <v>2.030365344298398</v>
      </c>
      <c r="K261">
        <v>0.95513952666902158</v>
      </c>
      <c r="M261">
        <f t="shared" ref="M261:M324" si="18">B261/$B$4*100</f>
        <v>203.0365344298398</v>
      </c>
      <c r="N261">
        <f t="shared" ref="N261:N324" si="19">D261/$D$4*100</f>
        <v>112.97994908059989</v>
      </c>
    </row>
    <row r="262" spans="1:14" x14ac:dyDescent="0.3">
      <c r="A262" s="360">
        <v>45070</v>
      </c>
      <c r="B262">
        <v>925.12017822265625</v>
      </c>
      <c r="C262">
        <v>270348</v>
      </c>
      <c r="D262">
        <v>18285.400390625</v>
      </c>
      <c r="E262">
        <v>232600</v>
      </c>
      <c r="G262">
        <f t="shared" ref="G262:G325" si="20">LN(B262/B261)</f>
        <v>2.5415238068099564E-2</v>
      </c>
      <c r="H262">
        <f t="shared" ref="H262:H325" si="21">LN(D262/D261)</f>
        <v>-3.4176281556568709E-3</v>
      </c>
      <c r="J262">
        <v>2.0826288949755027</v>
      </c>
      <c r="K262">
        <v>0.82161780289650299</v>
      </c>
      <c r="M262">
        <f t="shared" si="18"/>
        <v>208.26288949755028</v>
      </c>
      <c r="N262">
        <f t="shared" si="19"/>
        <v>112.59448468776945</v>
      </c>
    </row>
    <row r="263" spans="1:14" x14ac:dyDescent="0.3">
      <c r="A263" s="360">
        <v>45071</v>
      </c>
      <c r="B263">
        <v>943.4354248046875</v>
      </c>
      <c r="C263">
        <v>239667</v>
      </c>
      <c r="D263">
        <v>18321.150390625</v>
      </c>
      <c r="E263">
        <v>235900</v>
      </c>
      <c r="G263">
        <f t="shared" si="20"/>
        <v>1.9604268811828189E-2</v>
      </c>
      <c r="H263">
        <f t="shared" si="21"/>
        <v>1.9532029433287895E-3</v>
      </c>
      <c r="J263">
        <v>2.123860145410037</v>
      </c>
      <c r="K263">
        <v>0.83327446132108796</v>
      </c>
      <c r="M263">
        <f t="shared" si="18"/>
        <v>212.3860145410037</v>
      </c>
      <c r="N263">
        <f t="shared" si="19"/>
        <v>112.81461948064234</v>
      </c>
    </row>
    <row r="264" spans="1:14" x14ac:dyDescent="0.3">
      <c r="A264" s="360">
        <v>45072</v>
      </c>
      <c r="B264">
        <v>945.56396484375</v>
      </c>
      <c r="C264">
        <v>199054</v>
      </c>
      <c r="D264">
        <v>18499.349609375</v>
      </c>
      <c r="E264">
        <v>198700</v>
      </c>
      <c r="G264">
        <f t="shared" si="20"/>
        <v>2.2536173929903068E-3</v>
      </c>
      <c r="H264">
        <f t="shared" si="21"/>
        <v>9.6794236936861861E-3</v>
      </c>
      <c r="J264">
        <v>2.128651910949062</v>
      </c>
      <c r="K264">
        <v>0.70187212998940307</v>
      </c>
      <c r="M264">
        <f t="shared" si="18"/>
        <v>212.86519109490621</v>
      </c>
      <c r="N264">
        <f t="shared" si="19"/>
        <v>113.91190194524761</v>
      </c>
    </row>
    <row r="265" spans="1:14" x14ac:dyDescent="0.3">
      <c r="A265" s="360">
        <v>45075</v>
      </c>
      <c r="B265">
        <v>971.70037841796875</v>
      </c>
      <c r="C265">
        <v>530253</v>
      </c>
      <c r="D265">
        <v>18598.650390625</v>
      </c>
      <c r="E265">
        <v>265300</v>
      </c>
      <c r="G265">
        <f t="shared" si="20"/>
        <v>2.726596660348168E-2</v>
      </c>
      <c r="H265">
        <f t="shared" si="21"/>
        <v>5.3534432264762521E-3</v>
      </c>
      <c r="J265">
        <v>2.1874901585649269</v>
      </c>
      <c r="K265">
        <v>0.93712469092193573</v>
      </c>
      <c r="M265">
        <f t="shared" si="18"/>
        <v>218.74901585649269</v>
      </c>
      <c r="N265">
        <f t="shared" si="19"/>
        <v>114.52335808266253</v>
      </c>
    </row>
    <row r="266" spans="1:14" x14ac:dyDescent="0.3">
      <c r="A266" s="360">
        <v>45076</v>
      </c>
      <c r="B266">
        <v>951.9000244140625</v>
      </c>
      <c r="C266">
        <v>123592</v>
      </c>
      <c r="D266">
        <v>18633.849609375</v>
      </c>
      <c r="E266">
        <v>234400</v>
      </c>
      <c r="G266">
        <f t="shared" si="20"/>
        <v>-2.0587491379435659E-2</v>
      </c>
      <c r="H266">
        <f t="shared" si="21"/>
        <v>1.8907797884415813E-3</v>
      </c>
      <c r="J266">
        <v>2.1429156369514182</v>
      </c>
      <c r="K266">
        <v>0.82797598021900387</v>
      </c>
      <c r="M266">
        <f t="shared" si="18"/>
        <v>214.2915636951418</v>
      </c>
      <c r="N266">
        <f t="shared" si="19"/>
        <v>114.74010137577631</v>
      </c>
    </row>
    <row r="267" spans="1:14" x14ac:dyDescent="0.3">
      <c r="A267" s="360">
        <v>45077</v>
      </c>
      <c r="B267">
        <v>979.4224853515625</v>
      </c>
      <c r="C267">
        <v>540428</v>
      </c>
      <c r="D267">
        <v>18534.400390625</v>
      </c>
      <c r="E267">
        <v>696500</v>
      </c>
      <c r="G267">
        <f t="shared" si="20"/>
        <v>2.8503084392088009E-2</v>
      </c>
      <c r="H267">
        <f t="shared" si="21"/>
        <v>-5.3513122664302359E-3</v>
      </c>
      <c r="J267">
        <v>2.2048741519190558</v>
      </c>
      <c r="K267">
        <v>2.4602613917343694</v>
      </c>
      <c r="M267">
        <f t="shared" si="18"/>
        <v>220.48741519190557</v>
      </c>
      <c r="N267">
        <f t="shared" si="19"/>
        <v>114.12773121714974</v>
      </c>
    </row>
    <row r="268" spans="1:14" x14ac:dyDescent="0.3">
      <c r="A268" s="360">
        <v>45078</v>
      </c>
      <c r="B268">
        <v>950.26654052734375</v>
      </c>
      <c r="C268">
        <v>460460</v>
      </c>
      <c r="D268">
        <v>18487.75</v>
      </c>
      <c r="E268">
        <v>265600</v>
      </c>
      <c r="G268">
        <f t="shared" si="20"/>
        <v>-3.0220583078441991E-2</v>
      </c>
      <c r="H268">
        <f t="shared" si="21"/>
        <v>-2.5201353688439534E-3</v>
      </c>
      <c r="J268">
        <v>2.1392383409394631</v>
      </c>
      <c r="K268">
        <v>0.93818438714235253</v>
      </c>
      <c r="M268">
        <f t="shared" si="18"/>
        <v>213.92383409394631</v>
      </c>
      <c r="N268">
        <f t="shared" si="19"/>
        <v>113.84047599819385</v>
      </c>
    </row>
    <row r="269" spans="1:14" x14ac:dyDescent="0.3">
      <c r="A269" s="360">
        <v>45079</v>
      </c>
      <c r="B269">
        <v>923.23907470703125</v>
      </c>
      <c r="C269">
        <v>184230</v>
      </c>
      <c r="D269">
        <v>18534.099609375</v>
      </c>
      <c r="E269">
        <v>270900</v>
      </c>
      <c r="G269">
        <f t="shared" si="20"/>
        <v>-2.8854294071232484E-2</v>
      </c>
      <c r="H269">
        <f t="shared" si="21"/>
        <v>2.5039069673706252E-3</v>
      </c>
      <c r="J269">
        <v>2.0783941580966601</v>
      </c>
      <c r="K269">
        <v>0.9569056870363829</v>
      </c>
      <c r="M269">
        <f t="shared" si="18"/>
        <v>207.83941580966601</v>
      </c>
      <c r="N269">
        <f t="shared" si="19"/>
        <v>114.12587912153663</v>
      </c>
    </row>
    <row r="270" spans="1:14" x14ac:dyDescent="0.3">
      <c r="A270" s="360">
        <v>45082</v>
      </c>
      <c r="B270">
        <v>917.15057373046875</v>
      </c>
      <c r="C270">
        <v>128807</v>
      </c>
      <c r="D270">
        <v>18593.849609375</v>
      </c>
      <c r="E270">
        <v>256100</v>
      </c>
      <c r="G270">
        <f t="shared" si="20"/>
        <v>-6.6165588292820751E-3</v>
      </c>
      <c r="H270">
        <f t="shared" si="21"/>
        <v>3.2186023111129003E-3</v>
      </c>
      <c r="J270">
        <v>2.0646877355589566</v>
      </c>
      <c r="K270">
        <v>0.9046273401624868</v>
      </c>
      <c r="M270">
        <f t="shared" si="18"/>
        <v>206.46877355589567</v>
      </c>
      <c r="N270">
        <f t="shared" si="19"/>
        <v>114.49379671242205</v>
      </c>
    </row>
    <row r="271" spans="1:14" x14ac:dyDescent="0.3">
      <c r="A271" s="360">
        <v>45083</v>
      </c>
      <c r="B271">
        <v>922.44708251953125</v>
      </c>
      <c r="C271">
        <v>172322</v>
      </c>
      <c r="D271">
        <v>18599</v>
      </c>
      <c r="E271">
        <v>220800</v>
      </c>
      <c r="G271">
        <f t="shared" si="20"/>
        <v>5.7583498287874886E-3</v>
      </c>
      <c r="H271">
        <f t="shared" si="21"/>
        <v>2.7695595857881204E-4</v>
      </c>
      <c r="J271">
        <v>2.0766112266969246</v>
      </c>
      <c r="K271">
        <v>0.77993641822677495</v>
      </c>
      <c r="M271">
        <f t="shared" si="18"/>
        <v>207.66112266969245</v>
      </c>
      <c r="N271">
        <f t="shared" si="19"/>
        <v>114.52551084314788</v>
      </c>
    </row>
    <row r="272" spans="1:14" x14ac:dyDescent="0.3">
      <c r="A272" s="360">
        <v>45084</v>
      </c>
      <c r="B272">
        <v>959.67169189453125</v>
      </c>
      <c r="C272">
        <v>271337</v>
      </c>
      <c r="D272">
        <v>18726.400390625</v>
      </c>
      <c r="E272">
        <v>260100</v>
      </c>
      <c r="G272">
        <f t="shared" si="20"/>
        <v>3.9561227214023963E-2</v>
      </c>
      <c r="H272">
        <f t="shared" si="21"/>
        <v>6.8264979901573276E-3</v>
      </c>
      <c r="J272">
        <v>2.1604112009202652</v>
      </c>
      <c r="K272">
        <v>0.91875662310137762</v>
      </c>
      <c r="M272">
        <f t="shared" si="18"/>
        <v>216.04112009202652</v>
      </c>
      <c r="N272">
        <f t="shared" si="19"/>
        <v>115.30999360125018</v>
      </c>
    </row>
    <row r="273" spans="1:14" x14ac:dyDescent="0.3">
      <c r="A273" s="360">
        <v>45085</v>
      </c>
      <c r="B273">
        <v>939.77239990234375</v>
      </c>
      <c r="C273">
        <v>266289</v>
      </c>
      <c r="D273">
        <v>18634.55078125</v>
      </c>
      <c r="E273">
        <v>286500</v>
      </c>
      <c r="G273">
        <f t="shared" si="20"/>
        <v>-2.095352017799406E-2</v>
      </c>
      <c r="H273">
        <f t="shared" si="21"/>
        <v>-4.9168873670830211E-3</v>
      </c>
      <c r="J273">
        <v>2.1156139502840241</v>
      </c>
      <c r="K273">
        <v>1.0120098904980572</v>
      </c>
      <c r="M273">
        <f t="shared" si="18"/>
        <v>211.56139502840242</v>
      </c>
      <c r="N273">
        <f t="shared" si="19"/>
        <v>114.74441892334195</v>
      </c>
    </row>
    <row r="274" spans="1:14" x14ac:dyDescent="0.3">
      <c r="A274" s="360">
        <v>45086</v>
      </c>
      <c r="B274">
        <v>915.3189697265625</v>
      </c>
      <c r="C274">
        <v>151842</v>
      </c>
      <c r="D274">
        <v>18563.400390625</v>
      </c>
      <c r="E274">
        <v>221800</v>
      </c>
      <c r="G274">
        <f t="shared" si="20"/>
        <v>-2.6365112860486886E-2</v>
      </c>
      <c r="H274">
        <f t="shared" si="21"/>
        <v>-3.825505177262602E-3</v>
      </c>
      <c r="J274">
        <v>2.0605644318925975</v>
      </c>
      <c r="K274">
        <v>0.78346873896149771</v>
      </c>
      <c r="M274">
        <f t="shared" si="18"/>
        <v>206.05644318925977</v>
      </c>
      <c r="N274">
        <f t="shared" si="19"/>
        <v>114.30630209808157</v>
      </c>
    </row>
    <row r="275" spans="1:14" x14ac:dyDescent="0.3">
      <c r="A275" s="360">
        <v>45089</v>
      </c>
      <c r="B275">
        <v>923.53607177734375</v>
      </c>
      <c r="C275">
        <v>112250</v>
      </c>
      <c r="D275">
        <v>18601.5</v>
      </c>
      <c r="E275">
        <v>179500</v>
      </c>
      <c r="G275">
        <f t="shared" si="20"/>
        <v>8.9372534103940547E-3</v>
      </c>
      <c r="H275">
        <f t="shared" si="21"/>
        <v>2.0503013499982166E-3</v>
      </c>
      <c r="J275">
        <v>2.079062757371561</v>
      </c>
      <c r="K275">
        <v>0.63405157188272698</v>
      </c>
      <c r="M275">
        <f t="shared" si="18"/>
        <v>207.90627573715611</v>
      </c>
      <c r="N275">
        <f t="shared" si="19"/>
        <v>114.54090488460753</v>
      </c>
    </row>
    <row r="276" spans="1:14" x14ac:dyDescent="0.3">
      <c r="A276" s="360">
        <v>45090</v>
      </c>
      <c r="B276">
        <v>938.13885498046875</v>
      </c>
      <c r="C276">
        <v>219591</v>
      </c>
      <c r="D276">
        <v>18716.150390625</v>
      </c>
      <c r="E276">
        <v>233200</v>
      </c>
      <c r="G276">
        <f t="shared" si="20"/>
        <v>1.568811234580221E-2</v>
      </c>
      <c r="H276">
        <f t="shared" si="21"/>
        <v>6.1445857470860902E-3</v>
      </c>
      <c r="J276">
        <v>2.1119365168698341</v>
      </c>
      <c r="K276">
        <v>0.82373719533733658</v>
      </c>
      <c r="M276">
        <f t="shared" si="18"/>
        <v>211.1936516869834</v>
      </c>
      <c r="N276">
        <f t="shared" si="19"/>
        <v>115.24687803126565</v>
      </c>
    </row>
    <row r="277" spans="1:14" x14ac:dyDescent="0.3">
      <c r="A277" s="360">
        <v>45091</v>
      </c>
      <c r="B277">
        <v>937.24786376953125</v>
      </c>
      <c r="C277">
        <v>66416</v>
      </c>
      <c r="D277">
        <v>18755.900390625</v>
      </c>
      <c r="E277">
        <v>261400</v>
      </c>
      <c r="G277">
        <f t="shared" si="20"/>
        <v>-9.5019471884587206E-4</v>
      </c>
      <c r="H277">
        <f t="shared" si="21"/>
        <v>2.1215820368078678E-3</v>
      </c>
      <c r="J277">
        <v>2.1099307190451313</v>
      </c>
      <c r="K277">
        <v>0.92334864005651718</v>
      </c>
      <c r="M277">
        <f t="shared" si="18"/>
        <v>210.99307190451313</v>
      </c>
      <c r="N277">
        <f t="shared" si="19"/>
        <v>115.49164329047397</v>
      </c>
    </row>
    <row r="278" spans="1:14" x14ac:dyDescent="0.3">
      <c r="A278" s="360">
        <v>45092</v>
      </c>
      <c r="B278">
        <v>932.000732421875</v>
      </c>
      <c r="C278">
        <v>110952</v>
      </c>
      <c r="D278">
        <v>18688.099609375</v>
      </c>
      <c r="E278">
        <v>263000</v>
      </c>
      <c r="G278">
        <f t="shared" si="20"/>
        <v>-5.6141758141262594E-3</v>
      </c>
      <c r="H278">
        <f t="shared" si="21"/>
        <v>-3.6214536561356998E-3</v>
      </c>
      <c r="J278">
        <v>2.0981183863151771</v>
      </c>
      <c r="K278">
        <v>0.92900035323207342</v>
      </c>
      <c r="M278">
        <f t="shared" si="18"/>
        <v>209.8118386315177</v>
      </c>
      <c r="N278">
        <f t="shared" si="19"/>
        <v>115.07415207545053</v>
      </c>
    </row>
    <row r="279" spans="1:14" x14ac:dyDescent="0.3">
      <c r="A279" s="360">
        <v>45093</v>
      </c>
      <c r="B279">
        <v>935.21832275390625</v>
      </c>
      <c r="C279">
        <v>156783</v>
      </c>
      <c r="D279">
        <v>18826</v>
      </c>
      <c r="E279">
        <v>272800</v>
      </c>
      <c r="G279">
        <f t="shared" si="20"/>
        <v>3.4464017576357879E-3</v>
      </c>
      <c r="H279">
        <f t="shared" si="21"/>
        <v>7.3519563684706019E-3</v>
      </c>
      <c r="J279">
        <v>2.1053618199310735</v>
      </c>
      <c r="K279">
        <v>0.96361709643235605</v>
      </c>
      <c r="M279">
        <f t="shared" si="18"/>
        <v>210.53618199310736</v>
      </c>
      <c r="N279">
        <f t="shared" si="19"/>
        <v>115.92328980768332</v>
      </c>
    </row>
    <row r="280" spans="1:14" x14ac:dyDescent="0.3">
      <c r="A280" s="360">
        <v>45096</v>
      </c>
      <c r="B280">
        <v>950.51397705078125</v>
      </c>
      <c r="C280">
        <v>388231</v>
      </c>
      <c r="D280">
        <v>18755.44921875</v>
      </c>
      <c r="E280">
        <v>219800</v>
      </c>
      <c r="G280">
        <f t="shared" si="20"/>
        <v>1.6222864462656042E-2</v>
      </c>
      <c r="H280">
        <f t="shared" si="21"/>
        <v>-3.7545579318734239E-3</v>
      </c>
      <c r="J280">
        <v>2.1397953695996454</v>
      </c>
      <c r="K280">
        <v>0.7764040974920523</v>
      </c>
      <c r="M280">
        <f t="shared" si="18"/>
        <v>213.97953695996455</v>
      </c>
      <c r="N280">
        <f t="shared" si="19"/>
        <v>115.48886514705427</v>
      </c>
    </row>
    <row r="281" spans="1:14" x14ac:dyDescent="0.3">
      <c r="A281" s="360">
        <v>45097</v>
      </c>
      <c r="B281">
        <v>960.31524658203125</v>
      </c>
      <c r="C281">
        <v>199664</v>
      </c>
      <c r="D281">
        <v>18816.69921875</v>
      </c>
      <c r="E281">
        <v>211600</v>
      </c>
      <c r="G281">
        <f t="shared" si="20"/>
        <v>1.025874564668848E-2</v>
      </c>
      <c r="H281">
        <f t="shared" si="21"/>
        <v>3.2603966930515953E-3</v>
      </c>
      <c r="J281">
        <v>2.1618599700847856</v>
      </c>
      <c r="K281">
        <v>0.74743906746732602</v>
      </c>
      <c r="M281">
        <f t="shared" si="18"/>
        <v>216.18599700847855</v>
      </c>
      <c r="N281">
        <f t="shared" si="19"/>
        <v>115.86601916281549</v>
      </c>
    </row>
    <row r="282" spans="1:14" x14ac:dyDescent="0.3">
      <c r="A282" s="360">
        <v>45098</v>
      </c>
      <c r="B282">
        <v>967.49285888671875</v>
      </c>
      <c r="C282">
        <v>293395</v>
      </c>
      <c r="D282">
        <v>18856.849609375</v>
      </c>
      <c r="E282">
        <v>217500</v>
      </c>
      <c r="G282">
        <f t="shared" si="20"/>
        <v>7.4464314684141051E-3</v>
      </c>
      <c r="H282">
        <f t="shared" si="21"/>
        <v>2.1314905059401927E-3</v>
      </c>
      <c r="J282">
        <v>2.1780181981015958</v>
      </c>
      <c r="K282">
        <v>0.76827975980218999</v>
      </c>
      <c r="M282">
        <f t="shared" si="18"/>
        <v>217.80181981015957</v>
      </c>
      <c r="N282">
        <f t="shared" si="19"/>
        <v>116.11324987397632</v>
      </c>
    </row>
    <row r="283" spans="1:14" x14ac:dyDescent="0.3">
      <c r="A283" s="360">
        <v>45099</v>
      </c>
      <c r="B283">
        <v>958.0587158203125</v>
      </c>
      <c r="C283">
        <v>234123</v>
      </c>
      <c r="D283">
        <v>18771.25</v>
      </c>
      <c r="E283">
        <v>252700</v>
      </c>
      <c r="G283">
        <f t="shared" si="20"/>
        <v>-9.7989777880261985E-3</v>
      </c>
      <c r="H283">
        <f t="shared" si="21"/>
        <v>-4.5497783797934111E-3</v>
      </c>
      <c r="J283">
        <v>2.1567800720592278</v>
      </c>
      <c r="K283">
        <v>0.89261744966442957</v>
      </c>
      <c r="M283">
        <f t="shared" si="18"/>
        <v>215.6780072059228</v>
      </c>
      <c r="N283">
        <f t="shared" si="19"/>
        <v>115.58616029971718</v>
      </c>
    </row>
    <row r="284" spans="1:14" x14ac:dyDescent="0.3">
      <c r="A284" s="360">
        <v>45100</v>
      </c>
      <c r="B284">
        <v>928.76324462890625</v>
      </c>
      <c r="C284">
        <v>217009</v>
      </c>
      <c r="D284">
        <v>18665.5</v>
      </c>
      <c r="E284">
        <v>210600</v>
      </c>
      <c r="G284">
        <f t="shared" si="20"/>
        <v>-3.1055209458674033E-2</v>
      </c>
      <c r="H284">
        <f t="shared" si="21"/>
        <v>-5.6495438985202338E-3</v>
      </c>
      <c r="J284">
        <v>2.0908301595707113</v>
      </c>
      <c r="K284">
        <v>0.74390674673260337</v>
      </c>
      <c r="M284">
        <f t="shared" si="18"/>
        <v>209.08301595707113</v>
      </c>
      <c r="N284">
        <f t="shared" si="19"/>
        <v>114.93499234597435</v>
      </c>
    </row>
    <row r="285" spans="1:14" x14ac:dyDescent="0.3">
      <c r="A285" s="360">
        <v>45103</v>
      </c>
      <c r="B285">
        <v>941.62347412109375</v>
      </c>
      <c r="C285">
        <v>113007</v>
      </c>
      <c r="D285">
        <v>18691.19921875</v>
      </c>
      <c r="E285">
        <v>171300</v>
      </c>
      <c r="G285">
        <f t="shared" si="20"/>
        <v>1.3751629036107604E-2</v>
      </c>
      <c r="H285">
        <f t="shared" si="21"/>
        <v>1.3758829522746805E-3</v>
      </c>
      <c r="J285">
        <v>2.1197810852633081</v>
      </c>
      <c r="K285">
        <v>0.6050865418580007</v>
      </c>
      <c r="M285">
        <f t="shared" si="18"/>
        <v>211.9781085263308</v>
      </c>
      <c r="N285">
        <f t="shared" si="19"/>
        <v>115.0932382815415</v>
      </c>
    </row>
    <row r="286" spans="1:14" x14ac:dyDescent="0.3">
      <c r="A286" s="360">
        <v>45104</v>
      </c>
      <c r="B286">
        <v>952.89471435546875</v>
      </c>
      <c r="C286">
        <v>101167</v>
      </c>
      <c r="D286">
        <v>18817.400390625</v>
      </c>
      <c r="E286">
        <v>222500</v>
      </c>
      <c r="G286">
        <f t="shared" si="20"/>
        <v>1.1898933764598002E-2</v>
      </c>
      <c r="H286">
        <f t="shared" si="21"/>
        <v>6.7292114028286408E-3</v>
      </c>
      <c r="J286">
        <v>2.1451548811731733</v>
      </c>
      <c r="K286">
        <v>0.78594136347580357</v>
      </c>
      <c r="M286">
        <f t="shared" si="18"/>
        <v>214.51548811731732</v>
      </c>
      <c r="N286">
        <f t="shared" si="19"/>
        <v>115.87033671038114</v>
      </c>
    </row>
    <row r="287" spans="1:14" x14ac:dyDescent="0.3">
      <c r="A287" s="360">
        <v>45105</v>
      </c>
      <c r="B287">
        <v>970.67059326171875</v>
      </c>
      <c r="C287">
        <v>152106</v>
      </c>
      <c r="D287">
        <v>18972.099609375</v>
      </c>
      <c r="E287">
        <v>398800</v>
      </c>
      <c r="G287">
        <f t="shared" si="20"/>
        <v>1.8482746461113239E-2</v>
      </c>
      <c r="H287">
        <f t="shared" si="21"/>
        <v>8.1874638686370987E-3</v>
      </c>
      <c r="J287">
        <v>2.1851719080581189</v>
      </c>
      <c r="K287">
        <v>1.4086895090074179</v>
      </c>
      <c r="M287">
        <f t="shared" si="18"/>
        <v>218.51719080581188</v>
      </c>
      <c r="N287">
        <f t="shared" si="19"/>
        <v>116.8229151852658</v>
      </c>
    </row>
    <row r="288" spans="1:14" x14ac:dyDescent="0.3">
      <c r="A288" s="360">
        <v>45107</v>
      </c>
      <c r="B288">
        <v>954.4339599609375</v>
      </c>
      <c r="C288">
        <v>214640</v>
      </c>
      <c r="D288">
        <v>19189.05078125</v>
      </c>
      <c r="E288">
        <v>247900</v>
      </c>
      <c r="G288">
        <f t="shared" si="20"/>
        <v>-1.6868713221479675E-2</v>
      </c>
      <c r="H288">
        <f t="shared" si="21"/>
        <v>1.1370386219451868E-2</v>
      </c>
      <c r="J288">
        <v>2.1486200281344816</v>
      </c>
      <c r="K288">
        <v>0.87566231013776052</v>
      </c>
      <c r="M288">
        <f t="shared" si="18"/>
        <v>214.86200281344816</v>
      </c>
      <c r="N288">
        <f t="shared" si="19"/>
        <v>118.15881731909039</v>
      </c>
    </row>
    <row r="289" spans="1:14" x14ac:dyDescent="0.3">
      <c r="A289" s="360">
        <v>45110</v>
      </c>
      <c r="B289">
        <v>949.66729736328125</v>
      </c>
      <c r="C289">
        <v>119579</v>
      </c>
      <c r="D289">
        <v>19322.55078125</v>
      </c>
      <c r="E289">
        <v>226100</v>
      </c>
      <c r="G289">
        <f t="shared" si="20"/>
        <v>-5.0067427209194082E-3</v>
      </c>
      <c r="H289">
        <f t="shared" si="21"/>
        <v>6.9330035274252563E-3</v>
      </c>
      <c r="J289">
        <v>2.1378893257974618</v>
      </c>
      <c r="K289">
        <v>0.79865771812080533</v>
      </c>
      <c r="M289">
        <f t="shared" si="18"/>
        <v>213.78893257974619</v>
      </c>
      <c r="N289">
        <f t="shared" si="19"/>
        <v>118.98085913303524</v>
      </c>
    </row>
    <row r="290" spans="1:14" x14ac:dyDescent="0.3">
      <c r="A290" s="360">
        <v>45111</v>
      </c>
      <c r="B290">
        <v>968.6348876953125</v>
      </c>
      <c r="C290">
        <v>105860</v>
      </c>
      <c r="D290">
        <v>19389</v>
      </c>
      <c r="E290">
        <v>226900</v>
      </c>
      <c r="G290">
        <f t="shared" si="20"/>
        <v>1.9776038048619118E-2</v>
      </c>
      <c r="H290">
        <f t="shared" si="21"/>
        <v>3.4330468644171055E-3</v>
      </c>
      <c r="J290">
        <v>2.1805891313183388</v>
      </c>
      <c r="K290">
        <v>0.80148357470858356</v>
      </c>
      <c r="M290">
        <f t="shared" si="18"/>
        <v>218.05891313183389</v>
      </c>
      <c r="N290">
        <f t="shared" si="19"/>
        <v>119.39002794439455</v>
      </c>
    </row>
    <row r="291" spans="1:14" x14ac:dyDescent="0.3">
      <c r="A291" s="360">
        <v>45112</v>
      </c>
      <c r="B291">
        <v>957.21453857421875</v>
      </c>
      <c r="C291">
        <v>89590</v>
      </c>
      <c r="D291">
        <v>19398.5</v>
      </c>
      <c r="E291">
        <v>224400</v>
      </c>
      <c r="G291">
        <f t="shared" si="20"/>
        <v>-1.1860203435155744E-2</v>
      </c>
      <c r="H291">
        <f t="shared" si="21"/>
        <v>4.8984854347202441E-4</v>
      </c>
      <c r="J291">
        <v>2.1548796617486743</v>
      </c>
      <c r="K291">
        <v>0.79265277287177671</v>
      </c>
      <c r="M291">
        <f t="shared" si="18"/>
        <v>215.48796617486744</v>
      </c>
      <c r="N291">
        <f t="shared" si="19"/>
        <v>119.44852530194119</v>
      </c>
    </row>
    <row r="292" spans="1:14" x14ac:dyDescent="0.3">
      <c r="A292" s="360">
        <v>45113</v>
      </c>
      <c r="B292">
        <v>988.49609375</v>
      </c>
      <c r="C292">
        <v>169854</v>
      </c>
      <c r="D292">
        <v>19497.30078125</v>
      </c>
      <c r="E292">
        <v>268300</v>
      </c>
      <c r="G292">
        <f t="shared" si="20"/>
        <v>3.2157146341136152E-2</v>
      </c>
      <c r="H292">
        <f t="shared" si="21"/>
        <v>5.0802910218655951E-3</v>
      </c>
      <c r="J292">
        <v>2.2253006429600179</v>
      </c>
      <c r="K292">
        <v>0.9477216531261039</v>
      </c>
      <c r="M292">
        <f t="shared" si="18"/>
        <v>222.5300642960018</v>
      </c>
      <c r="N292">
        <f t="shared" si="19"/>
        <v>120.05690263106419</v>
      </c>
    </row>
    <row r="293" spans="1:14" x14ac:dyDescent="0.3">
      <c r="A293" s="360">
        <v>45114</v>
      </c>
      <c r="B293">
        <v>1004.236206054688</v>
      </c>
      <c r="C293">
        <v>504867</v>
      </c>
      <c r="D293">
        <v>19331.80078125</v>
      </c>
      <c r="E293">
        <v>237100</v>
      </c>
      <c r="G293">
        <f t="shared" si="20"/>
        <v>1.5797846667537464E-2</v>
      </c>
      <c r="H293">
        <f t="shared" si="21"/>
        <v>-8.5245857132682928E-3</v>
      </c>
      <c r="J293">
        <v>2.2607347557029494</v>
      </c>
      <c r="K293">
        <v>0.83751324620275525</v>
      </c>
      <c r="M293">
        <f t="shared" si="18"/>
        <v>226.07347557029493</v>
      </c>
      <c r="N293">
        <f t="shared" si="19"/>
        <v>119.03781708643592</v>
      </c>
    </row>
    <row r="294" spans="1:14" x14ac:dyDescent="0.3">
      <c r="A294" s="360">
        <v>45117</v>
      </c>
      <c r="B294">
        <v>1023.104309082031</v>
      </c>
      <c r="C294">
        <v>195228</v>
      </c>
      <c r="D294">
        <v>19355.900390625</v>
      </c>
      <c r="E294">
        <v>268200</v>
      </c>
      <c r="G294">
        <f t="shared" si="20"/>
        <v>1.861418708979927E-2</v>
      </c>
      <c r="H294">
        <f t="shared" si="21"/>
        <v>1.2458539412885826E-3</v>
      </c>
      <c r="J294">
        <v>2.3032105955809787</v>
      </c>
      <c r="K294">
        <v>0.94736842105263153</v>
      </c>
      <c r="M294">
        <f t="shared" si="18"/>
        <v>230.32105955809789</v>
      </c>
      <c r="N294">
        <f t="shared" si="19"/>
        <v>119.18621324078788</v>
      </c>
    </row>
    <row r="295" spans="1:14" x14ac:dyDescent="0.3">
      <c r="A295" s="360">
        <v>45118</v>
      </c>
      <c r="B295">
        <v>1062.826904296875</v>
      </c>
      <c r="C295">
        <v>343010</v>
      </c>
      <c r="D295">
        <v>19439.400390625</v>
      </c>
      <c r="E295">
        <v>251300</v>
      </c>
      <c r="G295">
        <f t="shared" si="20"/>
        <v>3.8090803443077435E-2</v>
      </c>
      <c r="H295">
        <f t="shared" si="21"/>
        <v>4.3046517107255163E-3</v>
      </c>
      <c r="J295">
        <v>2.3926340310710423</v>
      </c>
      <c r="K295">
        <v>0.88767220063581775</v>
      </c>
      <c r="M295">
        <f t="shared" si="18"/>
        <v>239.26340310710424</v>
      </c>
      <c r="N295">
        <f t="shared" si="19"/>
        <v>119.70037422553989</v>
      </c>
    </row>
    <row r="296" spans="1:14" x14ac:dyDescent="0.3">
      <c r="A296" s="360">
        <v>45119</v>
      </c>
      <c r="B296">
        <v>1057.166625976562</v>
      </c>
      <c r="C296">
        <v>178404</v>
      </c>
      <c r="D296">
        <v>19384.30078125</v>
      </c>
      <c r="E296">
        <v>327900</v>
      </c>
      <c r="G296">
        <f t="shared" si="20"/>
        <v>-5.3399141927226446E-3</v>
      </c>
      <c r="H296">
        <f t="shared" si="21"/>
        <v>-2.83845407345589E-3</v>
      </c>
      <c r="J296">
        <v>2.379891622613219</v>
      </c>
      <c r="K296">
        <v>1.1582479689155776</v>
      </c>
      <c r="M296">
        <f t="shared" si="18"/>
        <v>237.98916226132189</v>
      </c>
      <c r="N296">
        <f t="shared" si="19"/>
        <v>119.36109195708839</v>
      </c>
    </row>
    <row r="297" spans="1:14" x14ac:dyDescent="0.3">
      <c r="A297" s="360">
        <v>45120</v>
      </c>
      <c r="B297">
        <v>1054.634155273438</v>
      </c>
      <c r="C297">
        <v>222962</v>
      </c>
      <c r="D297">
        <v>19413.75</v>
      </c>
      <c r="E297">
        <v>310400</v>
      </c>
      <c r="G297">
        <f t="shared" si="20"/>
        <v>-2.3984003979685194E-3</v>
      </c>
      <c r="H297">
        <f t="shared" si="21"/>
        <v>1.5180775225879406E-3</v>
      </c>
      <c r="J297">
        <v>2.3741905290837946</v>
      </c>
      <c r="K297">
        <v>1.0964323560579301</v>
      </c>
      <c r="M297">
        <f t="shared" si="18"/>
        <v>237.41905290837946</v>
      </c>
      <c r="N297">
        <f t="shared" si="19"/>
        <v>119.54242895484501</v>
      </c>
    </row>
    <row r="298" spans="1:14" x14ac:dyDescent="0.3">
      <c r="A298" s="360">
        <v>45121</v>
      </c>
      <c r="B298">
        <v>1089.540283203125</v>
      </c>
      <c r="C298">
        <v>245265</v>
      </c>
      <c r="D298">
        <v>19564.5</v>
      </c>
      <c r="E298">
        <v>291200</v>
      </c>
      <c r="G298">
        <f t="shared" si="20"/>
        <v>3.256191421070212E-2</v>
      </c>
      <c r="H298">
        <f t="shared" si="21"/>
        <v>7.735121594226721E-3</v>
      </c>
      <c r="J298">
        <v>2.4527711420131793</v>
      </c>
      <c r="K298">
        <v>1.0286117979512539</v>
      </c>
      <c r="M298">
        <f t="shared" si="18"/>
        <v>245.27711420131791</v>
      </c>
      <c r="N298">
        <f t="shared" si="19"/>
        <v>120.47068965486139</v>
      </c>
    </row>
    <row r="299" spans="1:14" x14ac:dyDescent="0.3">
      <c r="A299" s="360">
        <v>45124</v>
      </c>
      <c r="B299">
        <v>1058.854614257812</v>
      </c>
      <c r="C299">
        <v>842755</v>
      </c>
      <c r="D299">
        <v>19711.44921875</v>
      </c>
      <c r="E299">
        <v>268700</v>
      </c>
      <c r="G299">
        <f t="shared" si="20"/>
        <v>-2.8568077427495835E-2</v>
      </c>
      <c r="H299">
        <f t="shared" si="21"/>
        <v>7.4829460454974893E-3</v>
      </c>
      <c r="J299">
        <v>2.3836916188209174</v>
      </c>
      <c r="K299">
        <v>0.94913458141999296</v>
      </c>
      <c r="M299">
        <f t="shared" si="18"/>
        <v>238.36916188209173</v>
      </c>
      <c r="N299">
        <f t="shared" si="19"/>
        <v>121.37554660122115</v>
      </c>
    </row>
    <row r="300" spans="1:14" x14ac:dyDescent="0.3">
      <c r="A300" s="360">
        <v>45125</v>
      </c>
      <c r="B300">
        <v>1044.5048828125</v>
      </c>
      <c r="C300">
        <v>249522</v>
      </c>
      <c r="D300">
        <v>19749.25</v>
      </c>
      <c r="E300">
        <v>286400</v>
      </c>
      <c r="G300">
        <f t="shared" si="20"/>
        <v>-1.3644794531026816E-2</v>
      </c>
      <c r="H300">
        <f t="shared" si="21"/>
        <v>1.9158704007220429E-3</v>
      </c>
      <c r="J300">
        <v>2.3513875289884365</v>
      </c>
      <c r="K300">
        <v>1.011656658424585</v>
      </c>
      <c r="M300">
        <f t="shared" si="18"/>
        <v>235.13875289884365</v>
      </c>
      <c r="N300">
        <f t="shared" si="19"/>
        <v>121.60830931872889</v>
      </c>
    </row>
    <row r="301" spans="1:14" x14ac:dyDescent="0.3">
      <c r="A301" s="360">
        <v>45126</v>
      </c>
      <c r="B301">
        <v>1096.293212890625</v>
      </c>
      <c r="C301">
        <v>312115</v>
      </c>
      <c r="D301">
        <v>19833.150390625</v>
      </c>
      <c r="E301">
        <v>259700</v>
      </c>
      <c r="G301">
        <f t="shared" si="20"/>
        <v>4.8391705967603775E-2</v>
      </c>
      <c r="H301">
        <f t="shared" si="21"/>
        <v>4.2392838963021401E-3</v>
      </c>
      <c r="J301">
        <v>2.4679733252797305</v>
      </c>
      <c r="K301">
        <v>0.91734369480748856</v>
      </c>
      <c r="M301">
        <f t="shared" si="18"/>
        <v>246.79733252797305</v>
      </c>
      <c r="N301">
        <f t="shared" si="19"/>
        <v>122.12493575543341</v>
      </c>
    </row>
    <row r="302" spans="1:14" x14ac:dyDescent="0.3">
      <c r="A302" s="360">
        <v>45127</v>
      </c>
      <c r="B302">
        <v>1111.983642578125</v>
      </c>
      <c r="C302">
        <v>169117</v>
      </c>
      <c r="D302">
        <v>19979.150390625</v>
      </c>
      <c r="E302">
        <v>274700</v>
      </c>
      <c r="G302">
        <f t="shared" si="20"/>
        <v>1.421080305269436E-2</v>
      </c>
      <c r="H302">
        <f t="shared" si="21"/>
        <v>7.3344494857055147E-3</v>
      </c>
      <c r="J302">
        <v>2.503295592603473</v>
      </c>
      <c r="K302">
        <v>0.97032850582832919</v>
      </c>
      <c r="M302">
        <f t="shared" si="18"/>
        <v>250.32955926034731</v>
      </c>
      <c r="N302">
        <f t="shared" si="19"/>
        <v>123.02394777667647</v>
      </c>
    </row>
    <row r="303" spans="1:14" x14ac:dyDescent="0.3">
      <c r="A303" s="360">
        <v>45128</v>
      </c>
      <c r="B303">
        <v>1098.031005859375</v>
      </c>
      <c r="C303">
        <v>722254</v>
      </c>
      <c r="D303">
        <v>19745</v>
      </c>
      <c r="E303">
        <v>312500</v>
      </c>
      <c r="G303">
        <f t="shared" si="20"/>
        <v>-1.2626904632209373E-2</v>
      </c>
      <c r="H303">
        <f t="shared" si="21"/>
        <v>-1.1788954585924888E-2</v>
      </c>
      <c r="J303">
        <v>2.4718854417110867</v>
      </c>
      <c r="K303">
        <v>1.1038502296008477</v>
      </c>
      <c r="M303">
        <f t="shared" si="18"/>
        <v>247.18854417110867</v>
      </c>
      <c r="N303">
        <f t="shared" si="19"/>
        <v>121.58213944824749</v>
      </c>
    </row>
    <row r="304" spans="1:14" x14ac:dyDescent="0.3">
      <c r="A304" s="360">
        <v>45131</v>
      </c>
      <c r="B304">
        <v>1104.237670898438</v>
      </c>
      <c r="C304">
        <v>184827</v>
      </c>
      <c r="D304">
        <v>19672.349609375</v>
      </c>
      <c r="E304">
        <v>265600</v>
      </c>
      <c r="G304">
        <f t="shared" si="20"/>
        <v>5.6366251198153878E-3</v>
      </c>
      <c r="H304">
        <f t="shared" si="21"/>
        <v>-3.6862180542648424E-3</v>
      </c>
      <c r="J304">
        <v>2.4858578749755091</v>
      </c>
      <c r="K304">
        <v>0.93818438714235253</v>
      </c>
      <c r="M304">
        <f t="shared" si="18"/>
        <v>248.58578749755091</v>
      </c>
      <c r="N304">
        <f t="shared" si="19"/>
        <v>121.13478619811133</v>
      </c>
    </row>
    <row r="305" spans="1:14" x14ac:dyDescent="0.3">
      <c r="A305" s="360">
        <v>45132</v>
      </c>
      <c r="B305">
        <v>1053.790161132812</v>
      </c>
      <c r="C305">
        <v>510938</v>
      </c>
      <c r="D305">
        <v>19680.599609375</v>
      </c>
      <c r="E305">
        <v>369700</v>
      </c>
      <c r="G305">
        <f t="shared" si="20"/>
        <v>-4.6761864106831093E-2</v>
      </c>
      <c r="H305">
        <f t="shared" si="21"/>
        <v>4.1928243166748923E-4</v>
      </c>
      <c r="J305">
        <v>2.3722905309799436</v>
      </c>
      <c r="K305">
        <v>1.305898975626987</v>
      </c>
      <c r="M305">
        <f t="shared" si="18"/>
        <v>237.22905309799435</v>
      </c>
      <c r="N305">
        <f t="shared" si="19"/>
        <v>121.18558653492815</v>
      </c>
    </row>
    <row r="306" spans="1:14" x14ac:dyDescent="0.3">
      <c r="A306" s="360">
        <v>45133</v>
      </c>
      <c r="B306">
        <v>1066.004638671875</v>
      </c>
      <c r="C306">
        <v>202838</v>
      </c>
      <c r="D306">
        <v>19778.30078125</v>
      </c>
      <c r="E306">
        <v>244700</v>
      </c>
      <c r="G306">
        <f t="shared" si="20"/>
        <v>1.1524335019523919E-2</v>
      </c>
      <c r="H306">
        <f t="shared" si="21"/>
        <v>4.9520574860006375E-3</v>
      </c>
      <c r="J306">
        <v>2.3997877410275654</v>
      </c>
      <c r="K306">
        <v>0.86435888378664782</v>
      </c>
      <c r="M306">
        <f t="shared" si="18"/>
        <v>239.97877410275655</v>
      </c>
      <c r="N306">
        <f t="shared" si="19"/>
        <v>121.78719289112787</v>
      </c>
    </row>
    <row r="307" spans="1:14" x14ac:dyDescent="0.3">
      <c r="A307" s="360">
        <v>45134</v>
      </c>
      <c r="B307">
        <v>1070.970092773438</v>
      </c>
      <c r="C307">
        <v>157236</v>
      </c>
      <c r="D307">
        <v>19659.900390625</v>
      </c>
      <c r="E307">
        <v>334900</v>
      </c>
      <c r="G307">
        <f t="shared" si="20"/>
        <v>4.6471892856834469E-3</v>
      </c>
      <c r="H307">
        <f t="shared" si="21"/>
        <v>-6.0043684967971541E-3</v>
      </c>
      <c r="J307">
        <v>2.4109659624435733</v>
      </c>
      <c r="K307">
        <v>1.1829742140586366</v>
      </c>
      <c r="M307">
        <f t="shared" si="18"/>
        <v>241.09659624435733</v>
      </c>
      <c r="N307">
        <f t="shared" si="19"/>
        <v>121.05812868228027</v>
      </c>
    </row>
    <row r="308" spans="1:14" x14ac:dyDescent="0.3">
      <c r="A308" s="360">
        <v>45135</v>
      </c>
      <c r="B308">
        <v>1083.184814453125</v>
      </c>
      <c r="C308">
        <v>177743</v>
      </c>
      <c r="D308">
        <v>19646.05078125</v>
      </c>
      <c r="E308">
        <v>258700</v>
      </c>
      <c r="G308">
        <f t="shared" si="20"/>
        <v>1.1340737429862472E-2</v>
      </c>
      <c r="H308">
        <f t="shared" si="21"/>
        <v>-7.0470804217902477E-4</v>
      </c>
      <c r="J308">
        <v>2.4384637221001326</v>
      </c>
      <c r="K308">
        <v>0.9138113740727658</v>
      </c>
      <c r="M308">
        <f t="shared" si="18"/>
        <v>243.84637221001327</v>
      </c>
      <c r="N308">
        <f t="shared" si="19"/>
        <v>120.97284809791284</v>
      </c>
    </row>
    <row r="309" spans="1:14" x14ac:dyDescent="0.3">
      <c r="A309" s="360">
        <v>45138</v>
      </c>
      <c r="B309">
        <v>1096.342895507812</v>
      </c>
      <c r="C309">
        <v>116584</v>
      </c>
      <c r="D309">
        <v>19753.80078125</v>
      </c>
      <c r="E309">
        <v>295100</v>
      </c>
      <c r="G309">
        <f t="shared" si="20"/>
        <v>1.2074396535575443E-2</v>
      </c>
      <c r="H309">
        <f t="shared" si="21"/>
        <v>5.4695773892536412E-3</v>
      </c>
      <c r="J309">
        <v>2.4680851706989175</v>
      </c>
      <c r="K309">
        <v>1.0423878488166725</v>
      </c>
      <c r="M309">
        <f t="shared" si="18"/>
        <v>246.80851706989176</v>
      </c>
      <c r="N309">
        <f t="shared" si="19"/>
        <v>121.63633128482338</v>
      </c>
    </row>
    <row r="310" spans="1:14" x14ac:dyDescent="0.3">
      <c r="A310" s="360">
        <v>45139</v>
      </c>
      <c r="B310">
        <v>1095.0517578125</v>
      </c>
      <c r="C310">
        <v>658535</v>
      </c>
      <c r="D310">
        <v>19733.55078125</v>
      </c>
      <c r="E310">
        <v>298000</v>
      </c>
      <c r="G310">
        <f t="shared" si="20"/>
        <v>-1.1783708997896284E-3</v>
      </c>
      <c r="H310">
        <f t="shared" si="21"/>
        <v>-1.0256449710540406E-3</v>
      </c>
      <c r="J310">
        <v>2.4651785638223762</v>
      </c>
      <c r="K310">
        <v>1.0526315789473684</v>
      </c>
      <c r="M310">
        <f t="shared" si="18"/>
        <v>246.51785638223762</v>
      </c>
      <c r="N310">
        <f t="shared" si="19"/>
        <v>121.51163954900028</v>
      </c>
    </row>
    <row r="311" spans="1:14" x14ac:dyDescent="0.3">
      <c r="A311" s="360">
        <v>45140</v>
      </c>
      <c r="B311">
        <v>1069.828125</v>
      </c>
      <c r="C311">
        <v>539244</v>
      </c>
      <c r="D311">
        <v>19526.55078125</v>
      </c>
      <c r="E311">
        <v>290700</v>
      </c>
      <c r="G311">
        <f t="shared" si="20"/>
        <v>-2.3303624829893108E-2</v>
      </c>
      <c r="H311">
        <f t="shared" si="21"/>
        <v>-1.0545154493387934E-2</v>
      </c>
      <c r="J311">
        <v>2.4083951666290644</v>
      </c>
      <c r="K311">
        <v>1.0268456375838926</v>
      </c>
      <c r="M311">
        <f t="shared" si="18"/>
        <v>240.83951666290645</v>
      </c>
      <c r="N311">
        <f t="shared" si="19"/>
        <v>120.23701291614198</v>
      </c>
    </row>
    <row r="312" spans="1:14" x14ac:dyDescent="0.3">
      <c r="A312" s="360">
        <v>45141</v>
      </c>
      <c r="B312">
        <v>1059.10302734375</v>
      </c>
      <c r="C312">
        <v>206315</v>
      </c>
      <c r="D312">
        <v>19381.650390625</v>
      </c>
      <c r="E312">
        <v>315700</v>
      </c>
      <c r="G312">
        <f t="shared" si="20"/>
        <v>-1.007565545515377E-2</v>
      </c>
      <c r="H312">
        <f t="shared" si="21"/>
        <v>-7.4483556761193457E-3</v>
      </c>
      <c r="J312">
        <v>2.384250845916859</v>
      </c>
      <c r="K312">
        <v>1.1151536559519604</v>
      </c>
      <c r="M312">
        <f t="shared" si="18"/>
        <v>238.4250845916859</v>
      </c>
      <c r="N312">
        <f t="shared" si="19"/>
        <v>119.3447718678222</v>
      </c>
    </row>
    <row r="313" spans="1:14" x14ac:dyDescent="0.3">
      <c r="A313" s="360">
        <v>45142</v>
      </c>
      <c r="B313">
        <v>1082.291015625</v>
      </c>
      <c r="C313">
        <v>221132</v>
      </c>
      <c r="D313">
        <v>19517</v>
      </c>
      <c r="E313">
        <v>280800</v>
      </c>
      <c r="G313">
        <f t="shared" si="20"/>
        <v>2.165775582219796E-2</v>
      </c>
      <c r="H313">
        <f t="shared" si="21"/>
        <v>6.9591183373327523E-3</v>
      </c>
      <c r="J313">
        <v>2.4364516037726256</v>
      </c>
      <c r="K313">
        <v>0.9918756623101378</v>
      </c>
      <c r="M313">
        <f t="shared" si="18"/>
        <v>243.64516037726256</v>
      </c>
      <c r="N313">
        <f t="shared" si="19"/>
        <v>120.17820286712819</v>
      </c>
    </row>
    <row r="314" spans="1:14" x14ac:dyDescent="0.3">
      <c r="A314" s="360">
        <v>45145</v>
      </c>
      <c r="B314">
        <v>1072.707885742188</v>
      </c>
      <c r="C314">
        <v>363883</v>
      </c>
      <c r="D314">
        <v>19597.30078125</v>
      </c>
      <c r="E314">
        <v>216600</v>
      </c>
      <c r="G314">
        <f t="shared" si="20"/>
        <v>-8.8939192005000108E-3</v>
      </c>
      <c r="H314">
        <f t="shared" si="21"/>
        <v>4.1059608614452351E-3</v>
      </c>
      <c r="J314">
        <v>2.4148780788749296</v>
      </c>
      <c r="K314">
        <v>0.7651006711409396</v>
      </c>
      <c r="M314">
        <f t="shared" si="18"/>
        <v>241.48780788749295</v>
      </c>
      <c r="N314">
        <f t="shared" si="19"/>
        <v>120.67266428944983</v>
      </c>
    </row>
    <row r="315" spans="1:14" x14ac:dyDescent="0.3">
      <c r="A315" s="360">
        <v>45146</v>
      </c>
      <c r="B315">
        <v>1050.512817382812</v>
      </c>
      <c r="C315">
        <v>164265</v>
      </c>
      <c r="D315">
        <v>19570.849609375</v>
      </c>
      <c r="E315">
        <v>260300</v>
      </c>
      <c r="G315">
        <f t="shared" si="20"/>
        <v>-2.0907743447094267E-2</v>
      </c>
      <c r="H315">
        <f t="shared" si="21"/>
        <v>-1.3506471779916257E-3</v>
      </c>
      <c r="J315">
        <v>2.3649125805761044</v>
      </c>
      <c r="K315">
        <v>0.91946308724832215</v>
      </c>
      <c r="M315">
        <f t="shared" si="18"/>
        <v>236.49125805761045</v>
      </c>
      <c r="N315">
        <f t="shared" si="19"/>
        <v>120.5097881148499</v>
      </c>
    </row>
    <row r="316" spans="1:14" x14ac:dyDescent="0.3">
      <c r="A316" s="360">
        <v>45147</v>
      </c>
      <c r="B316">
        <v>1032.78662109375</v>
      </c>
      <c r="C316">
        <v>165005</v>
      </c>
      <c r="D316">
        <v>19632.55078125</v>
      </c>
      <c r="E316">
        <v>266500</v>
      </c>
      <c r="G316">
        <f t="shared" si="20"/>
        <v>-1.7017835997808328E-2</v>
      </c>
      <c r="H316">
        <f t="shared" si="21"/>
        <v>3.1477485221408875E-3</v>
      </c>
      <c r="J316">
        <v>2.3250073991103481</v>
      </c>
      <c r="K316">
        <v>0.94136347580360302</v>
      </c>
      <c r="M316">
        <f t="shared" si="18"/>
        <v>232.50073991103483</v>
      </c>
      <c r="N316">
        <f t="shared" si="19"/>
        <v>120.88972027403078</v>
      </c>
    </row>
    <row r="317" spans="1:14" x14ac:dyDescent="0.3">
      <c r="A317" s="360">
        <v>45148</v>
      </c>
      <c r="B317">
        <v>1020.571960449219</v>
      </c>
      <c r="C317">
        <v>203332</v>
      </c>
      <c r="D317">
        <v>19543.099609375</v>
      </c>
      <c r="E317">
        <v>312200</v>
      </c>
      <c r="G317">
        <f t="shared" si="20"/>
        <v>-1.189739077622135E-2</v>
      </c>
      <c r="H317">
        <f t="shared" si="21"/>
        <v>-4.5666798860240273E-3</v>
      </c>
      <c r="J317">
        <v>2.2975097768560229</v>
      </c>
      <c r="K317">
        <v>1.1027905333804309</v>
      </c>
      <c r="M317">
        <f t="shared" si="18"/>
        <v>229.75097768560229</v>
      </c>
      <c r="N317">
        <f t="shared" si="19"/>
        <v>120.33891425464786</v>
      </c>
    </row>
    <row r="318" spans="1:14" x14ac:dyDescent="0.3">
      <c r="A318" s="360">
        <v>45149</v>
      </c>
      <c r="B318">
        <v>1031.24755859375</v>
      </c>
      <c r="C318">
        <v>137495</v>
      </c>
      <c r="D318">
        <v>19428.30078125</v>
      </c>
      <c r="E318">
        <v>235500</v>
      </c>
      <c r="G318">
        <f t="shared" si="20"/>
        <v>1.0406075564110693E-2</v>
      </c>
      <c r="H318">
        <f t="shared" si="21"/>
        <v>-5.8914567617632148E-3</v>
      </c>
      <c r="J318">
        <v>2.3215426643557442</v>
      </c>
      <c r="K318">
        <v>0.8318615330271989</v>
      </c>
      <c r="M318">
        <f t="shared" si="18"/>
        <v>232.15426643557441</v>
      </c>
      <c r="N318">
        <f t="shared" si="19"/>
        <v>119.63202708677807</v>
      </c>
    </row>
    <row r="319" spans="1:14" x14ac:dyDescent="0.3">
      <c r="A319" s="360">
        <v>45152</v>
      </c>
      <c r="B319">
        <v>1074.396118164062</v>
      </c>
      <c r="C319">
        <v>342993</v>
      </c>
      <c r="D319">
        <v>19434.55078125</v>
      </c>
      <c r="E319">
        <v>243900</v>
      </c>
      <c r="G319">
        <f t="shared" si="20"/>
        <v>4.0989461953906944E-2</v>
      </c>
      <c r="H319">
        <f t="shared" si="21"/>
        <v>3.2164392485867921E-4</v>
      </c>
      <c r="J319">
        <v>2.4186786246915655</v>
      </c>
      <c r="K319">
        <v>0.86153302719886971</v>
      </c>
      <c r="M319">
        <f t="shared" si="18"/>
        <v>241.86786246915653</v>
      </c>
      <c r="N319">
        <f t="shared" si="19"/>
        <v>119.67051219042717</v>
      </c>
    </row>
    <row r="320" spans="1:14" x14ac:dyDescent="0.3">
      <c r="A320" s="360">
        <v>45154</v>
      </c>
      <c r="B320">
        <v>1034.921875</v>
      </c>
      <c r="C320">
        <v>376727</v>
      </c>
      <c r="D320">
        <v>19465</v>
      </c>
      <c r="E320">
        <v>0</v>
      </c>
      <c r="G320">
        <f t="shared" si="20"/>
        <v>-3.7432812417062797E-2</v>
      </c>
      <c r="H320">
        <f t="shared" si="21"/>
        <v>1.5655309306883672E-3</v>
      </c>
      <c r="J320">
        <v>2.329814278895209</v>
      </c>
      <c r="K320">
        <v>0</v>
      </c>
      <c r="M320">
        <f t="shared" si="18"/>
        <v>232.98142788952089</v>
      </c>
      <c r="N320">
        <f t="shared" si="19"/>
        <v>119.85800680476765</v>
      </c>
    </row>
    <row r="321" spans="1:14" x14ac:dyDescent="0.3">
      <c r="A321" s="360">
        <v>45155</v>
      </c>
      <c r="B321">
        <v>1076.53125</v>
      </c>
      <c r="C321">
        <v>473842</v>
      </c>
      <c r="D321">
        <v>19365.25</v>
      </c>
      <c r="E321">
        <v>268700</v>
      </c>
      <c r="G321">
        <f t="shared" si="20"/>
        <v>3.9418125885882435E-2</v>
      </c>
      <c r="H321">
        <f t="shared" si="21"/>
        <v>-5.137758290060533E-3</v>
      </c>
      <c r="J321">
        <v>2.4234852296719578</v>
      </c>
      <c r="K321">
        <v>0.94913458141999296</v>
      </c>
      <c r="M321">
        <f t="shared" si="18"/>
        <v>242.34852296719578</v>
      </c>
      <c r="N321">
        <f t="shared" si="19"/>
        <v>119.24378455052795</v>
      </c>
    </row>
    <row r="322" spans="1:14" x14ac:dyDescent="0.3">
      <c r="A322" s="360">
        <v>45156</v>
      </c>
      <c r="B322">
        <v>1059.053344726562</v>
      </c>
      <c r="C322">
        <v>161328</v>
      </c>
      <c r="D322">
        <v>19310.150390625</v>
      </c>
      <c r="E322">
        <v>256100</v>
      </c>
      <c r="G322">
        <f t="shared" si="20"/>
        <v>-1.6368628576643531E-2</v>
      </c>
      <c r="H322">
        <f t="shared" si="21"/>
        <v>-2.8493381372506382E-3</v>
      </c>
      <c r="J322">
        <v>2.3841390004976697</v>
      </c>
      <c r="K322">
        <v>0.9046273401624868</v>
      </c>
      <c r="M322">
        <f t="shared" si="18"/>
        <v>238.41390004976697</v>
      </c>
      <c r="N322">
        <f t="shared" si="19"/>
        <v>118.90450228207645</v>
      </c>
    </row>
    <row r="323" spans="1:14" x14ac:dyDescent="0.3">
      <c r="A323" s="360">
        <v>45159</v>
      </c>
      <c r="B323">
        <v>1093.66162109375</v>
      </c>
      <c r="C323">
        <v>342307</v>
      </c>
      <c r="D323">
        <v>19393.599609375</v>
      </c>
      <c r="E323">
        <v>262600</v>
      </c>
      <c r="G323">
        <f t="shared" si="20"/>
        <v>3.2155913767682363E-2</v>
      </c>
      <c r="H323">
        <f t="shared" si="21"/>
        <v>4.3122099570483997E-3</v>
      </c>
      <c r="J323">
        <v>2.4620490905208672</v>
      </c>
      <c r="K323">
        <v>0.92758742493818436</v>
      </c>
      <c r="M323">
        <f t="shared" si="18"/>
        <v>246.20490905208672</v>
      </c>
      <c r="N323">
        <f t="shared" si="19"/>
        <v>119.41835057536132</v>
      </c>
    </row>
    <row r="324" spans="1:14" x14ac:dyDescent="0.3">
      <c r="A324" s="360">
        <v>45160</v>
      </c>
      <c r="B324">
        <v>1160.445190429688</v>
      </c>
      <c r="C324">
        <v>585091</v>
      </c>
      <c r="D324">
        <v>19396.44921875</v>
      </c>
      <c r="E324">
        <v>208700</v>
      </c>
      <c r="G324">
        <f t="shared" si="20"/>
        <v>5.9272364491408887E-2</v>
      </c>
      <c r="H324">
        <f t="shared" si="21"/>
        <v>1.4692476375842436E-4</v>
      </c>
      <c r="J324">
        <v>2.61239214268068</v>
      </c>
      <c r="K324">
        <v>0.73719533733663012</v>
      </c>
      <c r="M324">
        <f t="shared" si="18"/>
        <v>261.239214268068</v>
      </c>
      <c r="N324">
        <f t="shared" si="19"/>
        <v>119.43589737730633</v>
      </c>
    </row>
    <row r="325" spans="1:14" x14ac:dyDescent="0.3">
      <c r="A325" s="360">
        <v>45161</v>
      </c>
      <c r="B325">
        <v>1120.970947265625</v>
      </c>
      <c r="C325">
        <v>248459</v>
      </c>
      <c r="D325">
        <v>19444</v>
      </c>
      <c r="E325">
        <v>225200</v>
      </c>
      <c r="G325">
        <f t="shared" si="20"/>
        <v>-3.4608489392111287E-2</v>
      </c>
      <c r="H325">
        <f t="shared" si="21"/>
        <v>2.4485198272942723E-3</v>
      </c>
      <c r="J325">
        <v>2.5235277968843217</v>
      </c>
      <c r="K325">
        <v>0.79547862945955494</v>
      </c>
      <c r="M325">
        <f t="shared" ref="M325:M388" si="22">B325/$B$4*100</f>
        <v>252.35277968843218</v>
      </c>
      <c r="N325">
        <f t="shared" ref="N325:N388" si="23">D325/$D$4*100</f>
        <v>119.72869685650667</v>
      </c>
    </row>
    <row r="326" spans="1:14" x14ac:dyDescent="0.3">
      <c r="A326" s="360">
        <v>45162</v>
      </c>
      <c r="B326">
        <v>1065.259887695312</v>
      </c>
      <c r="C326">
        <v>478005</v>
      </c>
      <c r="D326">
        <v>19386.69921875</v>
      </c>
      <c r="E326">
        <v>268300</v>
      </c>
      <c r="G326">
        <f t="shared" ref="G326:G389" si="24">LN(B326/B325)</f>
        <v>-5.097643155589817E-2</v>
      </c>
      <c r="H326">
        <f t="shared" ref="H326:H389" si="25">LN(D326/D325)</f>
        <v>-2.9513155310064644E-3</v>
      </c>
      <c r="J326">
        <v>2.3981111589576218</v>
      </c>
      <c r="K326">
        <v>0.9477216531261039</v>
      </c>
      <c r="M326">
        <f t="shared" si="22"/>
        <v>239.81111589576219</v>
      </c>
      <c r="N326">
        <f t="shared" si="23"/>
        <v>119.37586061561373</v>
      </c>
    </row>
    <row r="327" spans="1:14" x14ac:dyDescent="0.3">
      <c r="A327" s="360">
        <v>45163</v>
      </c>
      <c r="B327">
        <v>1036.808715820312</v>
      </c>
      <c r="C327">
        <v>175829</v>
      </c>
      <c r="D327">
        <v>19265.80078125</v>
      </c>
      <c r="E327">
        <v>466500</v>
      </c>
      <c r="G327">
        <f t="shared" si="24"/>
        <v>-2.7071342353842259E-2</v>
      </c>
      <c r="H327">
        <f t="shared" si="25"/>
        <v>-6.2556798015631025E-3</v>
      </c>
      <c r="J327">
        <v>2.3340619315841287</v>
      </c>
      <c r="K327">
        <v>1.6478276227481454</v>
      </c>
      <c r="M327">
        <f t="shared" si="22"/>
        <v>233.40619315841286</v>
      </c>
      <c r="N327">
        <f t="shared" si="23"/>
        <v>118.63141439190139</v>
      </c>
    </row>
    <row r="328" spans="1:14" x14ac:dyDescent="0.3">
      <c r="A328" s="360">
        <v>45166</v>
      </c>
      <c r="B328">
        <v>1030.25439453125</v>
      </c>
      <c r="C328">
        <v>337967</v>
      </c>
      <c r="D328">
        <v>19306.05078125</v>
      </c>
      <c r="E328">
        <v>248200</v>
      </c>
      <c r="G328">
        <f t="shared" si="24"/>
        <v>-6.3416963154602993E-3</v>
      </c>
      <c r="H328">
        <f t="shared" si="25"/>
        <v>2.0870149074536447E-3</v>
      </c>
      <c r="J328">
        <v>2.3193068551898612</v>
      </c>
      <c r="K328">
        <v>0.87672200635817732</v>
      </c>
      <c r="M328">
        <f t="shared" si="22"/>
        <v>231.93068551898614</v>
      </c>
      <c r="N328">
        <f t="shared" si="23"/>
        <v>118.87925845940161</v>
      </c>
    </row>
    <row r="329" spans="1:14" x14ac:dyDescent="0.3">
      <c r="A329" s="360">
        <v>45167</v>
      </c>
      <c r="B329">
        <v>1024.593994140625</v>
      </c>
      <c r="C329">
        <v>302865</v>
      </c>
      <c r="D329">
        <v>19342.650390625</v>
      </c>
      <c r="E329">
        <v>307400</v>
      </c>
      <c r="G329">
        <f t="shared" si="24"/>
        <v>-5.5093258842639579E-3</v>
      </c>
      <c r="H329">
        <f t="shared" si="25"/>
        <v>1.8939637920959618E-3</v>
      </c>
      <c r="J329">
        <v>2.3065641719275694</v>
      </c>
      <c r="K329">
        <v>1.0858353938537619</v>
      </c>
      <c r="M329">
        <f t="shared" si="22"/>
        <v>230.65641719275695</v>
      </c>
      <c r="N329">
        <f t="shared" si="23"/>
        <v>119.10462482105177</v>
      </c>
    </row>
    <row r="330" spans="1:14" x14ac:dyDescent="0.3">
      <c r="A330" s="360">
        <v>45168</v>
      </c>
      <c r="B330">
        <v>1034.07763671875</v>
      </c>
      <c r="C330">
        <v>537797</v>
      </c>
      <c r="D330">
        <v>19347.44921875</v>
      </c>
      <c r="E330">
        <v>233000</v>
      </c>
      <c r="G330">
        <f t="shared" si="24"/>
        <v>9.2134262915407345E-3</v>
      </c>
      <c r="H330">
        <f t="shared" si="25"/>
        <v>2.4806491573087567E-4</v>
      </c>
      <c r="J330">
        <v>2.3279137311824205</v>
      </c>
      <c r="K330">
        <v>0.82303073119039205</v>
      </c>
      <c r="M330">
        <f t="shared" si="22"/>
        <v>232.79137311824206</v>
      </c>
      <c r="N330">
        <f t="shared" si="23"/>
        <v>119.13417416469736</v>
      </c>
    </row>
    <row r="331" spans="1:14" x14ac:dyDescent="0.3">
      <c r="A331" s="360">
        <v>45169</v>
      </c>
      <c r="B331">
        <v>1052.101806640625</v>
      </c>
      <c r="C331">
        <v>294934</v>
      </c>
      <c r="D331">
        <v>19253.80078125</v>
      </c>
      <c r="E331">
        <v>562600</v>
      </c>
      <c r="G331">
        <f t="shared" si="24"/>
        <v>1.7280026871550183E-2</v>
      </c>
      <c r="H331">
        <f t="shared" si="25"/>
        <v>-4.8521030396481432E-3</v>
      </c>
      <c r="J331">
        <v>2.3684897103588369</v>
      </c>
      <c r="K331">
        <v>1.9872836453549982</v>
      </c>
      <c r="M331">
        <f t="shared" si="22"/>
        <v>236.84897103588369</v>
      </c>
      <c r="N331">
        <f t="shared" si="23"/>
        <v>118.5575229928951</v>
      </c>
    </row>
    <row r="332" spans="1:14" x14ac:dyDescent="0.3">
      <c r="A332" s="360">
        <v>45170</v>
      </c>
      <c r="B332">
        <v>1047.533813476562</v>
      </c>
      <c r="C332">
        <v>107241</v>
      </c>
      <c r="D332">
        <v>19435.30078125</v>
      </c>
      <c r="E332">
        <v>333000</v>
      </c>
      <c r="G332">
        <f t="shared" si="24"/>
        <v>-4.351231544680245E-3</v>
      </c>
      <c r="H332">
        <f t="shared" si="25"/>
        <v>9.3825560252025469E-3</v>
      </c>
      <c r="J332">
        <v>2.3582062522963336</v>
      </c>
      <c r="K332">
        <v>1.1762628046626633</v>
      </c>
      <c r="M332">
        <f t="shared" si="22"/>
        <v>235.82062522963335</v>
      </c>
      <c r="N332">
        <f t="shared" si="23"/>
        <v>119.67513040286508</v>
      </c>
    </row>
    <row r="333" spans="1:14" x14ac:dyDescent="0.3">
      <c r="A333" s="360">
        <v>45173</v>
      </c>
      <c r="B333">
        <v>1040.085815429688</v>
      </c>
      <c r="C333">
        <v>260706</v>
      </c>
      <c r="D333">
        <v>19528.80078125</v>
      </c>
      <c r="E333">
        <v>296800</v>
      </c>
      <c r="G333">
        <f t="shared" si="24"/>
        <v>-7.13542787636013E-3</v>
      </c>
      <c r="H333">
        <f t="shared" si="25"/>
        <v>4.7992986219631871E-3</v>
      </c>
      <c r="J333">
        <v>2.3414393323790299</v>
      </c>
      <c r="K333">
        <v>1.0483927940657012</v>
      </c>
      <c r="M333">
        <f t="shared" si="22"/>
        <v>234.14393323790298</v>
      </c>
      <c r="N333">
        <f t="shared" si="23"/>
        <v>120.25086755345566</v>
      </c>
    </row>
    <row r="334" spans="1:14" x14ac:dyDescent="0.3">
      <c r="A334" s="360">
        <v>45174</v>
      </c>
      <c r="B334">
        <v>1050.76123046875</v>
      </c>
      <c r="C334">
        <v>452033</v>
      </c>
      <c r="D334">
        <v>19574.900390625</v>
      </c>
      <c r="E334">
        <v>256800</v>
      </c>
      <c r="G334">
        <f t="shared" si="24"/>
        <v>1.0211658310816574E-2</v>
      </c>
      <c r="H334">
        <f t="shared" si="25"/>
        <v>2.3578141889496508E-3</v>
      </c>
      <c r="J334">
        <v>2.365471807672046</v>
      </c>
      <c r="K334">
        <v>0.90709996467679266</v>
      </c>
      <c r="M334">
        <f t="shared" si="22"/>
        <v>236.54718076720459</v>
      </c>
      <c r="N334">
        <f t="shared" si="23"/>
        <v>120.53473127265246</v>
      </c>
    </row>
    <row r="335" spans="1:14" x14ac:dyDescent="0.3">
      <c r="A335" s="360">
        <v>45175</v>
      </c>
      <c r="B335">
        <v>1028.21875</v>
      </c>
      <c r="C335">
        <v>352870</v>
      </c>
      <c r="D335">
        <v>19611.05078125</v>
      </c>
      <c r="E335">
        <v>287600</v>
      </c>
      <c r="G335">
        <f t="shared" si="24"/>
        <v>-2.1686946671377296E-2</v>
      </c>
      <c r="H335">
        <f t="shared" si="25"/>
        <v>1.8450694598145603E-3</v>
      </c>
      <c r="J335">
        <v>2.3147242158523156</v>
      </c>
      <c r="K335">
        <v>1.0158954433062521</v>
      </c>
      <c r="M335">
        <f t="shared" si="22"/>
        <v>231.47242158523156</v>
      </c>
      <c r="N335">
        <f t="shared" si="23"/>
        <v>120.75733151747785</v>
      </c>
    </row>
    <row r="336" spans="1:14" x14ac:dyDescent="0.3">
      <c r="A336" s="360">
        <v>45176</v>
      </c>
      <c r="B336">
        <v>1024.345703125</v>
      </c>
      <c r="C336">
        <v>440941</v>
      </c>
      <c r="D336">
        <v>19727.05078125</v>
      </c>
      <c r="E336">
        <v>304900</v>
      </c>
      <c r="G336">
        <f t="shared" si="24"/>
        <v>-3.773865873769731E-3</v>
      </c>
      <c r="H336">
        <f t="shared" si="25"/>
        <v>5.8976072365512439E-3</v>
      </c>
      <c r="J336">
        <v>2.3060052196360985</v>
      </c>
      <c r="K336">
        <v>1.0770045920169551</v>
      </c>
      <c r="M336">
        <f t="shared" si="22"/>
        <v>230.60052196360985</v>
      </c>
      <c r="N336">
        <f t="shared" si="23"/>
        <v>121.47161504120523</v>
      </c>
    </row>
    <row r="337" spans="1:14" x14ac:dyDescent="0.3">
      <c r="A337" s="360">
        <v>45177</v>
      </c>
      <c r="B337">
        <v>1007.364318847656</v>
      </c>
      <c r="C337">
        <v>346629</v>
      </c>
      <c r="D337">
        <v>19819.94921875</v>
      </c>
      <c r="E337">
        <v>288100</v>
      </c>
      <c r="G337">
        <f t="shared" si="24"/>
        <v>-1.6716735700247752E-2</v>
      </c>
      <c r="H337">
        <f t="shared" si="25"/>
        <v>4.6981368182121824E-3</v>
      </c>
      <c r="J337">
        <v>2.2677767576425181</v>
      </c>
      <c r="K337">
        <v>1.0176616036736135</v>
      </c>
      <c r="M337">
        <f t="shared" si="22"/>
        <v>226.7776757642518</v>
      </c>
      <c r="N337">
        <f t="shared" si="23"/>
        <v>122.04364800056958</v>
      </c>
    </row>
    <row r="338" spans="1:14" x14ac:dyDescent="0.3">
      <c r="A338" s="360">
        <v>45180</v>
      </c>
      <c r="B338">
        <v>1018.039794921875</v>
      </c>
      <c r="C338">
        <v>713006</v>
      </c>
      <c r="D338">
        <v>19996.349609375</v>
      </c>
      <c r="E338">
        <v>248800</v>
      </c>
      <c r="G338">
        <f t="shared" si="24"/>
        <v>1.0541673992362621E-2</v>
      </c>
      <c r="H338">
        <f t="shared" si="25"/>
        <v>8.8607705870589418E-3</v>
      </c>
      <c r="J338">
        <v>2.2918093703377704</v>
      </c>
      <c r="K338">
        <v>0.87884139879901091</v>
      </c>
      <c r="M338">
        <f t="shared" si="22"/>
        <v>229.18093703377704</v>
      </c>
      <c r="N338">
        <f t="shared" si="23"/>
        <v>123.12985397128085</v>
      </c>
    </row>
    <row r="339" spans="1:14" x14ac:dyDescent="0.3">
      <c r="A339" s="360">
        <v>45181</v>
      </c>
      <c r="B339">
        <v>1012.081420898438</v>
      </c>
      <c r="C339">
        <v>207440</v>
      </c>
      <c r="D339">
        <v>19993.19921875</v>
      </c>
      <c r="E339">
        <v>328100</v>
      </c>
      <c r="G339">
        <f t="shared" si="24"/>
        <v>-5.8699855809943892E-3</v>
      </c>
      <c r="H339">
        <f t="shared" si="25"/>
        <v>-1.5756069892455075E-4</v>
      </c>
      <c r="J339">
        <v>2.2783958893648206</v>
      </c>
      <c r="K339">
        <v>1.1589544330625221</v>
      </c>
      <c r="M339">
        <f t="shared" si="22"/>
        <v>227.83958893648207</v>
      </c>
      <c r="N339">
        <f t="shared" si="23"/>
        <v>123.11045507372273</v>
      </c>
    </row>
    <row r="340" spans="1:14" x14ac:dyDescent="0.3">
      <c r="A340" s="360">
        <v>45182</v>
      </c>
      <c r="B340">
        <v>1009.797302246094</v>
      </c>
      <c r="C340">
        <v>253853</v>
      </c>
      <c r="D340">
        <v>20070</v>
      </c>
      <c r="E340">
        <v>251400</v>
      </c>
      <c r="G340">
        <f t="shared" si="24"/>
        <v>-2.2594031955340543E-3</v>
      </c>
      <c r="H340">
        <f t="shared" si="25"/>
        <v>3.8339861431470508E-3</v>
      </c>
      <c r="J340">
        <v>2.2732538855290993</v>
      </c>
      <c r="K340">
        <v>0.88802543270929002</v>
      </c>
      <c r="M340">
        <f t="shared" si="22"/>
        <v>227.32538855290994</v>
      </c>
      <c r="N340">
        <f t="shared" si="23"/>
        <v>123.58336483800088</v>
      </c>
    </row>
    <row r="341" spans="1:14" x14ac:dyDescent="0.3">
      <c r="A341" s="360">
        <v>45183</v>
      </c>
      <c r="B341">
        <v>1012.528259277344</v>
      </c>
      <c r="C341">
        <v>226775</v>
      </c>
      <c r="D341">
        <v>20103.099609375</v>
      </c>
      <c r="E341">
        <v>275100</v>
      </c>
      <c r="G341">
        <f t="shared" si="24"/>
        <v>2.7008101398320857E-3</v>
      </c>
      <c r="H341">
        <f t="shared" si="25"/>
        <v>1.6478497893743786E-3</v>
      </c>
      <c r="J341">
        <v>2.279401811126339</v>
      </c>
      <c r="K341">
        <v>0.97174143412221825</v>
      </c>
      <c r="M341">
        <f t="shared" si="22"/>
        <v>227.94018111263389</v>
      </c>
      <c r="N341">
        <f t="shared" si="23"/>
        <v>123.78717954160754</v>
      </c>
    </row>
    <row r="342" spans="1:14" x14ac:dyDescent="0.3">
      <c r="A342" s="360">
        <v>45184</v>
      </c>
      <c r="B342">
        <v>1018.834106445312</v>
      </c>
      <c r="C342">
        <v>1834545</v>
      </c>
      <c r="D342">
        <v>20192.349609375</v>
      </c>
      <c r="E342">
        <v>438200</v>
      </c>
      <c r="G342">
        <f t="shared" si="24"/>
        <v>6.208510632651998E-3</v>
      </c>
      <c r="H342">
        <f t="shared" si="25"/>
        <v>4.4297878632228432E-3</v>
      </c>
      <c r="J342">
        <v>2.2935975230224304</v>
      </c>
      <c r="K342">
        <v>1.5478629459554927</v>
      </c>
      <c r="M342">
        <f t="shared" si="22"/>
        <v>229.35975230224304</v>
      </c>
      <c r="N342">
        <f t="shared" si="23"/>
        <v>124.33674682171673</v>
      </c>
    </row>
    <row r="343" spans="1:14" x14ac:dyDescent="0.3">
      <c r="A343" s="360">
        <v>45187</v>
      </c>
      <c r="B343">
        <v>1013.124145507812</v>
      </c>
      <c r="C343">
        <v>347290</v>
      </c>
      <c r="D343">
        <v>20133.30078125</v>
      </c>
      <c r="E343">
        <v>264900</v>
      </c>
      <c r="G343">
        <f t="shared" si="24"/>
        <v>-5.6201705539209602E-3</v>
      </c>
      <c r="H343">
        <f t="shared" si="25"/>
        <v>-2.9286010148227575E-3</v>
      </c>
      <c r="J343">
        <v>2.2807432691454204</v>
      </c>
      <c r="K343">
        <v>0.93571176262804667</v>
      </c>
      <c r="M343">
        <f t="shared" si="22"/>
        <v>228.07432691454204</v>
      </c>
      <c r="N343">
        <f t="shared" si="23"/>
        <v>123.97314677839695</v>
      </c>
    </row>
    <row r="344" spans="1:14" x14ac:dyDescent="0.3">
      <c r="A344" s="360">
        <v>45189</v>
      </c>
      <c r="B344">
        <v>1027.970336914062</v>
      </c>
      <c r="C344">
        <v>180056</v>
      </c>
      <c r="D344">
        <v>19901.400390625</v>
      </c>
      <c r="E344">
        <v>378100</v>
      </c>
      <c r="G344">
        <f t="shared" si="24"/>
        <v>1.4547541389515497E-2</v>
      </c>
      <c r="H344">
        <f t="shared" si="25"/>
        <v>-1.1585098803333688E-2</v>
      </c>
      <c r="J344">
        <v>2.314164988756374</v>
      </c>
      <c r="K344">
        <v>1.3355704697986577</v>
      </c>
      <c r="M344">
        <f t="shared" si="22"/>
        <v>231.41649887563739</v>
      </c>
      <c r="N344">
        <f t="shared" si="23"/>
        <v>122.54519308728162</v>
      </c>
    </row>
    <row r="345" spans="1:14" x14ac:dyDescent="0.3">
      <c r="A345" s="360">
        <v>45190</v>
      </c>
      <c r="B345">
        <v>1027.2255859375</v>
      </c>
      <c r="C345">
        <v>113004</v>
      </c>
      <c r="D345">
        <v>19742.349609375</v>
      </c>
      <c r="E345">
        <v>275100</v>
      </c>
      <c r="G345">
        <f t="shared" si="24"/>
        <v>-7.2474940309122415E-4</v>
      </c>
      <c r="H345">
        <f t="shared" si="25"/>
        <v>-8.0240458900552505E-3</v>
      </c>
      <c r="J345">
        <v>2.3124884066864326</v>
      </c>
      <c r="K345">
        <v>0.97174143412221825</v>
      </c>
      <c r="M345">
        <f t="shared" si="22"/>
        <v>231.24884066864325</v>
      </c>
      <c r="N345">
        <f t="shared" si="23"/>
        <v>121.5658193589813</v>
      </c>
    </row>
    <row r="346" spans="1:14" x14ac:dyDescent="0.3">
      <c r="A346" s="360">
        <v>45191</v>
      </c>
      <c r="B346">
        <v>1041.9228515625</v>
      </c>
      <c r="C346">
        <v>248908</v>
      </c>
      <c r="D346">
        <v>19674.25</v>
      </c>
      <c r="E346">
        <v>246400</v>
      </c>
      <c r="G346">
        <f t="shared" si="24"/>
        <v>1.4206339710984296E-2</v>
      </c>
      <c r="H346">
        <f t="shared" si="25"/>
        <v>-3.4553806166447805E-3</v>
      </c>
      <c r="J346">
        <v>2.3455748648442918</v>
      </c>
      <c r="K346">
        <v>0.87036382903567644</v>
      </c>
      <c r="M346">
        <f t="shared" si="22"/>
        <v>234.55748648442918</v>
      </c>
      <c r="N346">
        <f t="shared" si="23"/>
        <v>121.14648807493964</v>
      </c>
    </row>
    <row r="347" spans="1:14" x14ac:dyDescent="0.3">
      <c r="A347" s="360">
        <v>45194</v>
      </c>
      <c r="B347">
        <v>1026.778564453125</v>
      </c>
      <c r="C347">
        <v>242296</v>
      </c>
      <c r="D347">
        <v>19674.55078125</v>
      </c>
      <c r="E347">
        <v>188400</v>
      </c>
      <c r="G347">
        <f t="shared" si="24"/>
        <v>-1.4641608053891621E-2</v>
      </c>
      <c r="H347">
        <f t="shared" si="25"/>
        <v>1.5287950028248088E-5</v>
      </c>
      <c r="J347">
        <v>2.311482072718209</v>
      </c>
      <c r="K347">
        <v>0.66548922642175912</v>
      </c>
      <c r="M347">
        <f t="shared" si="22"/>
        <v>231.14820727182089</v>
      </c>
      <c r="N347">
        <f t="shared" si="23"/>
        <v>121.14834017055276</v>
      </c>
    </row>
    <row r="348" spans="1:14" x14ac:dyDescent="0.3">
      <c r="A348" s="360">
        <v>45195</v>
      </c>
      <c r="B348">
        <v>1028.566162109375</v>
      </c>
      <c r="C348">
        <v>173262</v>
      </c>
      <c r="D348">
        <v>19664.69921875</v>
      </c>
      <c r="E348">
        <v>204900</v>
      </c>
      <c r="G348">
        <f t="shared" si="24"/>
        <v>1.7394630534530529E-3</v>
      </c>
      <c r="H348">
        <f t="shared" si="25"/>
        <v>-5.008515772894238E-4</v>
      </c>
      <c r="J348">
        <v>2.3155063093732231</v>
      </c>
      <c r="K348">
        <v>0.72377251854468383</v>
      </c>
      <c r="M348">
        <f t="shared" si="22"/>
        <v>231.5506309373223</v>
      </c>
      <c r="N348">
        <f t="shared" si="23"/>
        <v>121.08767802592585</v>
      </c>
    </row>
    <row r="349" spans="1:14" x14ac:dyDescent="0.3">
      <c r="A349" s="360">
        <v>45196</v>
      </c>
      <c r="B349">
        <v>1026.977416992188</v>
      </c>
      <c r="C349">
        <v>277062</v>
      </c>
      <c r="D349">
        <v>19716.44921875</v>
      </c>
      <c r="E349">
        <v>203600</v>
      </c>
      <c r="G349">
        <f t="shared" si="24"/>
        <v>-1.5458153742926785E-3</v>
      </c>
      <c r="H349">
        <f t="shared" si="25"/>
        <v>2.628162551917123E-3</v>
      </c>
      <c r="J349">
        <v>2.3119297291994325</v>
      </c>
      <c r="K349">
        <v>0.71918050158954439</v>
      </c>
      <c r="M349">
        <f t="shared" si="22"/>
        <v>231.19297291994326</v>
      </c>
      <c r="N349">
        <f t="shared" si="23"/>
        <v>121.40633468414043</v>
      </c>
    </row>
    <row r="350" spans="1:14" x14ac:dyDescent="0.3">
      <c r="A350" s="360">
        <v>45197</v>
      </c>
      <c r="B350">
        <v>1025.48779296875</v>
      </c>
      <c r="C350">
        <v>285803</v>
      </c>
      <c r="D350">
        <v>19523.55078125</v>
      </c>
      <c r="E350">
        <v>352800</v>
      </c>
      <c r="G350">
        <f t="shared" si="24"/>
        <v>-1.4515464406023471E-3</v>
      </c>
      <c r="H350">
        <f t="shared" si="25"/>
        <v>-9.8318038412133421E-3</v>
      </c>
      <c r="J350">
        <v>2.3085762902550764</v>
      </c>
      <c r="K350">
        <v>1.2462027552101731</v>
      </c>
      <c r="M350">
        <f t="shared" si="22"/>
        <v>230.85762902550763</v>
      </c>
      <c r="N350">
        <f t="shared" si="23"/>
        <v>120.21854006639042</v>
      </c>
    </row>
    <row r="351" spans="1:14" x14ac:dyDescent="0.3">
      <c r="A351" s="360">
        <v>45198</v>
      </c>
      <c r="B351">
        <v>1021.217468261719</v>
      </c>
      <c r="C351">
        <v>206906</v>
      </c>
      <c r="D351">
        <v>19638.30078125</v>
      </c>
      <c r="E351">
        <v>243500</v>
      </c>
      <c r="G351">
        <f t="shared" si="24"/>
        <v>-4.1728831058384097E-3</v>
      </c>
      <c r="H351">
        <f t="shared" si="25"/>
        <v>5.8603116976752813E-3</v>
      </c>
      <c r="J351">
        <v>2.298962942892059</v>
      </c>
      <c r="K351">
        <v>0.86012009890498053</v>
      </c>
      <c r="M351">
        <f t="shared" si="22"/>
        <v>229.89629428920591</v>
      </c>
      <c r="N351">
        <f t="shared" si="23"/>
        <v>120.92512656938794</v>
      </c>
    </row>
    <row r="352" spans="1:14" x14ac:dyDescent="0.3">
      <c r="A352" s="360">
        <v>45202</v>
      </c>
      <c r="B352">
        <v>1039.043090820312</v>
      </c>
      <c r="C352">
        <v>358440</v>
      </c>
      <c r="D352">
        <v>19528.75</v>
      </c>
      <c r="E352">
        <v>221700</v>
      </c>
      <c r="G352">
        <f t="shared" si="24"/>
        <v>1.7304672754980082E-2</v>
      </c>
      <c r="H352">
        <f t="shared" si="25"/>
        <v>-5.5940421731296647E-3</v>
      </c>
      <c r="J352">
        <v>2.3390919525984262</v>
      </c>
      <c r="K352">
        <v>0.78311550688802545</v>
      </c>
      <c r="M352">
        <f t="shared" si="22"/>
        <v>233.90919525984262</v>
      </c>
      <c r="N352">
        <f t="shared" si="23"/>
        <v>120.2505548619885</v>
      </c>
    </row>
    <row r="353" spans="1:14" x14ac:dyDescent="0.3">
      <c r="A353" s="360">
        <v>45203</v>
      </c>
      <c r="B353">
        <v>1029.609008789062</v>
      </c>
      <c r="C353">
        <v>132911</v>
      </c>
      <c r="D353">
        <v>19436.099609375</v>
      </c>
      <c r="E353">
        <v>277100</v>
      </c>
      <c r="G353">
        <f t="shared" si="24"/>
        <v>-9.1210575597668354E-3</v>
      </c>
      <c r="H353">
        <f t="shared" si="25"/>
        <v>-4.7555972198833263E-3</v>
      </c>
      <c r="J353">
        <v>2.3178539639582936</v>
      </c>
      <c r="K353">
        <v>0.97880607559166377</v>
      </c>
      <c r="M353">
        <f t="shared" si="22"/>
        <v>231.78539639582937</v>
      </c>
      <c r="N353">
        <f t="shared" si="23"/>
        <v>119.68004928017521</v>
      </c>
    </row>
    <row r="354" spans="1:14" x14ac:dyDescent="0.3">
      <c r="A354" s="360">
        <v>45204</v>
      </c>
      <c r="B354">
        <v>1028.715209960938</v>
      </c>
      <c r="C354">
        <v>97100</v>
      </c>
      <c r="D354">
        <v>19545.75</v>
      </c>
      <c r="E354">
        <v>234900</v>
      </c>
      <c r="G354">
        <f t="shared" si="24"/>
        <v>-8.6847239726440238E-4</v>
      </c>
      <c r="H354">
        <f t="shared" si="25"/>
        <v>5.625729970019748E-3</v>
      </c>
      <c r="J354">
        <v>2.3158418456307888</v>
      </c>
      <c r="K354">
        <v>0.8297421405863652</v>
      </c>
      <c r="M354">
        <f t="shared" si="22"/>
        <v>231.58418456307888</v>
      </c>
      <c r="N354">
        <f t="shared" si="23"/>
        <v>120.35523434391406</v>
      </c>
    </row>
    <row r="355" spans="1:14" x14ac:dyDescent="0.3">
      <c r="A355" s="360">
        <v>45205</v>
      </c>
      <c r="B355">
        <v>1034.07763671875</v>
      </c>
      <c r="C355">
        <v>90549</v>
      </c>
      <c r="D355">
        <v>19653.5</v>
      </c>
      <c r="E355">
        <v>159100</v>
      </c>
      <c r="G355">
        <f t="shared" si="24"/>
        <v>5.1992024754854722E-3</v>
      </c>
      <c r="H355">
        <f t="shared" si="25"/>
        <v>5.4975680085460219E-3</v>
      </c>
      <c r="J355">
        <v>2.3279137311824205</v>
      </c>
      <c r="K355">
        <v>0.56199222889438361</v>
      </c>
      <c r="M355">
        <f t="shared" si="22"/>
        <v>232.79137311824206</v>
      </c>
      <c r="N355">
        <f t="shared" si="23"/>
        <v>121.0187175308246</v>
      </c>
    </row>
    <row r="356" spans="1:14" x14ac:dyDescent="0.3">
      <c r="A356" s="360">
        <v>45208</v>
      </c>
      <c r="B356">
        <v>1038.397583007812</v>
      </c>
      <c r="C356">
        <v>107184</v>
      </c>
      <c r="D356">
        <v>19512.349609375</v>
      </c>
      <c r="E356">
        <v>165100</v>
      </c>
      <c r="G356">
        <f t="shared" si="24"/>
        <v>4.1688822182403534E-3</v>
      </c>
      <c r="H356">
        <f t="shared" si="25"/>
        <v>-7.2078610899130148E-3</v>
      </c>
      <c r="J356">
        <v>2.33763878656239</v>
      </c>
      <c r="K356">
        <v>0.58318615330271983</v>
      </c>
      <c r="M356">
        <f t="shared" si="22"/>
        <v>233.763878656239</v>
      </c>
      <c r="N356">
        <f t="shared" si="23"/>
        <v>120.14956754469428</v>
      </c>
    </row>
    <row r="357" spans="1:14" x14ac:dyDescent="0.3">
      <c r="A357" s="360">
        <v>45209</v>
      </c>
      <c r="B357">
        <v>1053.094970703125</v>
      </c>
      <c r="C357">
        <v>230433</v>
      </c>
      <c r="D357">
        <v>19689.849609375</v>
      </c>
      <c r="E357">
        <v>216600</v>
      </c>
      <c r="G357">
        <f t="shared" si="24"/>
        <v>1.4054680333080764E-2</v>
      </c>
      <c r="H357">
        <f t="shared" si="25"/>
        <v>9.0556762901255992E-3</v>
      </c>
      <c r="J357">
        <v>2.3707255195247203</v>
      </c>
      <c r="K357">
        <v>0.7651006711409396</v>
      </c>
      <c r="M357">
        <f t="shared" si="22"/>
        <v>237.07255195247203</v>
      </c>
      <c r="N357">
        <f t="shared" si="23"/>
        <v>121.24254448832883</v>
      </c>
    </row>
    <row r="358" spans="1:14" x14ac:dyDescent="0.3">
      <c r="A358" s="360">
        <v>45210</v>
      </c>
      <c r="B358">
        <v>1041.873291015625</v>
      </c>
      <c r="C358">
        <v>139125</v>
      </c>
      <c r="D358">
        <v>19811.349609375</v>
      </c>
      <c r="E358">
        <v>213700</v>
      </c>
      <c r="G358">
        <f t="shared" si="24"/>
        <v>-1.0713085461533566E-2</v>
      </c>
      <c r="H358">
        <f t="shared" si="25"/>
        <v>6.1517313687301303E-3</v>
      </c>
      <c r="J358">
        <v>2.3454632942295732</v>
      </c>
      <c r="K358">
        <v>0.7548569410102437</v>
      </c>
      <c r="M358">
        <f t="shared" si="22"/>
        <v>234.54632942295731</v>
      </c>
      <c r="N358">
        <f t="shared" si="23"/>
        <v>121.9906949032674</v>
      </c>
    </row>
    <row r="359" spans="1:14" x14ac:dyDescent="0.3">
      <c r="A359" s="360">
        <v>45211</v>
      </c>
      <c r="B359">
        <v>1055.627319335938</v>
      </c>
      <c r="C359">
        <v>151614</v>
      </c>
      <c r="D359">
        <v>19794</v>
      </c>
      <c r="E359">
        <v>217900</v>
      </c>
      <c r="G359">
        <f t="shared" si="24"/>
        <v>1.3114871473956338E-2</v>
      </c>
      <c r="H359">
        <f t="shared" si="25"/>
        <v>-8.7612459710147681E-4</v>
      </c>
      <c r="J359">
        <v>2.376426338249678</v>
      </c>
      <c r="K359">
        <v>0.76969268809607916</v>
      </c>
      <c r="M359">
        <f t="shared" si="22"/>
        <v>237.64263382496779</v>
      </c>
      <c r="N359">
        <f t="shared" si="23"/>
        <v>121.88386266085647</v>
      </c>
    </row>
    <row r="360" spans="1:14" x14ac:dyDescent="0.3">
      <c r="A360" s="360">
        <v>45212</v>
      </c>
      <c r="B360">
        <v>1072.608642578125</v>
      </c>
      <c r="C360">
        <v>240650</v>
      </c>
      <c r="D360">
        <v>19751.05078125</v>
      </c>
      <c r="E360">
        <v>255000</v>
      </c>
      <c r="G360">
        <f t="shared" si="24"/>
        <v>1.5958459432244727E-2</v>
      </c>
      <c r="H360">
        <f t="shared" si="25"/>
        <v>-2.172167428733089E-3</v>
      </c>
      <c r="J360">
        <v>2.4146546628410221</v>
      </c>
      <c r="K360">
        <v>0.90074178735429178</v>
      </c>
      <c r="M360">
        <f t="shared" si="22"/>
        <v>241.46546628410221</v>
      </c>
      <c r="N360">
        <f t="shared" si="23"/>
        <v>121.61939783921778</v>
      </c>
    </row>
    <row r="361" spans="1:14" x14ac:dyDescent="0.3">
      <c r="A361" s="360">
        <v>45215</v>
      </c>
      <c r="B361">
        <v>1052.449584960938</v>
      </c>
      <c r="C361">
        <v>192807</v>
      </c>
      <c r="D361">
        <v>19731.75</v>
      </c>
      <c r="E361">
        <v>181000</v>
      </c>
      <c r="G361">
        <f t="shared" si="24"/>
        <v>-1.8973279978335211E-2</v>
      </c>
      <c r="H361">
        <f t="shared" si="25"/>
        <v>-9.7768052952154367E-4</v>
      </c>
      <c r="J361">
        <v>2.3692726282931549</v>
      </c>
      <c r="K361">
        <v>0.63935005298481107</v>
      </c>
      <c r="M361">
        <f t="shared" si="22"/>
        <v>236.92726282931548</v>
      </c>
      <c r="N361">
        <f t="shared" si="23"/>
        <v>121.50055102851138</v>
      </c>
    </row>
    <row r="362" spans="1:14" x14ac:dyDescent="0.3">
      <c r="A362" s="360">
        <v>45216</v>
      </c>
      <c r="B362">
        <v>1083.184814453125</v>
      </c>
      <c r="C362">
        <v>198458</v>
      </c>
      <c r="D362">
        <v>19811.5</v>
      </c>
      <c r="E362">
        <v>185800</v>
      </c>
      <c r="G362">
        <f t="shared" si="24"/>
        <v>2.8785218771784016E-2</v>
      </c>
      <c r="H362">
        <f t="shared" si="25"/>
        <v>4.0335636613206176E-3</v>
      </c>
      <c r="J362">
        <v>2.4384637221001326</v>
      </c>
      <c r="K362">
        <v>0.65630519251148001</v>
      </c>
      <c r="M362">
        <f t="shared" si="22"/>
        <v>243.84637221001327</v>
      </c>
      <c r="N362">
        <f t="shared" si="23"/>
        <v>121.99162095107394</v>
      </c>
    </row>
    <row r="363" spans="1:14" x14ac:dyDescent="0.3">
      <c r="A363" s="360">
        <v>45217</v>
      </c>
      <c r="B363">
        <v>1040.929809570312</v>
      </c>
      <c r="C363">
        <v>129073</v>
      </c>
      <c r="D363">
        <v>19671.099609375</v>
      </c>
      <c r="E363">
        <v>198900</v>
      </c>
      <c r="G363">
        <f t="shared" si="24"/>
        <v>-3.9791242529804267E-2</v>
      </c>
      <c r="H363">
        <f t="shared" si="25"/>
        <v>-7.112043473065063E-3</v>
      </c>
      <c r="J363">
        <v>2.3433393304828773</v>
      </c>
      <c r="K363">
        <v>0.7025785941363476</v>
      </c>
      <c r="M363">
        <f t="shared" si="22"/>
        <v>234.33393304828775</v>
      </c>
      <c r="N363">
        <f t="shared" si="23"/>
        <v>121.12708917738151</v>
      </c>
    </row>
    <row r="364" spans="1:14" x14ac:dyDescent="0.3">
      <c r="A364" s="360">
        <v>45218</v>
      </c>
      <c r="B364">
        <v>1070.175659179688</v>
      </c>
      <c r="C364">
        <v>214190</v>
      </c>
      <c r="D364">
        <v>19624.69921875</v>
      </c>
      <c r="E364">
        <v>230300</v>
      </c>
      <c r="G364">
        <f t="shared" si="24"/>
        <v>2.7708441062983587E-2</v>
      </c>
      <c r="H364">
        <f t="shared" si="25"/>
        <v>-2.3615965866002121E-3</v>
      </c>
      <c r="J364">
        <v>2.4091775349544426</v>
      </c>
      <c r="K364">
        <v>0.81349346520664079</v>
      </c>
      <c r="M364">
        <f t="shared" si="22"/>
        <v>240.91775349544426</v>
      </c>
      <c r="N364">
        <f t="shared" si="23"/>
        <v>120.84137336257159</v>
      </c>
    </row>
    <row r="365" spans="1:14" x14ac:dyDescent="0.3">
      <c r="A365" s="360">
        <v>45219</v>
      </c>
      <c r="B365">
        <v>1069.083251953125</v>
      </c>
      <c r="C365">
        <v>220188</v>
      </c>
      <c r="D365">
        <v>19542.650390625</v>
      </c>
      <c r="E365">
        <v>198300</v>
      </c>
      <c r="G365">
        <f t="shared" si="24"/>
        <v>-1.0212950997472417E-3</v>
      </c>
      <c r="H365">
        <f t="shared" si="25"/>
        <v>-4.1896604678091651E-3</v>
      </c>
      <c r="J365">
        <v>2.4067183097546518</v>
      </c>
      <c r="K365">
        <v>0.7004592016955139</v>
      </c>
      <c r="M365">
        <f t="shared" si="22"/>
        <v>240.67183097546518</v>
      </c>
      <c r="N365">
        <f t="shared" si="23"/>
        <v>120.3361481378231</v>
      </c>
    </row>
    <row r="366" spans="1:14" x14ac:dyDescent="0.3">
      <c r="A366" s="360">
        <v>45222</v>
      </c>
      <c r="B366">
        <v>1103.641845703125</v>
      </c>
      <c r="C366">
        <v>589016</v>
      </c>
      <c r="D366">
        <v>19281.75</v>
      </c>
      <c r="E366">
        <v>176000</v>
      </c>
      <c r="G366">
        <f t="shared" si="24"/>
        <v>3.1813972739234989E-2</v>
      </c>
      <c r="H366">
        <f t="shared" si="25"/>
        <v>-1.344022395196905E-2</v>
      </c>
      <c r="J366">
        <v>2.48451655435866</v>
      </c>
      <c r="K366">
        <v>0.62168844931119749</v>
      </c>
      <c r="M366">
        <f t="shared" si="22"/>
        <v>248.451655435866</v>
      </c>
      <c r="N366">
        <f t="shared" si="23"/>
        <v>118.72962356577594</v>
      </c>
    </row>
    <row r="367" spans="1:14" x14ac:dyDescent="0.3">
      <c r="A367" s="360">
        <v>45224</v>
      </c>
      <c r="B367">
        <v>1122.609375</v>
      </c>
      <c r="C367">
        <v>359185</v>
      </c>
      <c r="D367">
        <v>19122.150390625</v>
      </c>
      <c r="E367">
        <v>225300</v>
      </c>
      <c r="G367">
        <f t="shared" si="24"/>
        <v>1.7040294543256802E-2</v>
      </c>
      <c r="H367">
        <f t="shared" si="25"/>
        <v>-8.3116832700098342E-3</v>
      </c>
      <c r="J367">
        <v>2.527216222477302</v>
      </c>
      <c r="K367">
        <v>0.79583186153302721</v>
      </c>
      <c r="M367">
        <f t="shared" si="22"/>
        <v>252.72162224773021</v>
      </c>
      <c r="N367">
        <f t="shared" si="23"/>
        <v>117.74687036431142</v>
      </c>
    </row>
    <row r="368" spans="1:14" x14ac:dyDescent="0.3">
      <c r="A368" s="360">
        <v>45225</v>
      </c>
      <c r="B368">
        <v>1125.092041015625</v>
      </c>
      <c r="C368">
        <v>593680</v>
      </c>
      <c r="D368">
        <v>18857.25</v>
      </c>
      <c r="E368">
        <v>300400</v>
      </c>
      <c r="G368">
        <f t="shared" si="24"/>
        <v>2.2090719056831521E-3</v>
      </c>
      <c r="H368">
        <f t="shared" si="25"/>
        <v>-1.3949914095014037E-2</v>
      </c>
      <c r="J368">
        <v>2.5328051957830704</v>
      </c>
      <c r="K368">
        <v>1.0611091487107029</v>
      </c>
      <c r="M368">
        <f t="shared" si="22"/>
        <v>253.28051957830704</v>
      </c>
      <c r="N368">
        <f t="shared" si="23"/>
        <v>116.11571532592883</v>
      </c>
    </row>
    <row r="369" spans="1:14" x14ac:dyDescent="0.3">
      <c r="A369" s="360">
        <v>45226</v>
      </c>
      <c r="B369">
        <v>1122.609375</v>
      </c>
      <c r="C369">
        <v>234699</v>
      </c>
      <c r="D369">
        <v>19047.25</v>
      </c>
      <c r="E369">
        <v>205200</v>
      </c>
      <c r="G369">
        <f t="shared" si="24"/>
        <v>-2.2090719056831582E-3</v>
      </c>
      <c r="H369">
        <f t="shared" si="25"/>
        <v>1.0025278863763394E-2</v>
      </c>
      <c r="J369">
        <v>2.527216222477302</v>
      </c>
      <c r="K369">
        <v>0.72483221476510062</v>
      </c>
      <c r="M369">
        <f t="shared" si="22"/>
        <v>252.72162224773021</v>
      </c>
      <c r="N369">
        <f t="shared" si="23"/>
        <v>117.28566247686159</v>
      </c>
    </row>
    <row r="370" spans="1:14" x14ac:dyDescent="0.3">
      <c r="A370" s="360">
        <v>45229</v>
      </c>
      <c r="B370">
        <v>1129.3125</v>
      </c>
      <c r="C370">
        <v>113535</v>
      </c>
      <c r="D370">
        <v>19140.900390625</v>
      </c>
      <c r="E370">
        <v>180100</v>
      </c>
      <c r="G370">
        <f t="shared" si="24"/>
        <v>5.9532658497032289E-3</v>
      </c>
      <c r="H370">
        <f t="shared" si="25"/>
        <v>4.904693073893485E-3</v>
      </c>
      <c r="J370">
        <v>2.5423062855201954</v>
      </c>
      <c r="K370">
        <v>0.63617096432356057</v>
      </c>
      <c r="M370">
        <f t="shared" si="22"/>
        <v>254.23062855201954</v>
      </c>
      <c r="N370">
        <f t="shared" si="23"/>
        <v>117.86232567525872</v>
      </c>
    </row>
    <row r="371" spans="1:14" x14ac:dyDescent="0.3">
      <c r="A371" s="360">
        <v>45230</v>
      </c>
      <c r="B371">
        <v>1055.776245117188</v>
      </c>
      <c r="C371">
        <v>815453</v>
      </c>
      <c r="D371">
        <v>19079.599609375</v>
      </c>
      <c r="E371">
        <v>206000</v>
      </c>
      <c r="G371">
        <f t="shared" si="24"/>
        <v>-6.733276675108027E-2</v>
      </c>
      <c r="H371">
        <f t="shared" si="25"/>
        <v>-3.2077463043944138E-3</v>
      </c>
      <c r="J371">
        <v>2.3767615997027725</v>
      </c>
      <c r="K371">
        <v>0.72765807135287885</v>
      </c>
      <c r="M371">
        <f t="shared" si="22"/>
        <v>237.67615997027724</v>
      </c>
      <c r="N371">
        <f t="shared" si="23"/>
        <v>117.48485896803035</v>
      </c>
    </row>
    <row r="372" spans="1:14" x14ac:dyDescent="0.3">
      <c r="A372" s="360">
        <v>45231</v>
      </c>
      <c r="B372">
        <v>1049.420532226562</v>
      </c>
      <c r="C372">
        <v>229476</v>
      </c>
      <c r="D372">
        <v>18989.150390625</v>
      </c>
      <c r="E372">
        <v>194100</v>
      </c>
      <c r="G372">
        <f t="shared" si="24"/>
        <v>-6.0381359778859632E-3</v>
      </c>
      <c r="H372">
        <f t="shared" si="25"/>
        <v>-4.7518969731957109E-3</v>
      </c>
      <c r="J372">
        <v>2.3624536301807848</v>
      </c>
      <c r="K372">
        <v>0.68562345460967855</v>
      </c>
      <c r="M372">
        <f t="shared" si="22"/>
        <v>236.24536301807848</v>
      </c>
      <c r="N372">
        <f t="shared" si="23"/>
        <v>116.9279073586585</v>
      </c>
    </row>
    <row r="373" spans="1:14" x14ac:dyDescent="0.3">
      <c r="A373" s="360">
        <v>45232</v>
      </c>
      <c r="B373">
        <v>1043.760131835938</v>
      </c>
      <c r="C373">
        <v>161249</v>
      </c>
      <c r="D373">
        <v>19133.25</v>
      </c>
      <c r="E373">
        <v>245600</v>
      </c>
      <c r="G373">
        <f t="shared" si="24"/>
        <v>-5.4084334769280255E-3</v>
      </c>
      <c r="H373">
        <f t="shared" si="25"/>
        <v>7.5598752540646363E-3</v>
      </c>
      <c r="J373">
        <v>2.3497109469184947</v>
      </c>
      <c r="K373">
        <v>0.86753797244789832</v>
      </c>
      <c r="M373">
        <f t="shared" si="22"/>
        <v>234.97109469184946</v>
      </c>
      <c r="N373">
        <f t="shared" si="23"/>
        <v>117.81521750307324</v>
      </c>
    </row>
    <row r="374" spans="1:14" x14ac:dyDescent="0.3">
      <c r="A374" s="360">
        <v>45233</v>
      </c>
      <c r="B374">
        <v>1030.353759765625</v>
      </c>
      <c r="C374">
        <v>183953</v>
      </c>
      <c r="D374">
        <v>19230.599609375</v>
      </c>
      <c r="E374">
        <v>189500</v>
      </c>
      <c r="G374">
        <f t="shared" si="24"/>
        <v>-1.2927504926881781E-2</v>
      </c>
      <c r="H374">
        <f t="shared" si="25"/>
        <v>5.0750808020812261E-3</v>
      </c>
      <c r="J374">
        <v>2.3195305460282372</v>
      </c>
      <c r="K374">
        <v>0.66937477922995403</v>
      </c>
      <c r="M374">
        <f t="shared" si="22"/>
        <v>231.95305460282373</v>
      </c>
      <c r="N374">
        <f t="shared" si="23"/>
        <v>118.41465907219271</v>
      </c>
    </row>
    <row r="375" spans="1:14" x14ac:dyDescent="0.3">
      <c r="A375" s="360">
        <v>45236</v>
      </c>
      <c r="B375">
        <v>1018.188720703125</v>
      </c>
      <c r="C375">
        <v>104410</v>
      </c>
      <c r="D375">
        <v>19411.75</v>
      </c>
      <c r="E375">
        <v>180700</v>
      </c>
      <c r="G375">
        <f t="shared" si="24"/>
        <v>-1.1876914615439389E-2</v>
      </c>
      <c r="H375">
        <f t="shared" si="25"/>
        <v>9.3758127789547729E-3</v>
      </c>
      <c r="J375">
        <v>2.2921446317908649</v>
      </c>
      <c r="K375">
        <v>0.63829035676439416</v>
      </c>
      <c r="M375">
        <f t="shared" si="22"/>
        <v>229.21446317908649</v>
      </c>
      <c r="N375">
        <f t="shared" si="23"/>
        <v>119.5301137216773</v>
      </c>
    </row>
    <row r="376" spans="1:14" x14ac:dyDescent="0.3">
      <c r="A376" s="360">
        <v>45237</v>
      </c>
      <c r="B376">
        <v>1002.299682617188</v>
      </c>
      <c r="C376">
        <v>431573</v>
      </c>
      <c r="D376">
        <v>19406.69921875</v>
      </c>
      <c r="E376">
        <v>198700</v>
      </c>
      <c r="G376">
        <f t="shared" si="24"/>
        <v>-1.5728242347570347E-2</v>
      </c>
      <c r="H376">
        <f t="shared" si="25"/>
        <v>-2.6022581427913321E-4</v>
      </c>
      <c r="J376">
        <v>2.2563752575948408</v>
      </c>
      <c r="K376">
        <v>0.70187212998940307</v>
      </c>
      <c r="M376">
        <f t="shared" si="22"/>
        <v>225.63752575948408</v>
      </c>
      <c r="N376">
        <f t="shared" si="23"/>
        <v>119.49901294729086</v>
      </c>
    </row>
    <row r="377" spans="1:14" x14ac:dyDescent="0.3">
      <c r="A377" s="360">
        <v>45238</v>
      </c>
      <c r="B377">
        <v>1012.1806640625</v>
      </c>
      <c r="C377">
        <v>150339</v>
      </c>
      <c r="D377">
        <v>19443.5</v>
      </c>
      <c r="E377">
        <v>195000</v>
      </c>
      <c r="G377">
        <f t="shared" si="24"/>
        <v>9.8100343389159062E-3</v>
      </c>
      <c r="H377">
        <f t="shared" si="25"/>
        <v>1.8944969651071763E-3</v>
      </c>
      <c r="J377">
        <v>2.2786193053987263</v>
      </c>
      <c r="K377">
        <v>0.68880254327092905</v>
      </c>
      <c r="M377">
        <f t="shared" si="22"/>
        <v>227.86193053987262</v>
      </c>
      <c r="N377">
        <f t="shared" si="23"/>
        <v>119.72561804821473</v>
      </c>
    </row>
    <row r="378" spans="1:14" x14ac:dyDescent="0.3">
      <c r="A378" s="360">
        <v>45239</v>
      </c>
      <c r="B378">
        <v>1002.399047851562</v>
      </c>
      <c r="C378">
        <v>129464</v>
      </c>
      <c r="D378">
        <v>19395.30078125</v>
      </c>
      <c r="E378">
        <v>208400</v>
      </c>
      <c r="G378">
        <f t="shared" si="24"/>
        <v>-9.710902002525253E-3</v>
      </c>
      <c r="H378">
        <f t="shared" si="25"/>
        <v>-2.4820150223140987E-3</v>
      </c>
      <c r="J378">
        <v>2.256598948433215</v>
      </c>
      <c r="K378">
        <v>0.73613564111621332</v>
      </c>
      <c r="M378">
        <f t="shared" si="22"/>
        <v>225.6598948433215</v>
      </c>
      <c r="N378">
        <f t="shared" si="23"/>
        <v>119.42882573951081</v>
      </c>
    </row>
    <row r="379" spans="1:14" x14ac:dyDescent="0.3">
      <c r="A379" s="360">
        <v>45240</v>
      </c>
      <c r="B379">
        <v>1010.840087890625</v>
      </c>
      <c r="C379">
        <v>50330</v>
      </c>
      <c r="D379">
        <v>19425.349609375</v>
      </c>
      <c r="E379">
        <v>152200</v>
      </c>
      <c r="G379">
        <f t="shared" si="24"/>
        <v>8.3855805822630122E-3</v>
      </c>
      <c r="H379">
        <f t="shared" si="25"/>
        <v>1.5480850435944918E-3</v>
      </c>
      <c r="J379">
        <v>2.2756014027119353</v>
      </c>
      <c r="K379">
        <v>0.53761921582479688</v>
      </c>
      <c r="M379">
        <f t="shared" si="22"/>
        <v>227.56014027119355</v>
      </c>
      <c r="N379">
        <f t="shared" si="23"/>
        <v>119.61385490189878</v>
      </c>
    </row>
    <row r="380" spans="1:14" x14ac:dyDescent="0.3">
      <c r="A380" s="360">
        <v>45243</v>
      </c>
      <c r="B380">
        <v>1009.995910644531</v>
      </c>
      <c r="C380">
        <v>69683</v>
      </c>
      <c r="D380">
        <v>19443.55078125</v>
      </c>
      <c r="E380">
        <v>189300</v>
      </c>
      <c r="G380">
        <f t="shared" si="24"/>
        <v>-8.3547333460998565E-4</v>
      </c>
      <c r="H380">
        <f t="shared" si="25"/>
        <v>9.3654170930742306E-4</v>
      </c>
      <c r="J380">
        <v>2.2737009924013809</v>
      </c>
      <c r="K380">
        <v>0.6686683150830095</v>
      </c>
      <c r="M380">
        <f t="shared" si="22"/>
        <v>227.3700992401381</v>
      </c>
      <c r="N380">
        <f t="shared" si="23"/>
        <v>119.7259307396819</v>
      </c>
    </row>
    <row r="381" spans="1:14" x14ac:dyDescent="0.3">
      <c r="A381" s="360">
        <v>45245</v>
      </c>
      <c r="B381">
        <v>1014.812316894531</v>
      </c>
      <c r="C381">
        <v>95427</v>
      </c>
      <c r="D381">
        <v>19675.44921875</v>
      </c>
      <c r="E381">
        <v>291500</v>
      </c>
      <c r="G381">
        <f t="shared" si="24"/>
        <v>4.7574039542014491E-3</v>
      </c>
      <c r="H381">
        <f t="shared" si="25"/>
        <v>1.1856190289938534E-2</v>
      </c>
      <c r="J381">
        <v>2.2845436775598236</v>
      </c>
      <c r="K381">
        <v>1.0296714941716707</v>
      </c>
      <c r="M381">
        <f t="shared" si="22"/>
        <v>228.45436775598236</v>
      </c>
      <c r="N381">
        <f t="shared" si="23"/>
        <v>121.1538724042023</v>
      </c>
    </row>
    <row r="382" spans="1:14" x14ac:dyDescent="0.3">
      <c r="A382" s="360">
        <v>45246</v>
      </c>
      <c r="B382">
        <v>1047.484252929688</v>
      </c>
      <c r="C382">
        <v>374176</v>
      </c>
      <c r="D382">
        <v>19765.19921875</v>
      </c>
      <c r="E382">
        <v>282700</v>
      </c>
      <c r="G382">
        <f t="shared" si="24"/>
        <v>3.1687653766102726E-2</v>
      </c>
      <c r="H382">
        <f t="shared" si="25"/>
        <v>4.5511500683312429E-3</v>
      </c>
      <c r="J382">
        <v>2.3580946816816177</v>
      </c>
      <c r="K382">
        <v>0.99858707170611094</v>
      </c>
      <c r="M382">
        <f t="shared" si="22"/>
        <v>235.80946816816177</v>
      </c>
      <c r="N382">
        <f t="shared" si="23"/>
        <v>121.70651849260344</v>
      </c>
    </row>
    <row r="383" spans="1:14" x14ac:dyDescent="0.3">
      <c r="A383" s="360">
        <v>45247</v>
      </c>
      <c r="B383">
        <v>1076.978149414062</v>
      </c>
      <c r="C383">
        <v>193316</v>
      </c>
      <c r="D383">
        <v>19731.80078125</v>
      </c>
      <c r="E383">
        <v>236800</v>
      </c>
      <c r="G383">
        <f t="shared" si="24"/>
        <v>2.7767769889335516E-2</v>
      </c>
      <c r="H383">
        <f t="shared" si="25"/>
        <v>-1.6911889743673853E-3</v>
      </c>
      <c r="J383">
        <v>2.4244912888357102</v>
      </c>
      <c r="K383">
        <v>0.83645354998233845</v>
      </c>
      <c r="M383">
        <f t="shared" si="22"/>
        <v>242.44912888357101</v>
      </c>
      <c r="N383">
        <f t="shared" si="23"/>
        <v>121.50086371997855</v>
      </c>
    </row>
    <row r="384" spans="1:14" x14ac:dyDescent="0.3">
      <c r="A384" s="360">
        <v>45250</v>
      </c>
      <c r="B384">
        <v>1105.677734375</v>
      </c>
      <c r="C384">
        <v>564208</v>
      </c>
      <c r="D384">
        <v>19694</v>
      </c>
      <c r="E384">
        <v>173800</v>
      </c>
      <c r="G384">
        <f t="shared" si="24"/>
        <v>2.6299371645329628E-2</v>
      </c>
      <c r="H384">
        <f t="shared" si="25"/>
        <v>-1.9175662679732529E-3</v>
      </c>
      <c r="J384">
        <v>2.4890997433051449</v>
      </c>
      <c r="K384">
        <v>0.61391734369480744</v>
      </c>
      <c r="M384">
        <f t="shared" si="22"/>
        <v>248.9099743305145</v>
      </c>
      <c r="N384">
        <f t="shared" si="23"/>
        <v>121.26810100247081</v>
      </c>
    </row>
    <row r="385" spans="1:14" x14ac:dyDescent="0.3">
      <c r="A385" s="360">
        <v>45251</v>
      </c>
      <c r="B385">
        <v>1088.84521484375</v>
      </c>
      <c r="C385">
        <v>150172</v>
      </c>
      <c r="D385">
        <v>19783.400390625</v>
      </c>
      <c r="E385">
        <v>195000</v>
      </c>
      <c r="G385">
        <f t="shared" si="24"/>
        <v>-1.5340782514177193E-2</v>
      </c>
      <c r="H385">
        <f t="shared" si="25"/>
        <v>4.5292011413009129E-3</v>
      </c>
      <c r="J385">
        <v>2.4512064053624245</v>
      </c>
      <c r="K385">
        <v>0.68880254327092905</v>
      </c>
      <c r="M385">
        <f t="shared" si="22"/>
        <v>245.12064053624246</v>
      </c>
      <c r="N385">
        <f t="shared" si="23"/>
        <v>121.81859433038656</v>
      </c>
    </row>
    <row r="386" spans="1:14" x14ac:dyDescent="0.3">
      <c r="A386" s="360">
        <v>45252</v>
      </c>
      <c r="B386">
        <v>1123.45361328125</v>
      </c>
      <c r="C386">
        <v>382394</v>
      </c>
      <c r="D386">
        <v>19811.849609375</v>
      </c>
      <c r="E386">
        <v>184500</v>
      </c>
      <c r="G386">
        <f t="shared" si="24"/>
        <v>3.128982538278309E-2</v>
      </c>
      <c r="H386">
        <f t="shared" si="25"/>
        <v>1.4370018446946907E-3</v>
      </c>
      <c r="J386">
        <v>2.5291167701900905</v>
      </c>
      <c r="K386">
        <v>0.65171317555634056</v>
      </c>
      <c r="M386">
        <f t="shared" si="22"/>
        <v>252.91167701900906</v>
      </c>
      <c r="N386">
        <f t="shared" si="23"/>
        <v>121.99377371155933</v>
      </c>
    </row>
    <row r="387" spans="1:14" x14ac:dyDescent="0.3">
      <c r="A387" s="360">
        <v>45253</v>
      </c>
      <c r="B387">
        <v>1113.125610351562</v>
      </c>
      <c r="C387">
        <v>150176</v>
      </c>
      <c r="D387">
        <v>19802</v>
      </c>
      <c r="E387">
        <v>170000</v>
      </c>
      <c r="G387">
        <f t="shared" si="24"/>
        <v>-9.2356007175356958E-3</v>
      </c>
      <c r="H387">
        <f t="shared" si="25"/>
        <v>-4.9728111128304162E-4</v>
      </c>
      <c r="J387">
        <v>2.5058663884179797</v>
      </c>
      <c r="K387">
        <v>0.60049452490286115</v>
      </c>
      <c r="M387">
        <f t="shared" si="22"/>
        <v>250.58663884179796</v>
      </c>
      <c r="N387">
        <f t="shared" si="23"/>
        <v>121.9331235935273</v>
      </c>
    </row>
    <row r="388" spans="1:14" x14ac:dyDescent="0.3">
      <c r="A388" s="360">
        <v>45254</v>
      </c>
      <c r="B388">
        <v>1088.944580078125</v>
      </c>
      <c r="C388">
        <v>117829</v>
      </c>
      <c r="D388">
        <v>19794.69921875</v>
      </c>
      <c r="E388">
        <v>145900</v>
      </c>
      <c r="G388">
        <f t="shared" si="24"/>
        <v>-2.1962971382055756E-2</v>
      </c>
      <c r="H388">
        <f t="shared" si="25"/>
        <v>-3.687570669664962E-4</v>
      </c>
      <c r="J388">
        <v>2.4514300962008009</v>
      </c>
      <c r="K388">
        <v>0.51536559519604375</v>
      </c>
      <c r="M388">
        <f t="shared" si="22"/>
        <v>245.14300962008008</v>
      </c>
      <c r="N388">
        <f t="shared" si="23"/>
        <v>121.8881681818272</v>
      </c>
    </row>
    <row r="389" spans="1:14" x14ac:dyDescent="0.3">
      <c r="A389" s="360">
        <v>45258</v>
      </c>
      <c r="B389">
        <v>1083.234497070312</v>
      </c>
      <c r="C389">
        <v>138176</v>
      </c>
      <c r="D389">
        <v>19889.69921875</v>
      </c>
      <c r="E389">
        <v>229600</v>
      </c>
      <c r="G389">
        <f t="shared" si="24"/>
        <v>-5.257481964202281E-3</v>
      </c>
      <c r="H389">
        <f t="shared" si="25"/>
        <v>4.7877848833909383E-3</v>
      </c>
      <c r="J389">
        <v>2.4385755675193197</v>
      </c>
      <c r="K389">
        <v>0.81102084069233482</v>
      </c>
      <c r="M389">
        <f t="shared" ref="M389:M452" si="26">B389/$B$4*100</f>
        <v>243.85755675193198</v>
      </c>
      <c r="N389">
        <f t="shared" ref="N389:N452" si="27">D389/$D$4*100</f>
        <v>122.47314175729358</v>
      </c>
    </row>
    <row r="390" spans="1:14" x14ac:dyDescent="0.3">
      <c r="A390" s="360">
        <v>45259</v>
      </c>
      <c r="B390">
        <v>1066.848999023438</v>
      </c>
      <c r="C390">
        <v>57314</v>
      </c>
      <c r="D390">
        <v>20096.599609375</v>
      </c>
      <c r="E390">
        <v>236200</v>
      </c>
      <c r="G390">
        <f t="shared" ref="G390:G453" si="28">LN(B390/B389)</f>
        <v>-1.5242026923900856E-2</v>
      </c>
      <c r="H390">
        <f t="shared" ref="H390:H453" si="29">LN(D390/D389)</f>
        <v>1.0348656573869122E-2</v>
      </c>
      <c r="J390">
        <v>2.4016885635448246</v>
      </c>
      <c r="K390">
        <v>0.83433415754150475</v>
      </c>
      <c r="M390">
        <f t="shared" si="26"/>
        <v>240.16885635448247</v>
      </c>
      <c r="N390">
        <f t="shared" si="27"/>
        <v>123.74715503381246</v>
      </c>
    </row>
    <row r="391" spans="1:14" x14ac:dyDescent="0.3">
      <c r="A391" s="360">
        <v>45260</v>
      </c>
      <c r="B391">
        <v>1065.855834960938</v>
      </c>
      <c r="C391">
        <v>356433</v>
      </c>
      <c r="D391">
        <v>20133.150390625</v>
      </c>
      <c r="E391">
        <v>486600</v>
      </c>
      <c r="G391">
        <f t="shared" si="28"/>
        <v>-9.3136576470099987E-4</v>
      </c>
      <c r="H391">
        <f t="shared" si="29"/>
        <v>1.8171025823992028E-3</v>
      </c>
      <c r="J391">
        <v>2.3994527543789417</v>
      </c>
      <c r="K391">
        <v>1.718827269516072</v>
      </c>
      <c r="M391">
        <f t="shared" si="26"/>
        <v>239.94527543789417</v>
      </c>
      <c r="N391">
        <f t="shared" si="27"/>
        <v>123.97222073059038</v>
      </c>
    </row>
    <row r="392" spans="1:14" x14ac:dyDescent="0.3">
      <c r="A392" s="360">
        <v>45261</v>
      </c>
      <c r="B392">
        <v>1096.342895507812</v>
      </c>
      <c r="C392">
        <v>165770</v>
      </c>
      <c r="D392">
        <v>20267.900390625</v>
      </c>
      <c r="E392">
        <v>265800</v>
      </c>
      <c r="G392">
        <f t="shared" si="28"/>
        <v>2.8201923110510903E-2</v>
      </c>
      <c r="H392">
        <f t="shared" si="29"/>
        <v>6.6706433156343697E-3</v>
      </c>
      <c r="J392">
        <v>2.4680851706989175</v>
      </c>
      <c r="K392">
        <v>0.93889085128929706</v>
      </c>
      <c r="M392">
        <f t="shared" si="26"/>
        <v>246.80851706989176</v>
      </c>
      <c r="N392">
        <f t="shared" si="27"/>
        <v>124.80195956526505</v>
      </c>
    </row>
    <row r="393" spans="1:14" x14ac:dyDescent="0.3">
      <c r="A393" s="360">
        <v>45264</v>
      </c>
      <c r="B393">
        <v>1101.854370117188</v>
      </c>
      <c r="C393">
        <v>223026</v>
      </c>
      <c r="D393">
        <v>20686.80078125</v>
      </c>
      <c r="E393">
        <v>381100</v>
      </c>
      <c r="G393">
        <f t="shared" si="28"/>
        <v>5.014551009343734E-3</v>
      </c>
      <c r="H393">
        <f t="shared" si="29"/>
        <v>2.0457480483773903E-2</v>
      </c>
      <c r="J393">
        <v>2.4804925925081167</v>
      </c>
      <c r="K393">
        <v>1.3461674320028258</v>
      </c>
      <c r="M393">
        <f t="shared" si="26"/>
        <v>248.04925925081167</v>
      </c>
      <c r="N393">
        <f t="shared" si="27"/>
        <v>127.38138755756154</v>
      </c>
    </row>
    <row r="394" spans="1:14" x14ac:dyDescent="0.3">
      <c r="A394" s="360">
        <v>45265</v>
      </c>
      <c r="B394">
        <v>1114.664794921875</v>
      </c>
      <c r="C394">
        <v>132598</v>
      </c>
      <c r="D394">
        <v>20855.099609375</v>
      </c>
      <c r="E394">
        <v>421000</v>
      </c>
      <c r="G394">
        <f t="shared" si="28"/>
        <v>1.155917588684845E-2</v>
      </c>
      <c r="H394">
        <f t="shared" si="29"/>
        <v>8.1026504477443376E-3</v>
      </c>
      <c r="J394">
        <v>2.5093313979770544</v>
      </c>
      <c r="K394">
        <v>1.487107029318262</v>
      </c>
      <c r="M394">
        <f t="shared" si="26"/>
        <v>250.93313979770545</v>
      </c>
      <c r="N394">
        <f t="shared" si="27"/>
        <v>128.41770721266766</v>
      </c>
    </row>
    <row r="395" spans="1:14" x14ac:dyDescent="0.3">
      <c r="A395" s="360">
        <v>45266</v>
      </c>
      <c r="B395">
        <v>1087.306030273438</v>
      </c>
      <c r="C395">
        <v>298323</v>
      </c>
      <c r="D395">
        <v>20937.69921875</v>
      </c>
      <c r="E395">
        <v>359200</v>
      </c>
      <c r="G395">
        <f t="shared" si="28"/>
        <v>-2.4850622250870383E-2</v>
      </c>
      <c r="H395">
        <f t="shared" si="29"/>
        <v>3.9528205452235366E-3</v>
      </c>
      <c r="J395">
        <v>2.447741395803352</v>
      </c>
      <c r="K395">
        <v>1.2688096079123985</v>
      </c>
      <c r="M395">
        <f t="shared" si="26"/>
        <v>244.7741395803352</v>
      </c>
      <c r="N395">
        <f t="shared" si="27"/>
        <v>128.92632393717523</v>
      </c>
    </row>
    <row r="396" spans="1:14" x14ac:dyDescent="0.3">
      <c r="A396" s="360">
        <v>45267</v>
      </c>
      <c r="B396">
        <v>1079.659301757812</v>
      </c>
      <c r="C396">
        <v>164036</v>
      </c>
      <c r="D396">
        <v>20901.150390625</v>
      </c>
      <c r="E396">
        <v>275000</v>
      </c>
      <c r="G396">
        <f t="shared" si="28"/>
        <v>-7.057575072807732E-3</v>
      </c>
      <c r="H396">
        <f t="shared" si="29"/>
        <v>-1.7471243957791426E-3</v>
      </c>
      <c r="J396">
        <v>2.4305270942092916</v>
      </c>
      <c r="K396">
        <v>0.97138820204874599</v>
      </c>
      <c r="M396">
        <f t="shared" si="26"/>
        <v>243.05270942092915</v>
      </c>
      <c r="N396">
        <f t="shared" si="27"/>
        <v>128.7012702669922</v>
      </c>
    </row>
    <row r="397" spans="1:14" x14ac:dyDescent="0.3">
      <c r="A397" s="360">
        <v>45268</v>
      </c>
      <c r="B397">
        <v>1082.688110351562</v>
      </c>
      <c r="C397">
        <v>349618</v>
      </c>
      <c r="D397">
        <v>20969.400390625</v>
      </c>
      <c r="E397">
        <v>292400</v>
      </c>
      <c r="G397">
        <f t="shared" si="28"/>
        <v>2.801409762004829E-3</v>
      </c>
      <c r="H397">
        <f t="shared" si="29"/>
        <v>3.2600507599202964E-3</v>
      </c>
      <c r="J397">
        <v>2.4373455427127202</v>
      </c>
      <c r="K397">
        <v>1.0328505828329213</v>
      </c>
      <c r="M397">
        <f t="shared" si="26"/>
        <v>243.73455427127203</v>
      </c>
      <c r="N397">
        <f t="shared" si="27"/>
        <v>129.1215275988404</v>
      </c>
    </row>
    <row r="398" spans="1:14" x14ac:dyDescent="0.3">
      <c r="A398" s="360">
        <v>45271</v>
      </c>
      <c r="B398">
        <v>1104.38671875</v>
      </c>
      <c r="C398">
        <v>147543</v>
      </c>
      <c r="D398">
        <v>20997.099609375</v>
      </c>
      <c r="E398">
        <v>212900</v>
      </c>
      <c r="G398">
        <f t="shared" si="28"/>
        <v>1.9843235446578511E-2</v>
      </c>
      <c r="H398">
        <f t="shared" si="29"/>
        <v>1.3200635160099149E-3</v>
      </c>
      <c r="J398">
        <v>2.4861934112330726</v>
      </c>
      <c r="K398">
        <v>0.75203108442246558</v>
      </c>
      <c r="M398">
        <f t="shared" si="26"/>
        <v>248.61934112330727</v>
      </c>
      <c r="N398">
        <f t="shared" si="27"/>
        <v>129.29208876757531</v>
      </c>
    </row>
    <row r="399" spans="1:14" x14ac:dyDescent="0.3">
      <c r="A399" s="360">
        <v>45272</v>
      </c>
      <c r="B399">
        <v>1084.624633789062</v>
      </c>
      <c r="C399">
        <v>286804</v>
      </c>
      <c r="D399">
        <v>20906.400390625</v>
      </c>
      <c r="E399">
        <v>244900</v>
      </c>
      <c r="G399">
        <f t="shared" si="28"/>
        <v>-1.8056207747795632E-2</v>
      </c>
      <c r="H399">
        <f t="shared" si="29"/>
        <v>-4.3289634704181011E-3</v>
      </c>
      <c r="J399">
        <v>2.4417050408208287</v>
      </c>
      <c r="K399">
        <v>0.86506534793359235</v>
      </c>
      <c r="M399">
        <f t="shared" si="26"/>
        <v>244.17050408208289</v>
      </c>
      <c r="N399">
        <f t="shared" si="27"/>
        <v>128.73359775405746</v>
      </c>
    </row>
    <row r="400" spans="1:14" x14ac:dyDescent="0.3">
      <c r="A400" s="360">
        <v>45273</v>
      </c>
      <c r="B400">
        <v>1093.413330078125</v>
      </c>
      <c r="C400">
        <v>120177</v>
      </c>
      <c r="D400">
        <v>20926.349609375</v>
      </c>
      <c r="E400">
        <v>260300</v>
      </c>
      <c r="G400">
        <f t="shared" si="28"/>
        <v>8.0703313125331244E-3</v>
      </c>
      <c r="H400">
        <f t="shared" si="29"/>
        <v>9.5376088171354734E-4</v>
      </c>
      <c r="J400">
        <v>2.4614901382293963</v>
      </c>
      <c r="K400">
        <v>0.91946308724832215</v>
      </c>
      <c r="M400">
        <f t="shared" si="26"/>
        <v>246.14901382293962</v>
      </c>
      <c r="N400">
        <f t="shared" si="27"/>
        <v>128.85643739426743</v>
      </c>
    </row>
    <row r="401" spans="1:14" x14ac:dyDescent="0.3">
      <c r="A401" s="360">
        <v>45274</v>
      </c>
      <c r="B401">
        <v>1109.5009765625</v>
      </c>
      <c r="C401">
        <v>252958</v>
      </c>
      <c r="D401">
        <v>21182.69921875</v>
      </c>
      <c r="E401">
        <v>334400</v>
      </c>
      <c r="G401">
        <f t="shared" si="28"/>
        <v>1.4606044766943075E-2</v>
      </c>
      <c r="H401">
        <f t="shared" si="29"/>
        <v>1.2175662163725103E-2</v>
      </c>
      <c r="J401">
        <v>2.4977066192977042</v>
      </c>
      <c r="K401">
        <v>1.1812080536912752</v>
      </c>
      <c r="M401">
        <f t="shared" si="26"/>
        <v>249.77066192977043</v>
      </c>
      <c r="N401">
        <f t="shared" si="27"/>
        <v>130.43494000022008</v>
      </c>
    </row>
    <row r="402" spans="1:14" x14ac:dyDescent="0.3">
      <c r="A402" s="360">
        <v>45275</v>
      </c>
      <c r="B402">
        <v>1117.842651367188</v>
      </c>
      <c r="C402">
        <v>72264</v>
      </c>
      <c r="D402">
        <v>21456.650390625</v>
      </c>
      <c r="E402">
        <v>508800</v>
      </c>
      <c r="G402">
        <f t="shared" si="28"/>
        <v>7.4902800810496438E-3</v>
      </c>
      <c r="H402">
        <f t="shared" si="29"/>
        <v>1.2849864921501506E-2</v>
      </c>
      <c r="J402">
        <v>2.5164853827380482</v>
      </c>
      <c r="K402">
        <v>1.7972447898269164</v>
      </c>
      <c r="M402">
        <f t="shared" si="26"/>
        <v>251.64853827380483</v>
      </c>
      <c r="N402">
        <f t="shared" si="27"/>
        <v>132.12182627932452</v>
      </c>
    </row>
    <row r="403" spans="1:14" x14ac:dyDescent="0.3">
      <c r="A403" s="360">
        <v>45278</v>
      </c>
      <c r="B403">
        <v>1143.265258789062</v>
      </c>
      <c r="C403">
        <v>211969</v>
      </c>
      <c r="D403">
        <v>21418.650390625</v>
      </c>
      <c r="E403">
        <v>249700</v>
      </c>
      <c r="G403">
        <f t="shared" si="28"/>
        <v>2.2487806665719329E-2</v>
      </c>
      <c r="H403">
        <f t="shared" si="29"/>
        <v>-1.7725827811074615E-3</v>
      </c>
      <c r="J403">
        <v>2.5737167112170503</v>
      </c>
      <c r="K403">
        <v>0.8820204874602614</v>
      </c>
      <c r="M403">
        <f t="shared" si="26"/>
        <v>257.37167112170505</v>
      </c>
      <c r="N403">
        <f t="shared" si="27"/>
        <v>131.88783684913795</v>
      </c>
    </row>
    <row r="404" spans="1:14" x14ac:dyDescent="0.3">
      <c r="A404" s="360">
        <v>45279</v>
      </c>
      <c r="B404">
        <v>1157.565307617188</v>
      </c>
      <c r="C404">
        <v>128744</v>
      </c>
      <c r="D404">
        <v>21453.099609375</v>
      </c>
      <c r="E404">
        <v>249800</v>
      </c>
      <c r="G404">
        <f t="shared" si="28"/>
        <v>1.2430496334773474E-2</v>
      </c>
      <c r="H404">
        <f t="shared" si="29"/>
        <v>1.607082806947435E-3</v>
      </c>
      <c r="J404">
        <v>2.6059089556303463</v>
      </c>
      <c r="K404">
        <v>0.88237371953373367</v>
      </c>
      <c r="M404">
        <f t="shared" si="26"/>
        <v>260.59089556303462</v>
      </c>
      <c r="N404">
        <f t="shared" si="27"/>
        <v>132.09996192981387</v>
      </c>
    </row>
    <row r="405" spans="1:14" x14ac:dyDescent="0.3">
      <c r="A405" s="360">
        <v>45280</v>
      </c>
      <c r="B405">
        <v>1095.349731445312</v>
      </c>
      <c r="C405">
        <v>227925</v>
      </c>
      <c r="D405">
        <v>21150.150390625</v>
      </c>
      <c r="E405">
        <v>363900</v>
      </c>
      <c r="G405">
        <f t="shared" si="28"/>
        <v>-5.5245224931895522E-2</v>
      </c>
      <c r="H405">
        <f t="shared" si="29"/>
        <v>-1.4222122733049722E-2</v>
      </c>
      <c r="J405">
        <v>2.4658493615330341</v>
      </c>
      <c r="K405">
        <v>1.2854115153655952</v>
      </c>
      <c r="M405">
        <f t="shared" si="26"/>
        <v>246.5849361533034</v>
      </c>
      <c r="N405">
        <f t="shared" si="27"/>
        <v>130.2345167963725</v>
      </c>
    </row>
    <row r="406" spans="1:14" x14ac:dyDescent="0.3">
      <c r="A406" s="360">
        <v>45281</v>
      </c>
      <c r="B406">
        <v>1107.216918945312</v>
      </c>
      <c r="C406">
        <v>102668</v>
      </c>
      <c r="D406">
        <v>21255.05078125</v>
      </c>
      <c r="E406">
        <v>277500</v>
      </c>
      <c r="G406">
        <f t="shared" si="28"/>
        <v>1.0775884881566765E-2</v>
      </c>
      <c r="H406">
        <f t="shared" si="29"/>
        <v>4.9475348167753461E-3</v>
      </c>
      <c r="J406">
        <v>2.4925647528642174</v>
      </c>
      <c r="K406">
        <v>0.98021900388555283</v>
      </c>
      <c r="M406">
        <f t="shared" si="26"/>
        <v>249.25647528642173</v>
      </c>
      <c r="N406">
        <f t="shared" si="27"/>
        <v>130.88045318133803</v>
      </c>
    </row>
    <row r="407" spans="1:14" x14ac:dyDescent="0.3">
      <c r="A407" s="360">
        <v>45282</v>
      </c>
      <c r="B407">
        <v>1109.94775390625</v>
      </c>
      <c r="C407">
        <v>67248</v>
      </c>
      <c r="D407">
        <v>21349.400390625</v>
      </c>
      <c r="E407">
        <v>284700</v>
      </c>
      <c r="G407">
        <f t="shared" si="28"/>
        <v>2.4633590597032706E-3</v>
      </c>
      <c r="H407">
        <f t="shared" si="29"/>
        <v>4.4291035803757312E-3</v>
      </c>
      <c r="J407">
        <v>2.4987124036569881</v>
      </c>
      <c r="K407">
        <v>1.0056517131755562</v>
      </c>
      <c r="M407">
        <f t="shared" si="26"/>
        <v>249.87124036569881</v>
      </c>
      <c r="N407">
        <f t="shared" si="27"/>
        <v>131.46142190070591</v>
      </c>
    </row>
    <row r="408" spans="1:14" x14ac:dyDescent="0.3">
      <c r="A408" s="360">
        <v>45286</v>
      </c>
      <c r="B408">
        <v>1115.509033203125</v>
      </c>
      <c r="C408">
        <v>48690</v>
      </c>
      <c r="D408">
        <v>21441.349609375</v>
      </c>
      <c r="E408">
        <v>219500</v>
      </c>
      <c r="G408">
        <f t="shared" si="28"/>
        <v>4.9978870902293556E-3</v>
      </c>
      <c r="H408">
        <f t="shared" si="29"/>
        <v>4.2976278879013263E-3</v>
      </c>
      <c r="J408">
        <v>2.5112319456898429</v>
      </c>
      <c r="K408">
        <v>0.77534440127163551</v>
      </c>
      <c r="M408">
        <f t="shared" si="26"/>
        <v>251.12319456898427</v>
      </c>
      <c r="N408">
        <f t="shared" si="27"/>
        <v>132.02760993495355</v>
      </c>
    </row>
    <row r="409" spans="1:14" x14ac:dyDescent="0.3">
      <c r="A409" s="360">
        <v>45287</v>
      </c>
      <c r="B409">
        <v>1127.475341796875</v>
      </c>
      <c r="C409">
        <v>113740</v>
      </c>
      <c r="D409">
        <v>21654.75</v>
      </c>
      <c r="E409">
        <v>256500</v>
      </c>
      <c r="G409">
        <f t="shared" si="28"/>
        <v>1.0670089598548562E-2</v>
      </c>
      <c r="H409">
        <f t="shared" si="29"/>
        <v>9.9035475021389333E-3</v>
      </c>
      <c r="J409">
        <v>2.5381704782504628</v>
      </c>
      <c r="K409">
        <v>0.90604026845637586</v>
      </c>
      <c r="M409">
        <f t="shared" si="26"/>
        <v>253.81704782504627</v>
      </c>
      <c r="N409">
        <f t="shared" si="27"/>
        <v>133.34164771926754</v>
      </c>
    </row>
    <row r="410" spans="1:14" x14ac:dyDescent="0.3">
      <c r="A410" s="360">
        <v>45288</v>
      </c>
      <c r="B410">
        <v>1185.073120117188</v>
      </c>
      <c r="C410">
        <v>634462</v>
      </c>
      <c r="D410">
        <v>21778.69921875</v>
      </c>
      <c r="E410">
        <v>393100</v>
      </c>
      <c r="G410">
        <f t="shared" si="28"/>
        <v>4.9823555071344769E-2</v>
      </c>
      <c r="H410">
        <f t="shared" si="29"/>
        <v>5.7075621422148105E-3</v>
      </c>
      <c r="J410">
        <v>2.6678344940616139</v>
      </c>
      <c r="K410">
        <v>1.3885552808194983</v>
      </c>
      <c r="M410">
        <f t="shared" si="26"/>
        <v>266.78344940616137</v>
      </c>
      <c r="N410">
        <f t="shared" si="27"/>
        <v>134.10487948419859</v>
      </c>
    </row>
    <row r="411" spans="1:14" x14ac:dyDescent="0.3">
      <c r="A411" s="360">
        <v>45289</v>
      </c>
      <c r="B411">
        <v>1184.775146484375</v>
      </c>
      <c r="C411">
        <v>260301</v>
      </c>
      <c r="D411">
        <v>21731.400390625</v>
      </c>
      <c r="E411">
        <v>270900</v>
      </c>
      <c r="G411">
        <f t="shared" si="28"/>
        <v>-2.5147064357032215E-4</v>
      </c>
      <c r="H411">
        <f t="shared" si="29"/>
        <v>-2.1741548367498844E-3</v>
      </c>
      <c r="J411">
        <v>2.6671636963509537</v>
      </c>
      <c r="K411">
        <v>0.9569056870363829</v>
      </c>
      <c r="M411">
        <f t="shared" si="26"/>
        <v>266.71636963509536</v>
      </c>
      <c r="N411">
        <f t="shared" si="27"/>
        <v>133.8136314357391</v>
      </c>
    </row>
    <row r="412" spans="1:14" x14ac:dyDescent="0.3">
      <c r="A412" s="360">
        <v>45292</v>
      </c>
      <c r="B412">
        <v>1211.836303710938</v>
      </c>
      <c r="C412">
        <v>234465</v>
      </c>
      <c r="D412">
        <v>21741.900390625</v>
      </c>
      <c r="E412">
        <v>154000</v>
      </c>
      <c r="G412">
        <f t="shared" si="28"/>
        <v>2.2583808800423141E-2</v>
      </c>
      <c r="H412">
        <f t="shared" si="29"/>
        <v>4.8305511730105139E-4</v>
      </c>
      <c r="J412">
        <v>2.7280837252274086</v>
      </c>
      <c r="K412">
        <v>0.54397739314729776</v>
      </c>
      <c r="M412">
        <f t="shared" si="26"/>
        <v>272.80837252274085</v>
      </c>
      <c r="N412">
        <f t="shared" si="27"/>
        <v>133.87828640986962</v>
      </c>
    </row>
    <row r="413" spans="1:14" x14ac:dyDescent="0.3">
      <c r="A413" s="360">
        <v>45293</v>
      </c>
      <c r="B413">
        <v>1198.827026367188</v>
      </c>
      <c r="C413">
        <v>150464</v>
      </c>
      <c r="D413">
        <v>21665.80078125</v>
      </c>
      <c r="E413">
        <v>263700</v>
      </c>
      <c r="G413">
        <f t="shared" si="28"/>
        <v>-1.0793214857110036E-2</v>
      </c>
      <c r="H413">
        <f t="shared" si="29"/>
        <v>-3.5062758581720864E-3</v>
      </c>
      <c r="J413">
        <v>2.6987972632772479</v>
      </c>
      <c r="K413">
        <v>0.93147297774637938</v>
      </c>
      <c r="M413">
        <f t="shared" si="26"/>
        <v>269.87972632772477</v>
      </c>
      <c r="N413">
        <f t="shared" si="27"/>
        <v>133.40969419315709</v>
      </c>
    </row>
    <row r="414" spans="1:14" x14ac:dyDescent="0.3">
      <c r="A414" s="360">
        <v>45294</v>
      </c>
      <c r="B414">
        <v>1193.414916992188</v>
      </c>
      <c r="C414">
        <v>109258</v>
      </c>
      <c r="D414">
        <v>21517.349609375</v>
      </c>
      <c r="E414">
        <v>311900</v>
      </c>
      <c r="G414">
        <f t="shared" si="28"/>
        <v>-4.5247251212127172E-3</v>
      </c>
      <c r="H414">
        <f t="shared" si="29"/>
        <v>-6.8754481934599071E-3</v>
      </c>
      <c r="J414">
        <v>2.6866135323064269</v>
      </c>
      <c r="K414">
        <v>1.1017308371600141</v>
      </c>
      <c r="M414">
        <f t="shared" si="26"/>
        <v>268.6613532306427</v>
      </c>
      <c r="N414">
        <f t="shared" si="27"/>
        <v>132.49558879532665</v>
      </c>
    </row>
    <row r="415" spans="1:14" x14ac:dyDescent="0.3">
      <c r="A415" s="360">
        <v>45295</v>
      </c>
      <c r="B415">
        <v>1217.496704101562</v>
      </c>
      <c r="C415">
        <v>156733</v>
      </c>
      <c r="D415">
        <v>21658.599609375</v>
      </c>
      <c r="E415">
        <v>339200</v>
      </c>
      <c r="G415">
        <f t="shared" si="28"/>
        <v>1.997799326529532E-2</v>
      </c>
      <c r="H415">
        <f t="shared" si="29"/>
        <v>6.5430178827624828E-3</v>
      </c>
      <c r="J415">
        <v>2.7408264084896983</v>
      </c>
      <c r="K415">
        <v>1.1981631932179442</v>
      </c>
      <c r="M415">
        <f t="shared" si="26"/>
        <v>274.08264084896985</v>
      </c>
      <c r="N415">
        <f t="shared" si="27"/>
        <v>133.36535213779638</v>
      </c>
    </row>
    <row r="416" spans="1:14" x14ac:dyDescent="0.3">
      <c r="A416" s="360">
        <v>45296</v>
      </c>
      <c r="B416">
        <v>1242.472290039062</v>
      </c>
      <c r="C416">
        <v>124393</v>
      </c>
      <c r="D416">
        <v>21710.80078125</v>
      </c>
      <c r="E416">
        <v>309300</v>
      </c>
      <c r="G416">
        <f t="shared" si="28"/>
        <v>2.0306308093027536E-2</v>
      </c>
      <c r="H416">
        <f t="shared" si="29"/>
        <v>2.4072823978970102E-3</v>
      </c>
      <c r="J416">
        <v>2.7970514030004789</v>
      </c>
      <c r="K416">
        <v>1.092546803249735</v>
      </c>
      <c r="M416">
        <f t="shared" si="26"/>
        <v>279.7051403000479</v>
      </c>
      <c r="N416">
        <f t="shared" si="27"/>
        <v>133.68678693943065</v>
      </c>
    </row>
    <row r="417" spans="1:14" x14ac:dyDescent="0.3">
      <c r="A417" s="360">
        <v>45299</v>
      </c>
      <c r="B417">
        <v>1281.201904296875</v>
      </c>
      <c r="C417">
        <v>165140</v>
      </c>
      <c r="D417">
        <v>21513</v>
      </c>
      <c r="E417">
        <v>231500</v>
      </c>
      <c r="G417">
        <f t="shared" si="28"/>
        <v>3.0695448129721265E-2</v>
      </c>
      <c r="H417">
        <f t="shared" si="29"/>
        <v>-9.1524650052922391E-3</v>
      </c>
      <c r="J417">
        <v>2.8842394415313644</v>
      </c>
      <c r="K417">
        <v>0.81773225008830797</v>
      </c>
      <c r="M417">
        <f t="shared" si="26"/>
        <v>288.42394415313646</v>
      </c>
      <c r="N417">
        <f t="shared" si="27"/>
        <v>132.46880556850587</v>
      </c>
    </row>
    <row r="418" spans="1:14" x14ac:dyDescent="0.3">
      <c r="A418" s="360">
        <v>45300</v>
      </c>
      <c r="B418">
        <v>1292.820678710938</v>
      </c>
      <c r="C418">
        <v>162536</v>
      </c>
      <c r="D418">
        <v>21544.849609375</v>
      </c>
      <c r="E418">
        <v>228600</v>
      </c>
      <c r="G418">
        <f t="shared" si="28"/>
        <v>9.0277788565380525E-3</v>
      </c>
      <c r="H418">
        <f t="shared" si="29"/>
        <v>1.4793871720368669E-3</v>
      </c>
      <c r="J418">
        <v>2.9103956057666078</v>
      </c>
      <c r="K418">
        <v>0.80748851995761217</v>
      </c>
      <c r="M418">
        <f t="shared" si="26"/>
        <v>291.03956057666079</v>
      </c>
      <c r="N418">
        <f t="shared" si="27"/>
        <v>132.6649232513827</v>
      </c>
    </row>
    <row r="419" spans="1:14" x14ac:dyDescent="0.3">
      <c r="A419" s="360">
        <v>45301</v>
      </c>
      <c r="B419">
        <v>1303.64501953125</v>
      </c>
      <c r="C419">
        <v>171210</v>
      </c>
      <c r="D419">
        <v>21618.69921875</v>
      </c>
      <c r="E419">
        <v>217000</v>
      </c>
      <c r="G419">
        <f t="shared" si="28"/>
        <v>8.3377982120624739E-3</v>
      </c>
      <c r="H419">
        <f t="shared" si="29"/>
        <v>3.421854015216792E-3</v>
      </c>
      <c r="J419">
        <v>2.9347633425127184</v>
      </c>
      <c r="K419">
        <v>0.76651359943482866</v>
      </c>
      <c r="M419">
        <f t="shared" si="26"/>
        <v>293.47633425127185</v>
      </c>
      <c r="N419">
        <f t="shared" si="27"/>
        <v>133.11966083078156</v>
      </c>
    </row>
    <row r="420" spans="1:14" x14ac:dyDescent="0.3">
      <c r="A420" s="360">
        <v>45302</v>
      </c>
      <c r="B420">
        <v>1285.769897460938</v>
      </c>
      <c r="C420">
        <v>277321</v>
      </c>
      <c r="D420">
        <v>21647.19921875</v>
      </c>
      <c r="E420">
        <v>212500</v>
      </c>
      <c r="G420">
        <f t="shared" si="28"/>
        <v>-1.3806521232626772E-2</v>
      </c>
      <c r="H420">
        <f t="shared" si="29"/>
        <v>1.317434984659037E-3</v>
      </c>
      <c r="J420">
        <v>2.8945228995938677</v>
      </c>
      <c r="K420">
        <v>0.75061815612857652</v>
      </c>
      <c r="M420">
        <f t="shared" si="26"/>
        <v>289.45228995938675</v>
      </c>
      <c r="N420">
        <f t="shared" si="27"/>
        <v>133.29515290342144</v>
      </c>
    </row>
    <row r="421" spans="1:14" x14ac:dyDescent="0.3">
      <c r="A421" s="360">
        <v>45303</v>
      </c>
      <c r="B421">
        <v>1274.299926757812</v>
      </c>
      <c r="C421">
        <v>100308</v>
      </c>
      <c r="D421">
        <v>21894.55078125</v>
      </c>
      <c r="E421">
        <v>294700</v>
      </c>
      <c r="G421">
        <f t="shared" si="28"/>
        <v>-8.9607301665406234E-3</v>
      </c>
      <c r="H421">
        <f t="shared" si="29"/>
        <v>1.1361703346499745E-2</v>
      </c>
      <c r="J421">
        <v>2.8687017220072479</v>
      </c>
      <c r="K421">
        <v>1.0409749205227834</v>
      </c>
      <c r="M421">
        <f t="shared" si="26"/>
        <v>286.87017220072477</v>
      </c>
      <c r="N421">
        <f t="shared" si="27"/>
        <v>134.81824898671428</v>
      </c>
    </row>
    <row r="422" spans="1:14" x14ac:dyDescent="0.3">
      <c r="A422" s="360">
        <v>45306</v>
      </c>
      <c r="B422">
        <v>1274.299926757812</v>
      </c>
      <c r="C422">
        <v>0</v>
      </c>
      <c r="D422">
        <v>22097.44921875</v>
      </c>
      <c r="E422">
        <v>345500</v>
      </c>
      <c r="G422">
        <f t="shared" si="28"/>
        <v>0</v>
      </c>
      <c r="H422">
        <f t="shared" si="29"/>
        <v>9.224398809286917E-3</v>
      </c>
      <c r="J422">
        <v>2.8687017220072479</v>
      </c>
      <c r="K422">
        <v>1.2204168138466973</v>
      </c>
      <c r="M422">
        <f t="shared" si="26"/>
        <v>286.87017220072477</v>
      </c>
      <c r="N422">
        <f t="shared" si="27"/>
        <v>136.06761977030285</v>
      </c>
    </row>
    <row r="423" spans="1:14" x14ac:dyDescent="0.3">
      <c r="A423" s="360">
        <v>45307</v>
      </c>
      <c r="B423">
        <v>1270.02978515625</v>
      </c>
      <c r="C423">
        <v>107201</v>
      </c>
      <c r="D423">
        <v>22032.30078125</v>
      </c>
      <c r="E423">
        <v>292400</v>
      </c>
      <c r="G423">
        <f t="shared" si="28"/>
        <v>-3.3565976852632977E-3</v>
      </c>
      <c r="H423">
        <f t="shared" si="29"/>
        <v>-2.952587985615914E-3</v>
      </c>
      <c r="J423">
        <v>2.8590887868509358</v>
      </c>
      <c r="K423">
        <v>1.0328505828329213</v>
      </c>
      <c r="M423">
        <f t="shared" si="26"/>
        <v>285.90887868509355</v>
      </c>
      <c r="N423">
        <f t="shared" si="27"/>
        <v>135.66646067114053</v>
      </c>
    </row>
    <row r="424" spans="1:14" x14ac:dyDescent="0.3">
      <c r="A424" s="360">
        <v>45308</v>
      </c>
      <c r="B424">
        <v>1227.079833984375</v>
      </c>
      <c r="C424">
        <v>109860</v>
      </c>
      <c r="D424">
        <v>21571.94921875</v>
      </c>
      <c r="E424">
        <v>456000</v>
      </c>
      <c r="G424">
        <f t="shared" si="28"/>
        <v>-3.4403125090298754E-2</v>
      </c>
      <c r="H424">
        <f t="shared" si="29"/>
        <v>-2.1115770473744744E-2</v>
      </c>
      <c r="J424">
        <v>2.7623999333873965</v>
      </c>
      <c r="K424">
        <v>1.6107382550335569</v>
      </c>
      <c r="M424">
        <f t="shared" si="26"/>
        <v>276.23999333873968</v>
      </c>
      <c r="N424">
        <f t="shared" si="27"/>
        <v>132.83179225548625</v>
      </c>
    </row>
    <row r="425" spans="1:14" x14ac:dyDescent="0.3">
      <c r="A425" s="360">
        <v>45309</v>
      </c>
      <c r="B425">
        <v>1276.2861328125</v>
      </c>
      <c r="C425">
        <v>154731</v>
      </c>
      <c r="D425">
        <v>21462.25</v>
      </c>
      <c r="E425">
        <v>387300</v>
      </c>
      <c r="G425">
        <f t="shared" si="28"/>
        <v>3.931717381605742E-2</v>
      </c>
      <c r="H425">
        <f t="shared" si="29"/>
        <v>-5.0982455047793645E-3</v>
      </c>
      <c r="J425">
        <v>2.8731730655345453</v>
      </c>
      <c r="K425">
        <v>1.3680678205581067</v>
      </c>
      <c r="M425">
        <f t="shared" si="26"/>
        <v>287.31730655345456</v>
      </c>
      <c r="N425">
        <f t="shared" si="27"/>
        <v>132.15630652687514</v>
      </c>
    </row>
    <row r="426" spans="1:14" x14ac:dyDescent="0.3">
      <c r="A426" s="360">
        <v>45310</v>
      </c>
      <c r="B426">
        <v>1254.289794921875</v>
      </c>
      <c r="C426">
        <v>109305</v>
      </c>
      <c r="D426">
        <v>21622.400390625</v>
      </c>
      <c r="E426">
        <v>343100</v>
      </c>
      <c r="G426">
        <f t="shared" si="28"/>
        <v>-1.7384889859191222E-2</v>
      </c>
      <c r="H426">
        <f t="shared" si="29"/>
        <v>7.434254509367264E-3</v>
      </c>
      <c r="J426">
        <v>2.8236549489124751</v>
      </c>
      <c r="K426">
        <v>1.2119392440833627</v>
      </c>
      <c r="M426">
        <f t="shared" si="26"/>
        <v>282.36549489124752</v>
      </c>
      <c r="N426">
        <f t="shared" si="27"/>
        <v>133.14245122809874</v>
      </c>
    </row>
    <row r="427" spans="1:14" x14ac:dyDescent="0.3">
      <c r="A427" s="360">
        <v>45314</v>
      </c>
      <c r="B427">
        <v>1226.83154296875</v>
      </c>
      <c r="C427">
        <v>122857</v>
      </c>
      <c r="D427">
        <v>21238.80078125</v>
      </c>
      <c r="E427">
        <v>449700</v>
      </c>
      <c r="G427">
        <f t="shared" si="28"/>
        <v>-2.2134647431606366E-2</v>
      </c>
      <c r="H427">
        <f t="shared" si="29"/>
        <v>-1.7900098054810153E-2</v>
      </c>
      <c r="J427">
        <v>2.7618409810959257</v>
      </c>
      <c r="K427">
        <v>1.588484634404804</v>
      </c>
      <c r="M427">
        <f t="shared" si="26"/>
        <v>276.18409810959258</v>
      </c>
      <c r="N427">
        <f t="shared" si="27"/>
        <v>130.78039191185036</v>
      </c>
    </row>
    <row r="428" spans="1:14" x14ac:dyDescent="0.3">
      <c r="A428" s="360">
        <v>45315</v>
      </c>
      <c r="B428">
        <v>1214.815551757812</v>
      </c>
      <c r="C428">
        <v>90848</v>
      </c>
      <c r="D428">
        <v>21453.94921875</v>
      </c>
      <c r="E428">
        <v>407500</v>
      </c>
      <c r="G428">
        <f t="shared" si="28"/>
        <v>-9.8426084938923759E-3</v>
      </c>
      <c r="H428">
        <f t="shared" si="29"/>
        <v>1.0079006802925212E-2</v>
      </c>
      <c r="J428">
        <v>2.7347906031161169</v>
      </c>
      <c r="K428">
        <v>1.4394206993995056</v>
      </c>
      <c r="M428">
        <f t="shared" si="26"/>
        <v>273.4790603116117</v>
      </c>
      <c r="N428">
        <f t="shared" si="27"/>
        <v>132.10519349859118</v>
      </c>
    </row>
    <row r="429" spans="1:14" x14ac:dyDescent="0.3">
      <c r="A429" s="360">
        <v>45316</v>
      </c>
      <c r="B429">
        <v>1208.559204101562</v>
      </c>
      <c r="C429">
        <v>112374</v>
      </c>
      <c r="D429">
        <v>21352.599609375</v>
      </c>
      <c r="E429">
        <v>418100</v>
      </c>
      <c r="G429">
        <f t="shared" si="28"/>
        <v>-5.1633463134099205E-3</v>
      </c>
      <c r="H429">
        <f t="shared" si="29"/>
        <v>-4.735247364061254E-3</v>
      </c>
      <c r="J429">
        <v>2.7207063244325069</v>
      </c>
      <c r="K429">
        <v>1.4768632991875663</v>
      </c>
      <c r="M429">
        <f t="shared" si="26"/>
        <v>272.0706324432507</v>
      </c>
      <c r="N429">
        <f t="shared" si="27"/>
        <v>131.48112146313628</v>
      </c>
    </row>
    <row r="430" spans="1:14" x14ac:dyDescent="0.3">
      <c r="A430" s="360">
        <v>45320</v>
      </c>
      <c r="B430">
        <v>1230.902954101562</v>
      </c>
      <c r="C430">
        <v>44575</v>
      </c>
      <c r="D430">
        <v>21737.599609375</v>
      </c>
      <c r="E430">
        <v>376700</v>
      </c>
      <c r="G430">
        <f t="shared" si="28"/>
        <v>1.8319099381676085E-2</v>
      </c>
      <c r="H430">
        <f t="shared" si="29"/>
        <v>1.786996821930258E-2</v>
      </c>
      <c r="J430">
        <v>2.7710065345754851</v>
      </c>
      <c r="K430">
        <v>1.330625220770046</v>
      </c>
      <c r="M430">
        <f t="shared" si="26"/>
        <v>277.1006534575485</v>
      </c>
      <c r="N430">
        <f t="shared" si="27"/>
        <v>133.85180384792105</v>
      </c>
    </row>
    <row r="431" spans="1:14" x14ac:dyDescent="0.3">
      <c r="A431" s="360">
        <v>45321</v>
      </c>
      <c r="B431">
        <v>1213.822387695312</v>
      </c>
      <c r="C431">
        <v>149415</v>
      </c>
      <c r="D431">
        <v>21522.099609375</v>
      </c>
      <c r="E431">
        <v>375100</v>
      </c>
      <c r="G431">
        <f t="shared" si="28"/>
        <v>-1.3973630530961349E-2</v>
      </c>
      <c r="H431">
        <f t="shared" si="29"/>
        <v>-9.9631660190465186E-3</v>
      </c>
      <c r="J431">
        <v>2.7325547939502335</v>
      </c>
      <c r="K431">
        <v>1.3249735075944895</v>
      </c>
      <c r="M431">
        <f t="shared" si="26"/>
        <v>273.25547939502337</v>
      </c>
      <c r="N431">
        <f t="shared" si="27"/>
        <v>132.52483747409997</v>
      </c>
    </row>
    <row r="432" spans="1:14" x14ac:dyDescent="0.3">
      <c r="A432" s="360">
        <v>45322</v>
      </c>
      <c r="B432">
        <v>1209.154907226562</v>
      </c>
      <c r="C432">
        <v>129301</v>
      </c>
      <c r="D432">
        <v>21725.69921875</v>
      </c>
      <c r="E432">
        <v>410600</v>
      </c>
      <c r="G432">
        <f t="shared" si="28"/>
        <v>-3.8526867353574296E-3</v>
      </c>
      <c r="H432">
        <f t="shared" si="29"/>
        <v>9.4155595904850831E-3</v>
      </c>
      <c r="J432">
        <v>2.7220473702448853</v>
      </c>
      <c r="K432">
        <v>1.4503708936771458</v>
      </c>
      <c r="M432">
        <f t="shared" si="26"/>
        <v>272.20473702448851</v>
      </c>
      <c r="N432">
        <f t="shared" si="27"/>
        <v>133.77852580525419</v>
      </c>
    </row>
    <row r="433" spans="1:14" x14ac:dyDescent="0.3">
      <c r="A433" s="360">
        <v>45323</v>
      </c>
      <c r="B433">
        <v>1183.335327148438</v>
      </c>
      <c r="C433">
        <v>104873</v>
      </c>
      <c r="D433">
        <v>21697.44921875</v>
      </c>
      <c r="E433">
        <v>332500</v>
      </c>
      <c r="G433">
        <f t="shared" si="28"/>
        <v>-2.1584692085470474E-2</v>
      </c>
      <c r="H433">
        <f t="shared" si="29"/>
        <v>-1.3011495021482201E-3</v>
      </c>
      <c r="J433">
        <v>2.6639223776302576</v>
      </c>
      <c r="K433">
        <v>1.174496644295302</v>
      </c>
      <c r="M433">
        <f t="shared" si="26"/>
        <v>266.39223776302578</v>
      </c>
      <c r="N433">
        <f t="shared" si="27"/>
        <v>133.60457313676025</v>
      </c>
    </row>
    <row r="434" spans="1:14" x14ac:dyDescent="0.3">
      <c r="A434" s="360">
        <v>45324</v>
      </c>
      <c r="B434">
        <v>1173.8017578125</v>
      </c>
      <c r="C434">
        <v>113664</v>
      </c>
      <c r="D434">
        <v>21853.80078125</v>
      </c>
      <c r="E434">
        <v>442800</v>
      </c>
      <c r="G434">
        <f t="shared" si="28"/>
        <v>-8.0891530509514982E-3</v>
      </c>
      <c r="H434">
        <f t="shared" si="29"/>
        <v>7.1801490987671692E-3</v>
      </c>
      <c r="J434">
        <v>2.6424604233472779</v>
      </c>
      <c r="K434">
        <v>1.5641116213352173</v>
      </c>
      <c r="M434">
        <f t="shared" si="26"/>
        <v>264.2460423347278</v>
      </c>
      <c r="N434">
        <f t="shared" si="27"/>
        <v>134.56732611092212</v>
      </c>
    </row>
    <row r="435" spans="1:14" x14ac:dyDescent="0.3">
      <c r="A435" s="360">
        <v>45327</v>
      </c>
      <c r="B435">
        <v>1173.652954101562</v>
      </c>
      <c r="C435">
        <v>106889</v>
      </c>
      <c r="D435">
        <v>21771.69921875</v>
      </c>
      <c r="E435">
        <v>440800</v>
      </c>
      <c r="G435">
        <f t="shared" si="28"/>
        <v>-1.2677877053983371E-4</v>
      </c>
      <c r="H435">
        <f t="shared" si="29"/>
        <v>-3.7639297855089193E-3</v>
      </c>
      <c r="J435">
        <v>2.642125436698652</v>
      </c>
      <c r="K435">
        <v>1.5570469798657718</v>
      </c>
      <c r="M435">
        <f t="shared" si="26"/>
        <v>264.21254366986517</v>
      </c>
      <c r="N435">
        <f t="shared" si="27"/>
        <v>134.06177616811158</v>
      </c>
    </row>
    <row r="436" spans="1:14" x14ac:dyDescent="0.3">
      <c r="A436" s="360">
        <v>45328</v>
      </c>
      <c r="B436">
        <v>1218.092529296875</v>
      </c>
      <c r="C436">
        <v>180148</v>
      </c>
      <c r="D436">
        <v>21929.400390625</v>
      </c>
      <c r="E436">
        <v>371000</v>
      </c>
      <c r="G436">
        <f t="shared" si="28"/>
        <v>3.7165066715824487E-2</v>
      </c>
      <c r="H436">
        <f t="shared" si="29"/>
        <v>7.2172946598549493E-3</v>
      </c>
      <c r="J436">
        <v>2.7421677291065474</v>
      </c>
      <c r="K436">
        <v>1.3104909925821264</v>
      </c>
      <c r="M436">
        <f t="shared" si="26"/>
        <v>274.21677291065475</v>
      </c>
      <c r="N436">
        <f t="shared" si="27"/>
        <v>135.0328395193427</v>
      </c>
    </row>
    <row r="437" spans="1:14" x14ac:dyDescent="0.3">
      <c r="A437" s="360">
        <v>45329</v>
      </c>
      <c r="B437">
        <v>1240.23779296875</v>
      </c>
      <c r="C437">
        <v>175820</v>
      </c>
      <c r="D437">
        <v>21930.5</v>
      </c>
      <c r="E437">
        <v>346300</v>
      </c>
      <c r="G437">
        <f t="shared" si="28"/>
        <v>1.8016995128596971E-2</v>
      </c>
      <c r="H437">
        <f t="shared" si="29"/>
        <v>5.0141900252187643E-5</v>
      </c>
      <c r="J437">
        <v>2.7920211071817125</v>
      </c>
      <c r="K437">
        <v>1.2232426704344754</v>
      </c>
      <c r="M437">
        <f t="shared" si="26"/>
        <v>279.20211071817124</v>
      </c>
      <c r="N437">
        <f t="shared" si="27"/>
        <v>135.03961049226595</v>
      </c>
    </row>
    <row r="438" spans="1:14" x14ac:dyDescent="0.3">
      <c r="A438" s="360">
        <v>45330</v>
      </c>
      <c r="B438">
        <v>1236.166381835938</v>
      </c>
      <c r="C438">
        <v>143005</v>
      </c>
      <c r="D438">
        <v>21717.94921875</v>
      </c>
      <c r="E438">
        <v>491100</v>
      </c>
      <c r="G438">
        <f t="shared" si="28"/>
        <v>-3.2881666430621863E-3</v>
      </c>
      <c r="H438">
        <f t="shared" si="29"/>
        <v>-9.7392904057516487E-3</v>
      </c>
      <c r="J438">
        <v>2.7828555537021531</v>
      </c>
      <c r="K438">
        <v>1.7347227128223244</v>
      </c>
      <c r="M438">
        <f t="shared" si="26"/>
        <v>278.28555537021532</v>
      </c>
      <c r="N438">
        <f t="shared" si="27"/>
        <v>133.73080427672929</v>
      </c>
    </row>
    <row r="439" spans="1:14" x14ac:dyDescent="0.3">
      <c r="A439" s="360">
        <v>45331</v>
      </c>
      <c r="B439">
        <v>1233.137451171875</v>
      </c>
      <c r="C439">
        <v>157864</v>
      </c>
      <c r="D439">
        <v>21782.5</v>
      </c>
      <c r="E439">
        <v>349200</v>
      </c>
      <c r="G439">
        <f t="shared" si="28"/>
        <v>-2.4532681176900116E-3</v>
      </c>
      <c r="H439">
        <f t="shared" si="29"/>
        <v>2.9678235415700974E-3</v>
      </c>
      <c r="J439">
        <v>2.7760368303942538</v>
      </c>
      <c r="K439">
        <v>1.2334864005651713</v>
      </c>
      <c r="M439">
        <f t="shared" si="26"/>
        <v>277.60368303942539</v>
      </c>
      <c r="N439">
        <f t="shared" si="27"/>
        <v>134.12828323785519</v>
      </c>
    </row>
    <row r="440" spans="1:14" x14ac:dyDescent="0.3">
      <c r="A440" s="360">
        <v>45334</v>
      </c>
      <c r="B440">
        <v>1245.40185546875</v>
      </c>
      <c r="C440">
        <v>85133</v>
      </c>
      <c r="D440">
        <v>21616.05078125</v>
      </c>
      <c r="E440">
        <v>287400</v>
      </c>
      <c r="G440">
        <f t="shared" si="28"/>
        <v>9.8965583186349602E-3</v>
      </c>
      <c r="H440">
        <f t="shared" si="29"/>
        <v>-7.670764664605448E-3</v>
      </c>
      <c r="J440">
        <v>2.8036464354700024</v>
      </c>
      <c r="K440">
        <v>1.0151889791593076</v>
      </c>
      <c r="M440">
        <f t="shared" si="26"/>
        <v>280.36464354700024</v>
      </c>
      <c r="N440">
        <f t="shared" si="27"/>
        <v>133.10335276811023</v>
      </c>
    </row>
    <row r="441" spans="1:14" x14ac:dyDescent="0.3">
      <c r="A441" s="360">
        <v>45335</v>
      </c>
      <c r="B441">
        <v>1266.951293945312</v>
      </c>
      <c r="C441">
        <v>122428</v>
      </c>
      <c r="D441">
        <v>21743.25</v>
      </c>
      <c r="E441">
        <v>365800</v>
      </c>
      <c r="G441">
        <f t="shared" si="28"/>
        <v>1.715520525519347E-2</v>
      </c>
      <c r="H441">
        <f t="shared" si="29"/>
        <v>5.867234081485647E-3</v>
      </c>
      <c r="J441">
        <v>2.8521584929283184</v>
      </c>
      <c r="K441">
        <v>1.2921229247615684</v>
      </c>
      <c r="M441">
        <f t="shared" si="26"/>
        <v>285.21584929283182</v>
      </c>
      <c r="N441">
        <f t="shared" si="27"/>
        <v>133.88659678693884</v>
      </c>
    </row>
    <row r="442" spans="1:14" x14ac:dyDescent="0.3">
      <c r="A442" s="360">
        <v>45336</v>
      </c>
      <c r="B442">
        <v>1308.46142578125</v>
      </c>
      <c r="C442">
        <v>133114</v>
      </c>
      <c r="D442">
        <v>21840.05078125</v>
      </c>
      <c r="E442">
        <v>359100</v>
      </c>
      <c r="G442">
        <f t="shared" si="28"/>
        <v>3.2238504261632807E-2</v>
      </c>
      <c r="H442">
        <f t="shared" si="29"/>
        <v>4.4421114826255614E-3</v>
      </c>
      <c r="J442">
        <v>2.9456060276711611</v>
      </c>
      <c r="K442">
        <v>1.2684563758389262</v>
      </c>
      <c r="M442">
        <f t="shared" si="26"/>
        <v>294.56060276711611</v>
      </c>
      <c r="N442">
        <f t="shared" si="27"/>
        <v>134.4826588828941</v>
      </c>
    </row>
    <row r="443" spans="1:14" x14ac:dyDescent="0.3">
      <c r="A443" s="360">
        <v>45337</v>
      </c>
      <c r="B443">
        <v>1260.843994140625</v>
      </c>
      <c r="C443">
        <v>152507</v>
      </c>
      <c r="D443">
        <v>21910.75</v>
      </c>
      <c r="E443">
        <v>345400</v>
      </c>
      <c r="G443">
        <f t="shared" si="28"/>
        <v>-3.7070629487094837E-2</v>
      </c>
      <c r="H443">
        <f t="shared" si="29"/>
        <v>3.2319079434730831E-3</v>
      </c>
      <c r="J443">
        <v>2.8384097505022741</v>
      </c>
      <c r="K443">
        <v>1.220063581773225</v>
      </c>
      <c r="M443">
        <f t="shared" si="26"/>
        <v>283.84097505022743</v>
      </c>
      <c r="N443">
        <f t="shared" si="27"/>
        <v>134.9179975647348</v>
      </c>
    </row>
    <row r="444" spans="1:14" x14ac:dyDescent="0.3">
      <c r="A444" s="360">
        <v>45338</v>
      </c>
      <c r="B444">
        <v>1241.87646484375</v>
      </c>
      <c r="C444">
        <v>117484</v>
      </c>
      <c r="D444">
        <v>22040.69921875</v>
      </c>
      <c r="E444">
        <v>343900</v>
      </c>
      <c r="G444">
        <f t="shared" si="28"/>
        <v>-1.5157819477240759E-2</v>
      </c>
      <c r="H444">
        <f t="shared" si="29"/>
        <v>5.9133248038600013E-3</v>
      </c>
      <c r="J444">
        <v>2.7957100823836321</v>
      </c>
      <c r="K444">
        <v>1.2147651006711409</v>
      </c>
      <c r="M444">
        <f t="shared" si="26"/>
        <v>279.57100823836322</v>
      </c>
      <c r="N444">
        <f t="shared" si="27"/>
        <v>135.718175029169</v>
      </c>
    </row>
    <row r="445" spans="1:14" x14ac:dyDescent="0.3">
      <c r="A445" s="360">
        <v>45341</v>
      </c>
      <c r="B445">
        <v>1251.906372070312</v>
      </c>
      <c r="C445">
        <v>80382</v>
      </c>
      <c r="D445">
        <v>22122.25</v>
      </c>
      <c r="E445">
        <v>0</v>
      </c>
      <c r="G445">
        <f t="shared" si="28"/>
        <v>8.0439733248260717E-3</v>
      </c>
      <c r="H445">
        <f t="shared" si="29"/>
        <v>3.6931806134258504E-3</v>
      </c>
      <c r="J445">
        <v>2.818289391640612</v>
      </c>
      <c r="K445">
        <v>0</v>
      </c>
      <c r="M445">
        <f t="shared" si="26"/>
        <v>281.82893916406118</v>
      </c>
      <c r="N445">
        <f t="shared" si="27"/>
        <v>136.22033347222046</v>
      </c>
    </row>
    <row r="446" spans="1:14" x14ac:dyDescent="0.3">
      <c r="A446" s="360">
        <v>45342</v>
      </c>
      <c r="B446">
        <v>1258.3115234375</v>
      </c>
      <c r="C446">
        <v>203447</v>
      </c>
      <c r="D446">
        <v>22196.94921875</v>
      </c>
      <c r="E446">
        <v>295700</v>
      </c>
      <c r="G446">
        <f t="shared" si="28"/>
        <v>5.1032743250235659E-3</v>
      </c>
      <c r="H446">
        <f t="shared" si="29"/>
        <v>3.3709674724873278E-3</v>
      </c>
      <c r="J446">
        <v>2.8327086569728475</v>
      </c>
      <c r="K446">
        <v>1.0445072412575063</v>
      </c>
      <c r="M446">
        <f t="shared" si="26"/>
        <v>283.27086569728476</v>
      </c>
      <c r="N446">
        <f t="shared" si="27"/>
        <v>136.68030262039659</v>
      </c>
    </row>
    <row r="447" spans="1:14" x14ac:dyDescent="0.3">
      <c r="A447" s="360">
        <v>45343</v>
      </c>
      <c r="B447">
        <v>1266.256103515625</v>
      </c>
      <c r="C447">
        <v>85571</v>
      </c>
      <c r="D447">
        <v>22055.05078125</v>
      </c>
      <c r="E447">
        <v>364500</v>
      </c>
      <c r="G447">
        <f t="shared" si="28"/>
        <v>6.2938352045607375E-3</v>
      </c>
      <c r="H447">
        <f t="shared" si="29"/>
        <v>-6.4132208193745429E-3</v>
      </c>
      <c r="J447">
        <v>2.8505934814730947</v>
      </c>
      <c r="K447">
        <v>1.2875309078064288</v>
      </c>
      <c r="M447">
        <f t="shared" si="26"/>
        <v>285.05934814730949</v>
      </c>
      <c r="N447">
        <f t="shared" si="27"/>
        <v>135.80654644842326</v>
      </c>
    </row>
    <row r="448" spans="1:14" x14ac:dyDescent="0.3">
      <c r="A448" s="360">
        <v>45344</v>
      </c>
      <c r="B448">
        <v>1270.228515625</v>
      </c>
      <c r="C448">
        <v>78633</v>
      </c>
      <c r="D448">
        <v>22217.44921875</v>
      </c>
      <c r="E448">
        <v>343500</v>
      </c>
      <c r="G448">
        <f t="shared" si="28"/>
        <v>3.1322211277079841E-3</v>
      </c>
      <c r="H448">
        <f t="shared" si="29"/>
        <v>7.3363449492495183E-3</v>
      </c>
      <c r="J448">
        <v>2.8595361685276885</v>
      </c>
      <c r="K448">
        <v>1.2133521723772518</v>
      </c>
      <c r="M448">
        <f t="shared" si="26"/>
        <v>285.95361685276885</v>
      </c>
      <c r="N448">
        <f t="shared" si="27"/>
        <v>136.80653376036565</v>
      </c>
    </row>
    <row r="449" spans="1:14" x14ac:dyDescent="0.3">
      <c r="A449" s="360">
        <v>45345</v>
      </c>
      <c r="B449">
        <v>1271.51953125</v>
      </c>
      <c r="C449">
        <v>42540</v>
      </c>
      <c r="D449">
        <v>22212.69921875</v>
      </c>
      <c r="E449">
        <v>226000</v>
      </c>
      <c r="G449">
        <f t="shared" si="28"/>
        <v>1.0158487090088752E-3</v>
      </c>
      <c r="H449">
        <f t="shared" si="29"/>
        <v>-2.1381877779581899E-4</v>
      </c>
      <c r="J449">
        <v>2.8624425005997609</v>
      </c>
      <c r="K449">
        <v>0.79830448604733306</v>
      </c>
      <c r="M449">
        <f t="shared" si="26"/>
        <v>286.24425005997608</v>
      </c>
      <c r="N449">
        <f t="shared" si="27"/>
        <v>136.77728508159234</v>
      </c>
    </row>
    <row r="450" spans="1:14" x14ac:dyDescent="0.3">
      <c r="A450" s="360">
        <v>45348</v>
      </c>
      <c r="B450">
        <v>1284.379516601562</v>
      </c>
      <c r="C450">
        <v>60106</v>
      </c>
      <c r="D450">
        <v>22122.05078125</v>
      </c>
      <c r="E450">
        <v>207800</v>
      </c>
      <c r="G450">
        <f t="shared" si="28"/>
        <v>1.0063068715305793E-2</v>
      </c>
      <c r="H450">
        <f t="shared" si="29"/>
        <v>-4.0892782217130854E-3</v>
      </c>
      <c r="J450">
        <v>2.8913928766834167</v>
      </c>
      <c r="K450">
        <v>0.73401624867537973</v>
      </c>
      <c r="M450">
        <f t="shared" si="26"/>
        <v>289.13928766834169</v>
      </c>
      <c r="N450">
        <f t="shared" si="27"/>
        <v>136.21910675954166</v>
      </c>
    </row>
    <row r="451" spans="1:14" x14ac:dyDescent="0.3">
      <c r="A451" s="360">
        <v>45349</v>
      </c>
      <c r="B451">
        <v>1277.428100585938</v>
      </c>
      <c r="C451">
        <v>52081</v>
      </c>
      <c r="D451">
        <v>22198.349609375</v>
      </c>
      <c r="E451">
        <v>252200</v>
      </c>
      <c r="G451">
        <f t="shared" si="28"/>
        <v>-5.42697510156791E-3</v>
      </c>
      <c r="H451">
        <f t="shared" si="29"/>
        <v>3.4430602082678851E-3</v>
      </c>
      <c r="J451">
        <v>2.8757438613490547</v>
      </c>
      <c r="K451">
        <v>0.89085128929706814</v>
      </c>
      <c r="M451">
        <f t="shared" si="26"/>
        <v>287.57438613490547</v>
      </c>
      <c r="N451">
        <f t="shared" si="27"/>
        <v>136.68892568893295</v>
      </c>
    </row>
    <row r="452" spans="1:14" x14ac:dyDescent="0.3">
      <c r="A452" s="360">
        <v>45350</v>
      </c>
      <c r="B452">
        <v>1419.287231445312</v>
      </c>
      <c r="C452">
        <v>3226540</v>
      </c>
      <c r="D452">
        <v>21951.150390625</v>
      </c>
      <c r="E452">
        <v>203000</v>
      </c>
      <c r="G452">
        <f t="shared" si="28"/>
        <v>0.10530603573771696</v>
      </c>
      <c r="H452">
        <f t="shared" si="29"/>
        <v>-1.1198396451173726E-2</v>
      </c>
      <c r="J452">
        <v>3.1950968836898315</v>
      </c>
      <c r="K452">
        <v>0.71706110914871068</v>
      </c>
      <c r="M452">
        <f t="shared" si="26"/>
        <v>319.50968836898312</v>
      </c>
      <c r="N452">
        <f t="shared" si="27"/>
        <v>135.1667676800416</v>
      </c>
    </row>
    <row r="453" spans="1:14" x14ac:dyDescent="0.3">
      <c r="A453" s="360">
        <v>45351</v>
      </c>
      <c r="B453">
        <v>1347.78662109375</v>
      </c>
      <c r="C453">
        <v>1725272</v>
      </c>
      <c r="D453">
        <v>21982.80078125</v>
      </c>
      <c r="E453">
        <v>360200</v>
      </c>
      <c r="G453">
        <f t="shared" si="28"/>
        <v>-5.1691088904549515E-2</v>
      </c>
      <c r="H453">
        <f t="shared" si="29"/>
        <v>1.4408171929075416E-3</v>
      </c>
      <c r="J453">
        <v>3.0341348372099541</v>
      </c>
      <c r="K453">
        <v>1.2723419286471211</v>
      </c>
      <c r="M453">
        <f t="shared" ref="M453:M516" si="30">B453/$B$4*100</f>
        <v>303.41348372099543</v>
      </c>
      <c r="N453">
        <f t="shared" ref="N453:N516" si="31">D453/$D$4*100</f>
        <v>135.3616586502396</v>
      </c>
    </row>
    <row r="454" spans="1:14" x14ac:dyDescent="0.3">
      <c r="A454" s="360">
        <v>45352</v>
      </c>
      <c r="B454">
        <v>1316.108032226562</v>
      </c>
      <c r="C454">
        <v>527031</v>
      </c>
      <c r="D454">
        <v>22338.75</v>
      </c>
      <c r="E454">
        <v>351500</v>
      </c>
      <c r="G454">
        <f t="shared" ref="G454:G517" si="32">LN(B454/B453)</f>
        <v>-2.3784786111919805E-2</v>
      </c>
      <c r="H454">
        <f t="shared" ref="H454:H517" si="33">LN(D454/D453)</f>
        <v>1.6062473692444901E-2</v>
      </c>
      <c r="J454">
        <v>2.9628200544607486</v>
      </c>
      <c r="K454">
        <v>1.2416107382550337</v>
      </c>
      <c r="M454">
        <f t="shared" si="30"/>
        <v>296.28200544607483</v>
      </c>
      <c r="N454">
        <f t="shared" si="31"/>
        <v>137.5534574626254</v>
      </c>
    </row>
    <row r="455" spans="1:14" x14ac:dyDescent="0.3">
      <c r="A455" s="360">
        <v>45355</v>
      </c>
      <c r="B455">
        <v>1190.733764648438</v>
      </c>
      <c r="C455">
        <v>623023</v>
      </c>
      <c r="D455">
        <v>22405.599609375</v>
      </c>
      <c r="E455">
        <v>298800</v>
      </c>
      <c r="G455">
        <f t="shared" si="32"/>
        <v>-0.10010919484486645</v>
      </c>
      <c r="H455">
        <f t="shared" si="33"/>
        <v>2.9880715530739466E-3</v>
      </c>
      <c r="J455">
        <v>2.680577726932845</v>
      </c>
      <c r="K455">
        <v>1.0554574355351465</v>
      </c>
      <c r="M455">
        <f t="shared" si="30"/>
        <v>268.05777269328451</v>
      </c>
      <c r="N455">
        <f t="shared" si="31"/>
        <v>137.96509172593721</v>
      </c>
    </row>
    <row r="456" spans="1:14" x14ac:dyDescent="0.3">
      <c r="A456" s="360">
        <v>45356</v>
      </c>
      <c r="B456">
        <v>1149.124145507812</v>
      </c>
      <c r="C456">
        <v>711972</v>
      </c>
      <c r="D456">
        <v>22356.30078125</v>
      </c>
      <c r="E456">
        <v>296200</v>
      </c>
      <c r="G456">
        <f t="shared" si="32"/>
        <v>-3.5569686447482297E-2</v>
      </c>
      <c r="H456">
        <f t="shared" si="33"/>
        <v>-2.2027147028049303E-3</v>
      </c>
      <c r="J456">
        <v>2.5869062265471552</v>
      </c>
      <c r="K456">
        <v>1.0462734016248676</v>
      </c>
      <c r="M456">
        <f t="shared" si="30"/>
        <v>258.69062265471553</v>
      </c>
      <c r="N456">
        <f t="shared" si="31"/>
        <v>137.66152844431002</v>
      </c>
    </row>
    <row r="457" spans="1:14" x14ac:dyDescent="0.3">
      <c r="A457" s="360">
        <v>45357</v>
      </c>
      <c r="B457">
        <v>1114.168334960938</v>
      </c>
      <c r="C457">
        <v>313487</v>
      </c>
      <c r="D457">
        <v>22474.05078125</v>
      </c>
      <c r="E457">
        <v>312300</v>
      </c>
      <c r="G457">
        <f t="shared" si="32"/>
        <v>-3.089180092716547E-2</v>
      </c>
      <c r="H457">
        <f t="shared" si="33"/>
        <v>5.2531495595052715E-3</v>
      </c>
      <c r="J457">
        <v>2.5082137681985834</v>
      </c>
      <c r="K457">
        <v>1.1031437654539031</v>
      </c>
      <c r="M457">
        <f t="shared" si="30"/>
        <v>250.82137681985836</v>
      </c>
      <c r="N457">
        <f t="shared" si="31"/>
        <v>138.38658779705915</v>
      </c>
    </row>
    <row r="458" spans="1:14" x14ac:dyDescent="0.3">
      <c r="A458" s="360">
        <v>45358</v>
      </c>
      <c r="B458">
        <v>1121.219116210938</v>
      </c>
      <c r="C458">
        <v>280893</v>
      </c>
      <c r="D458">
        <v>22493.55078125</v>
      </c>
      <c r="E458">
        <v>379900</v>
      </c>
      <c r="G458">
        <f t="shared" si="32"/>
        <v>6.3083512691415764E-3</v>
      </c>
      <c r="H458">
        <f t="shared" si="33"/>
        <v>8.6729114049872644E-4</v>
      </c>
      <c r="J458">
        <v>2.5240864743713241</v>
      </c>
      <c r="K458">
        <v>1.3419286471211587</v>
      </c>
      <c r="M458">
        <f t="shared" si="30"/>
        <v>252.4086474371324</v>
      </c>
      <c r="N458">
        <f t="shared" si="31"/>
        <v>138.50666132044435</v>
      </c>
    </row>
    <row r="459" spans="1:14" x14ac:dyDescent="0.3">
      <c r="A459" s="360">
        <v>45362</v>
      </c>
      <c r="B459">
        <v>1125.737670898438</v>
      </c>
      <c r="C459">
        <v>171123</v>
      </c>
      <c r="D459">
        <v>22332.650390625</v>
      </c>
      <c r="E459">
        <v>277900</v>
      </c>
      <c r="G459">
        <f t="shared" si="32"/>
        <v>4.0219382984381085E-3</v>
      </c>
      <c r="H459">
        <f t="shared" si="33"/>
        <v>-7.1788854481033837E-3</v>
      </c>
      <c r="J459">
        <v>2.5342586366235773</v>
      </c>
      <c r="K459">
        <v>0.98163193217944189</v>
      </c>
      <c r="M459">
        <f t="shared" si="30"/>
        <v>253.42586366235773</v>
      </c>
      <c r="N459">
        <f t="shared" si="31"/>
        <v>137.51589840678287</v>
      </c>
    </row>
    <row r="460" spans="1:14" x14ac:dyDescent="0.3">
      <c r="A460" s="360">
        <v>45363</v>
      </c>
      <c r="B460">
        <v>1092.469848632812</v>
      </c>
      <c r="C460">
        <v>234993</v>
      </c>
      <c r="D460">
        <v>22335.69921875</v>
      </c>
      <c r="E460">
        <v>299200</v>
      </c>
      <c r="G460">
        <f t="shared" si="32"/>
        <v>-2.9997479138122587E-2</v>
      </c>
      <c r="H460">
        <f t="shared" si="33"/>
        <v>1.3650954899359894E-4</v>
      </c>
      <c r="J460">
        <v>2.4593661744827</v>
      </c>
      <c r="K460">
        <v>1.0568703638290358</v>
      </c>
      <c r="M460">
        <f t="shared" si="30"/>
        <v>245.93661744827</v>
      </c>
      <c r="N460">
        <f t="shared" si="31"/>
        <v>137.5346719214067</v>
      </c>
    </row>
    <row r="461" spans="1:14" x14ac:dyDescent="0.3">
      <c r="A461" s="360">
        <v>45364</v>
      </c>
      <c r="B461">
        <v>1096.740112304688</v>
      </c>
      <c r="C461">
        <v>508399</v>
      </c>
      <c r="D461">
        <v>21997.69921875</v>
      </c>
      <c r="E461">
        <v>493300</v>
      </c>
      <c r="G461">
        <f t="shared" si="32"/>
        <v>3.9011964717413118E-3</v>
      </c>
      <c r="H461">
        <f t="shared" si="33"/>
        <v>-1.5248393356596964E-2</v>
      </c>
      <c r="J461">
        <v>2.4689793844434851</v>
      </c>
      <c r="K461">
        <v>1.7424938184387142</v>
      </c>
      <c r="M461">
        <f t="shared" si="30"/>
        <v>246.89793844434851</v>
      </c>
      <c r="N461">
        <f t="shared" si="31"/>
        <v>135.45339751606318</v>
      </c>
    </row>
    <row r="462" spans="1:14" x14ac:dyDescent="0.3">
      <c r="A462" s="360">
        <v>45365</v>
      </c>
      <c r="B462">
        <v>1100.761962890625</v>
      </c>
      <c r="C462">
        <v>156902</v>
      </c>
      <c r="D462">
        <v>22146.650390625</v>
      </c>
      <c r="E462">
        <v>426700</v>
      </c>
      <c r="G462">
        <f t="shared" si="32"/>
        <v>3.6603879667529895E-3</v>
      </c>
      <c r="H462">
        <f t="shared" si="33"/>
        <v>6.748394232673185E-3</v>
      </c>
      <c r="J462">
        <v>2.4780333673083259</v>
      </c>
      <c r="K462">
        <v>1.5072412575061815</v>
      </c>
      <c r="M462">
        <f t="shared" si="30"/>
        <v>247.8033367308326</v>
      </c>
      <c r="N462">
        <f t="shared" si="31"/>
        <v>136.37058172218553</v>
      </c>
    </row>
    <row r="463" spans="1:14" x14ac:dyDescent="0.3">
      <c r="A463" s="360">
        <v>45366</v>
      </c>
      <c r="B463">
        <v>1098.42822265625</v>
      </c>
      <c r="C463">
        <v>79682</v>
      </c>
      <c r="D463">
        <v>22023.349609375</v>
      </c>
      <c r="E463">
        <v>661500</v>
      </c>
      <c r="G463">
        <f t="shared" si="32"/>
        <v>-2.1223640644873333E-3</v>
      </c>
      <c r="H463">
        <f t="shared" si="33"/>
        <v>-5.5830247464483621E-3</v>
      </c>
      <c r="J463">
        <v>2.472779655455652</v>
      </c>
      <c r="K463">
        <v>2.3366301660190745</v>
      </c>
      <c r="M463">
        <f t="shared" si="30"/>
        <v>247.27796554556519</v>
      </c>
      <c r="N463">
        <f t="shared" si="31"/>
        <v>135.61134278675806</v>
      </c>
    </row>
    <row r="464" spans="1:14" x14ac:dyDescent="0.3">
      <c r="A464" s="360">
        <v>45369</v>
      </c>
      <c r="B464">
        <v>1119.481323242188</v>
      </c>
      <c r="C464">
        <v>100226</v>
      </c>
      <c r="D464">
        <v>22055.69921875</v>
      </c>
      <c r="E464">
        <v>356300</v>
      </c>
      <c r="G464">
        <f t="shared" si="32"/>
        <v>1.8985204317732127E-2</v>
      </c>
      <c r="H464">
        <f t="shared" si="33"/>
        <v>1.4678000566242331E-3</v>
      </c>
      <c r="J464">
        <v>2.5201743579399678</v>
      </c>
      <c r="K464">
        <v>1.2585658777817026</v>
      </c>
      <c r="M464">
        <f t="shared" si="30"/>
        <v>252.01743579399678</v>
      </c>
      <c r="N464">
        <f t="shared" si="31"/>
        <v>135.81053927792686</v>
      </c>
    </row>
    <row r="465" spans="1:14" x14ac:dyDescent="0.3">
      <c r="A465" s="360">
        <v>45370</v>
      </c>
      <c r="B465">
        <v>1169.82958984375</v>
      </c>
      <c r="C465">
        <v>606491</v>
      </c>
      <c r="D465">
        <v>21817.44921875</v>
      </c>
      <c r="E465">
        <v>344200</v>
      </c>
      <c r="G465">
        <f t="shared" si="32"/>
        <v>4.3992614702453463E-2</v>
      </c>
      <c r="H465">
        <f t="shared" si="33"/>
        <v>-1.0860963960358783E-2</v>
      </c>
      <c r="J465">
        <v>2.6335182859016237</v>
      </c>
      <c r="K465">
        <v>1.2158247968915576</v>
      </c>
      <c r="M465">
        <f t="shared" si="30"/>
        <v>263.35182859016237</v>
      </c>
      <c r="N465">
        <f t="shared" si="31"/>
        <v>134.34348712682302</v>
      </c>
    </row>
    <row r="466" spans="1:14" x14ac:dyDescent="0.3">
      <c r="A466" s="360">
        <v>45371</v>
      </c>
      <c r="B466">
        <v>1267.994018554688</v>
      </c>
      <c r="C466">
        <v>439683</v>
      </c>
      <c r="D466">
        <v>21839.099609375</v>
      </c>
      <c r="E466">
        <v>312400</v>
      </c>
      <c r="G466">
        <f t="shared" si="32"/>
        <v>8.0578050280224231E-2</v>
      </c>
      <c r="H466">
        <f t="shared" si="33"/>
        <v>9.9185084396630143E-4</v>
      </c>
      <c r="J466">
        <v>2.8545058727089216</v>
      </c>
      <c r="K466">
        <v>1.1034969975273754</v>
      </c>
      <c r="M466">
        <f t="shared" si="30"/>
        <v>285.45058727089219</v>
      </c>
      <c r="N466">
        <f t="shared" si="31"/>
        <v>134.47680193118251</v>
      </c>
    </row>
    <row r="467" spans="1:14" x14ac:dyDescent="0.3">
      <c r="A467" s="360">
        <v>45372</v>
      </c>
      <c r="B467">
        <v>1233.038208007812</v>
      </c>
      <c r="C467">
        <v>329073</v>
      </c>
      <c r="D467">
        <v>22011.94921875</v>
      </c>
      <c r="E467">
        <v>353200</v>
      </c>
      <c r="G467">
        <f t="shared" si="32"/>
        <v>-2.7954927232764194E-2</v>
      </c>
      <c r="H467">
        <f t="shared" si="33"/>
        <v>7.8835288646751048E-3</v>
      </c>
      <c r="J467">
        <v>2.7758134143603463</v>
      </c>
      <c r="K467">
        <v>1.2476156835040622</v>
      </c>
      <c r="M467">
        <f t="shared" si="30"/>
        <v>277.58134143603462</v>
      </c>
      <c r="N467">
        <f t="shared" si="31"/>
        <v>135.54114355238315</v>
      </c>
    </row>
    <row r="468" spans="1:14" x14ac:dyDescent="0.3">
      <c r="A468" s="360">
        <v>45373</v>
      </c>
      <c r="B468">
        <v>1239.691650390625</v>
      </c>
      <c r="C468">
        <v>198537</v>
      </c>
      <c r="D468">
        <v>22096.75</v>
      </c>
      <c r="E468">
        <v>388700</v>
      </c>
      <c r="G468">
        <f t="shared" si="32"/>
        <v>5.3814681108751037E-3</v>
      </c>
      <c r="H468">
        <f t="shared" si="33"/>
        <v>3.8450866714008036E-3</v>
      </c>
      <c r="J468">
        <v>2.7907916319840527</v>
      </c>
      <c r="K468">
        <v>1.3730130695867184</v>
      </c>
      <c r="M468">
        <f t="shared" si="30"/>
        <v>279.07916319840524</v>
      </c>
      <c r="N468">
        <f t="shared" si="31"/>
        <v>136.06331424933211</v>
      </c>
    </row>
    <row r="469" spans="1:14" x14ac:dyDescent="0.3">
      <c r="A469" s="360">
        <v>45377</v>
      </c>
      <c r="B469">
        <v>1250.019409179688</v>
      </c>
      <c r="C469">
        <v>141386</v>
      </c>
      <c r="D469">
        <v>22004.69921875</v>
      </c>
      <c r="E469">
        <v>328400</v>
      </c>
      <c r="G469">
        <f t="shared" si="32"/>
        <v>8.2963988835575361E-3</v>
      </c>
      <c r="H469">
        <f t="shared" si="33"/>
        <v>-4.1745074847941883E-3</v>
      </c>
      <c r="J469">
        <v>2.8140414641472238</v>
      </c>
      <c r="K469">
        <v>1.1600141292829389</v>
      </c>
      <c r="M469">
        <f t="shared" si="30"/>
        <v>281.40414641472239</v>
      </c>
      <c r="N469">
        <f t="shared" si="31"/>
        <v>135.49650083215016</v>
      </c>
    </row>
    <row r="470" spans="1:14" x14ac:dyDescent="0.3">
      <c r="A470" s="360">
        <v>45378</v>
      </c>
      <c r="B470">
        <v>1245.153442382812</v>
      </c>
      <c r="C470">
        <v>108373</v>
      </c>
      <c r="D470">
        <v>22123.650390625</v>
      </c>
      <c r="E470">
        <v>409100</v>
      </c>
      <c r="G470">
        <f t="shared" si="32"/>
        <v>-3.9003093211907405E-3</v>
      </c>
      <c r="H470">
        <f t="shared" si="33"/>
        <v>5.3911583385007639E-3</v>
      </c>
      <c r="J470">
        <v>2.8030872083740608</v>
      </c>
      <c r="K470">
        <v>1.4450724125750618</v>
      </c>
      <c r="M470">
        <f t="shared" si="30"/>
        <v>280.3087208374061</v>
      </c>
      <c r="N470">
        <f t="shared" si="31"/>
        <v>136.22895654075683</v>
      </c>
    </row>
    <row r="471" spans="1:14" x14ac:dyDescent="0.3">
      <c r="A471" s="360">
        <v>45379</v>
      </c>
      <c r="B471">
        <v>1288.550537109375</v>
      </c>
      <c r="C471">
        <v>203593</v>
      </c>
      <c r="D471">
        <v>22326.900390625</v>
      </c>
      <c r="E471">
        <v>410500</v>
      </c>
      <c r="G471">
        <f t="shared" si="32"/>
        <v>3.4259202785272884E-2</v>
      </c>
      <c r="H471">
        <f t="shared" si="33"/>
        <v>9.1450572802347762E-3</v>
      </c>
      <c r="J471">
        <v>2.9007826706102939</v>
      </c>
      <c r="K471">
        <v>1.4500176616036735</v>
      </c>
      <c r="M471">
        <f t="shared" si="30"/>
        <v>290.07826706102941</v>
      </c>
      <c r="N471">
        <f t="shared" si="31"/>
        <v>137.48049211142569</v>
      </c>
    </row>
    <row r="472" spans="1:14" x14ac:dyDescent="0.3">
      <c r="A472" s="360">
        <v>45383</v>
      </c>
      <c r="B472">
        <v>1342.672485351562</v>
      </c>
      <c r="C472">
        <v>165882</v>
      </c>
      <c r="D472">
        <v>22462</v>
      </c>
      <c r="E472">
        <v>0</v>
      </c>
      <c r="G472">
        <f t="shared" si="32"/>
        <v>4.114404785524757E-2</v>
      </c>
      <c r="H472">
        <f t="shared" si="33"/>
        <v>6.0327455209344388E-3</v>
      </c>
      <c r="J472">
        <v>3.022621903949791</v>
      </c>
      <c r="K472">
        <v>0</v>
      </c>
      <c r="M472">
        <f t="shared" si="30"/>
        <v>302.26219039497909</v>
      </c>
      <c r="N472">
        <f t="shared" si="31"/>
        <v>138.31238370658571</v>
      </c>
    </row>
    <row r="473" spans="1:14" x14ac:dyDescent="0.3">
      <c r="A473" s="360">
        <v>45384</v>
      </c>
      <c r="B473">
        <v>1350.716186523438</v>
      </c>
      <c r="C473">
        <v>592650</v>
      </c>
      <c r="D473">
        <v>22453.30078125</v>
      </c>
      <c r="E473">
        <v>289500</v>
      </c>
      <c r="G473">
        <f t="shared" si="32"/>
        <v>5.9729404595717595E-3</v>
      </c>
      <c r="H473">
        <f t="shared" si="33"/>
        <v>-3.8736104211539534E-4</v>
      </c>
      <c r="J473">
        <v>3.0407298696794771</v>
      </c>
      <c r="K473">
        <v>1.0226068527022254</v>
      </c>
      <c r="M473">
        <f t="shared" si="30"/>
        <v>304.07298696794771</v>
      </c>
      <c r="N473">
        <f t="shared" si="31"/>
        <v>138.25881725294414</v>
      </c>
    </row>
    <row r="474" spans="1:14" x14ac:dyDescent="0.3">
      <c r="A474" s="360">
        <v>45385</v>
      </c>
      <c r="B474">
        <v>1324.846923828125</v>
      </c>
      <c r="C474">
        <v>363841</v>
      </c>
      <c r="D474">
        <v>22434.650390625</v>
      </c>
      <c r="E474">
        <v>309600</v>
      </c>
      <c r="G474">
        <f t="shared" si="32"/>
        <v>-1.9338036738459269E-2</v>
      </c>
      <c r="H474">
        <f t="shared" si="33"/>
        <v>-8.3097540481603049E-4</v>
      </c>
      <c r="J474">
        <v>2.9824930316456584</v>
      </c>
      <c r="K474">
        <v>1.093606499470152</v>
      </c>
      <c r="M474">
        <f t="shared" si="30"/>
        <v>298.24930316456584</v>
      </c>
      <c r="N474">
        <f t="shared" si="31"/>
        <v>138.14397529833622</v>
      </c>
    </row>
    <row r="475" spans="1:14" x14ac:dyDescent="0.3">
      <c r="A475" s="360">
        <v>45386</v>
      </c>
      <c r="B475">
        <v>1360.150268554688</v>
      </c>
      <c r="C475">
        <v>206873</v>
      </c>
      <c r="D475">
        <v>22514.650390625</v>
      </c>
      <c r="E475">
        <v>401000</v>
      </c>
      <c r="G475">
        <f t="shared" si="32"/>
        <v>2.6298261650690245E-2</v>
      </c>
      <c r="H475">
        <f t="shared" si="33"/>
        <v>3.5595696965144527E-3</v>
      </c>
      <c r="J475">
        <v>3.0619678583196102</v>
      </c>
      <c r="K475">
        <v>1.4164606146238079</v>
      </c>
      <c r="M475">
        <f t="shared" si="30"/>
        <v>306.19678583196099</v>
      </c>
      <c r="N475">
        <f t="shared" si="31"/>
        <v>138.63658462504475</v>
      </c>
    </row>
    <row r="476" spans="1:14" x14ac:dyDescent="0.3">
      <c r="A476" s="360">
        <v>45387</v>
      </c>
      <c r="B476">
        <v>1340.040771484375</v>
      </c>
      <c r="C476">
        <v>89586</v>
      </c>
      <c r="D476">
        <v>22513.69921875</v>
      </c>
      <c r="E476">
        <v>242200</v>
      </c>
      <c r="G476">
        <f t="shared" si="32"/>
        <v>-1.4895145247723639E-2</v>
      </c>
      <c r="H476">
        <f t="shared" si="33"/>
        <v>-4.22476898839797E-5</v>
      </c>
      <c r="J476">
        <v>3.0166973943864592</v>
      </c>
      <c r="K476">
        <v>0.85552808194984109</v>
      </c>
      <c r="M476">
        <f t="shared" si="30"/>
        <v>301.66973943864593</v>
      </c>
      <c r="N476">
        <f t="shared" si="31"/>
        <v>138.63072767333315</v>
      </c>
    </row>
    <row r="477" spans="1:14" x14ac:dyDescent="0.3">
      <c r="A477" s="360">
        <v>45390</v>
      </c>
      <c r="B477">
        <v>1366.5556640625</v>
      </c>
      <c r="C477">
        <v>87158</v>
      </c>
      <c r="D477">
        <v>22666.30078125</v>
      </c>
      <c r="E477">
        <v>227600</v>
      </c>
      <c r="G477">
        <f t="shared" si="32"/>
        <v>1.9593420345010732E-2</v>
      </c>
      <c r="H477">
        <f t="shared" si="33"/>
        <v>6.7552962734934736E-3</v>
      </c>
      <c r="J477">
        <v>3.0763876732607831</v>
      </c>
      <c r="K477">
        <v>0.80395619922288941</v>
      </c>
      <c r="M477">
        <f t="shared" si="30"/>
        <v>307.63876732607832</v>
      </c>
      <c r="N477">
        <f t="shared" si="31"/>
        <v>139.57038958530558</v>
      </c>
    </row>
    <row r="478" spans="1:14" x14ac:dyDescent="0.3">
      <c r="A478" s="360">
        <v>45391</v>
      </c>
      <c r="B478">
        <v>1347.190795898438</v>
      </c>
      <c r="C478">
        <v>68765</v>
      </c>
      <c r="D478">
        <v>22642.75</v>
      </c>
      <c r="E478">
        <v>232400</v>
      </c>
      <c r="G478">
        <f t="shared" si="32"/>
        <v>-1.4271927866375617E-2</v>
      </c>
      <c r="H478">
        <f t="shared" si="33"/>
        <v>-1.0395619844089984E-3</v>
      </c>
      <c r="J478">
        <v>3.0327935165931073</v>
      </c>
      <c r="K478">
        <v>0.82091133874955846</v>
      </c>
      <c r="M478">
        <f t="shared" si="30"/>
        <v>303.27935165931075</v>
      </c>
      <c r="N478">
        <f t="shared" si="31"/>
        <v>139.42537290411778</v>
      </c>
    </row>
    <row r="479" spans="1:14" x14ac:dyDescent="0.3">
      <c r="A479" s="360">
        <v>45392</v>
      </c>
      <c r="B479">
        <v>1330.259155273438</v>
      </c>
      <c r="C479">
        <v>62523</v>
      </c>
      <c r="D479">
        <v>22753.80078125</v>
      </c>
      <c r="E479">
        <v>276800</v>
      </c>
      <c r="G479">
        <f t="shared" si="32"/>
        <v>-1.2647755618237234E-2</v>
      </c>
      <c r="H479">
        <f t="shared" si="33"/>
        <v>4.892486360835239E-3</v>
      </c>
      <c r="J479">
        <v>2.9946770374209501</v>
      </c>
      <c r="K479">
        <v>0.97774637937124687</v>
      </c>
      <c r="M479">
        <f t="shared" si="30"/>
        <v>299.46770374209501</v>
      </c>
      <c r="N479">
        <f t="shared" si="31"/>
        <v>140.10918103639304</v>
      </c>
    </row>
    <row r="480" spans="1:14" x14ac:dyDescent="0.3">
      <c r="A480" s="360">
        <v>45394</v>
      </c>
      <c r="B480">
        <v>1331.351440429688</v>
      </c>
      <c r="C480">
        <v>102530</v>
      </c>
      <c r="D480">
        <v>22519.400390625</v>
      </c>
      <c r="E480">
        <v>357200</v>
      </c>
      <c r="G480">
        <f t="shared" si="32"/>
        <v>8.2077011515715829E-4</v>
      </c>
      <c r="H480">
        <f t="shared" si="33"/>
        <v>-1.0355021471763671E-2</v>
      </c>
      <c r="J480">
        <v>2.9971359878162702</v>
      </c>
      <c r="K480">
        <v>1.261744966442953</v>
      </c>
      <c r="M480">
        <f t="shared" si="30"/>
        <v>299.71359878162701</v>
      </c>
      <c r="N480">
        <f t="shared" si="31"/>
        <v>138.66583330381809</v>
      </c>
    </row>
    <row r="481" spans="1:14" x14ac:dyDescent="0.3">
      <c r="A481" s="360">
        <v>45397</v>
      </c>
      <c r="B481">
        <v>1311.490112304688</v>
      </c>
      <c r="C481">
        <v>90659</v>
      </c>
      <c r="D481">
        <v>22272.5</v>
      </c>
      <c r="E481">
        <v>355500</v>
      </c>
      <c r="G481">
        <f t="shared" si="32"/>
        <v>-1.5030565886319487E-2</v>
      </c>
      <c r="H481">
        <f t="shared" si="33"/>
        <v>-1.1024443666037696E-2</v>
      </c>
      <c r="J481">
        <v>2.9524242013701212</v>
      </c>
      <c r="K481">
        <v>1.2557400211939245</v>
      </c>
      <c r="M481">
        <f t="shared" si="30"/>
        <v>295.24242013701212</v>
      </c>
      <c r="N481">
        <f t="shared" si="31"/>
        <v>137.1455153639449</v>
      </c>
    </row>
    <row r="482" spans="1:14" x14ac:dyDescent="0.3">
      <c r="A482" s="360">
        <v>45398</v>
      </c>
      <c r="B482">
        <v>1302.99951171875</v>
      </c>
      <c r="C482">
        <v>28348</v>
      </c>
      <c r="D482">
        <v>22147.900390625</v>
      </c>
      <c r="E482">
        <v>317300</v>
      </c>
      <c r="G482">
        <f t="shared" si="32"/>
        <v>-6.4950576636040825E-3</v>
      </c>
      <c r="H482">
        <f t="shared" si="33"/>
        <v>-5.610032105390299E-3</v>
      </c>
      <c r="J482">
        <v>2.9333101764766822</v>
      </c>
      <c r="K482">
        <v>1.1208053691275168</v>
      </c>
      <c r="M482">
        <f t="shared" si="30"/>
        <v>293.3310176476682</v>
      </c>
      <c r="N482">
        <f t="shared" si="31"/>
        <v>136.37827874291534</v>
      </c>
    </row>
    <row r="483" spans="1:14" x14ac:dyDescent="0.3">
      <c r="A483" s="360">
        <v>45400</v>
      </c>
      <c r="B483">
        <v>1291.182006835938</v>
      </c>
      <c r="C483">
        <v>97362</v>
      </c>
      <c r="D483">
        <v>21995.849609375</v>
      </c>
      <c r="E483">
        <v>456900</v>
      </c>
      <c r="G483">
        <f t="shared" si="32"/>
        <v>-9.1108401961952461E-3</v>
      </c>
      <c r="H483">
        <f t="shared" si="33"/>
        <v>-6.8889200657005637E-3</v>
      </c>
      <c r="J483">
        <v>2.9067066305646887</v>
      </c>
      <c r="K483">
        <v>1.6139173436948075</v>
      </c>
      <c r="M483">
        <f t="shared" si="30"/>
        <v>290.67066305646887</v>
      </c>
      <c r="N483">
        <f t="shared" si="31"/>
        <v>135.44200833070201</v>
      </c>
    </row>
    <row r="484" spans="1:14" x14ac:dyDescent="0.3">
      <c r="A484" s="360">
        <v>45401</v>
      </c>
      <c r="B484">
        <v>1292.522705078125</v>
      </c>
      <c r="C484">
        <v>45079</v>
      </c>
      <c r="D484">
        <v>22147</v>
      </c>
      <c r="E484">
        <v>362500</v>
      </c>
      <c r="G484">
        <f t="shared" si="32"/>
        <v>1.0378108274821461E-3</v>
      </c>
      <c r="H484">
        <f t="shared" si="33"/>
        <v>6.8482656961372486E-3</v>
      </c>
      <c r="J484">
        <v>2.9097248080559481</v>
      </c>
      <c r="K484">
        <v>1.2804662663369835</v>
      </c>
      <c r="M484">
        <f t="shared" si="30"/>
        <v>290.97248080559484</v>
      </c>
      <c r="N484">
        <f t="shared" si="31"/>
        <v>136.37273448267092</v>
      </c>
    </row>
    <row r="485" spans="1:14" x14ac:dyDescent="0.3">
      <c r="A485" s="360">
        <v>45404</v>
      </c>
      <c r="B485">
        <v>1288.550537109375</v>
      </c>
      <c r="C485">
        <v>71839</v>
      </c>
      <c r="D485">
        <v>22336.400390625</v>
      </c>
      <c r="E485">
        <v>279300</v>
      </c>
      <c r="G485">
        <f t="shared" si="32"/>
        <v>-3.0779220362445472E-3</v>
      </c>
      <c r="H485">
        <f t="shared" si="33"/>
        <v>8.5156050796275726E-3</v>
      </c>
      <c r="J485">
        <v>2.9007826706102939</v>
      </c>
      <c r="K485">
        <v>0.98657718120805371</v>
      </c>
      <c r="M485">
        <f t="shared" si="30"/>
        <v>290.07826706102941</v>
      </c>
      <c r="N485">
        <f t="shared" si="31"/>
        <v>137.53898946897232</v>
      </c>
    </row>
    <row r="486" spans="1:14" x14ac:dyDescent="0.3">
      <c r="A486" s="360">
        <v>45405</v>
      </c>
      <c r="B486">
        <v>1335.522338867188</v>
      </c>
      <c r="C486">
        <v>79524</v>
      </c>
      <c r="D486">
        <v>22368</v>
      </c>
      <c r="E486">
        <v>231500</v>
      </c>
      <c r="G486">
        <f t="shared" si="32"/>
        <v>3.580450839555626E-2</v>
      </c>
      <c r="H486">
        <f t="shared" si="33"/>
        <v>1.4137138340638612E-3</v>
      </c>
      <c r="J486">
        <v>3.0065255069386763</v>
      </c>
      <c r="K486">
        <v>0.81773225008830797</v>
      </c>
      <c r="M486">
        <f t="shared" si="30"/>
        <v>300.65255069386762</v>
      </c>
      <c r="N486">
        <f t="shared" si="31"/>
        <v>137.7335677477032</v>
      </c>
    </row>
    <row r="487" spans="1:14" x14ac:dyDescent="0.3">
      <c r="A487" s="360">
        <v>45406</v>
      </c>
      <c r="B487">
        <v>1346.89306640625</v>
      </c>
      <c r="C487">
        <v>98371</v>
      </c>
      <c r="D487">
        <v>22402.400390625</v>
      </c>
      <c r="E487">
        <v>235900</v>
      </c>
      <c r="G487">
        <f t="shared" si="32"/>
        <v>8.4780273960497424E-3</v>
      </c>
      <c r="H487">
        <f t="shared" si="33"/>
        <v>1.536747364098986E-3</v>
      </c>
      <c r="J487">
        <v>3.0321232684913868</v>
      </c>
      <c r="K487">
        <v>0.83327446132108796</v>
      </c>
      <c r="M487">
        <f t="shared" si="30"/>
        <v>303.21232684913866</v>
      </c>
      <c r="N487">
        <f t="shared" si="31"/>
        <v>137.94539216350685</v>
      </c>
    </row>
    <row r="488" spans="1:14" x14ac:dyDescent="0.3">
      <c r="A488" s="360">
        <v>45407</v>
      </c>
      <c r="B488">
        <v>1307.071044921875</v>
      </c>
      <c r="C488">
        <v>142693</v>
      </c>
      <c r="D488">
        <v>22570.349609375</v>
      </c>
      <c r="E488">
        <v>475000</v>
      </c>
      <c r="G488">
        <f t="shared" si="32"/>
        <v>-3.0011717381281802E-2</v>
      </c>
      <c r="H488">
        <f t="shared" si="33"/>
        <v>7.4689672972998106E-3</v>
      </c>
      <c r="J488">
        <v>2.9424760047607128</v>
      </c>
      <c r="K488">
        <v>1.6778523489932886</v>
      </c>
      <c r="M488">
        <f t="shared" si="30"/>
        <v>294.24760047607128</v>
      </c>
      <c r="N488">
        <f t="shared" si="31"/>
        <v>138.97955905812759</v>
      </c>
    </row>
    <row r="489" spans="1:14" x14ac:dyDescent="0.3">
      <c r="A489" s="360">
        <v>45408</v>
      </c>
      <c r="B489">
        <v>1334.231323242188</v>
      </c>
      <c r="C489">
        <v>77137</v>
      </c>
      <c r="D489">
        <v>22419.94921875</v>
      </c>
      <c r="E489">
        <v>329900</v>
      </c>
      <c r="G489">
        <f t="shared" si="32"/>
        <v>2.0566547777354505E-2</v>
      </c>
      <c r="H489">
        <f t="shared" si="33"/>
        <v>-6.6859280691195667E-3</v>
      </c>
      <c r="J489">
        <v>3.0036191748666039</v>
      </c>
      <c r="K489">
        <v>1.1653126103850229</v>
      </c>
      <c r="M489">
        <f t="shared" si="30"/>
        <v>300.36191748666039</v>
      </c>
      <c r="N489">
        <f t="shared" si="31"/>
        <v>138.0534511185966</v>
      </c>
    </row>
    <row r="490" spans="1:14" x14ac:dyDescent="0.3">
      <c r="A490" s="360">
        <v>45411</v>
      </c>
      <c r="B490">
        <v>1352.652709960938</v>
      </c>
      <c r="C490">
        <v>78582</v>
      </c>
      <c r="D490">
        <v>22643.400390625</v>
      </c>
      <c r="E490">
        <v>292000</v>
      </c>
      <c r="G490">
        <f t="shared" si="32"/>
        <v>1.3712296573645965E-2</v>
      </c>
      <c r="H490">
        <f t="shared" si="33"/>
        <v>9.9172833455234647E-3</v>
      </c>
      <c r="J490">
        <v>3.0450893677875861</v>
      </c>
      <c r="K490">
        <v>1.0314376545390322</v>
      </c>
      <c r="M490">
        <f t="shared" si="30"/>
        <v>304.5089367787586</v>
      </c>
      <c r="N490">
        <f t="shared" si="31"/>
        <v>139.42937776021625</v>
      </c>
    </row>
    <row r="491" spans="1:14" x14ac:dyDescent="0.3">
      <c r="A491" s="360">
        <v>45412</v>
      </c>
      <c r="B491">
        <v>1365.661743164062</v>
      </c>
      <c r="C491">
        <v>95666</v>
      </c>
      <c r="D491">
        <v>22604.849609375</v>
      </c>
      <c r="E491">
        <v>361900</v>
      </c>
      <c r="G491">
        <f t="shared" si="32"/>
        <v>9.5714699264735099E-3</v>
      </c>
      <c r="H491">
        <f t="shared" si="33"/>
        <v>-1.7039682453004383E-3</v>
      </c>
      <c r="J491">
        <v>3.0743752801288053</v>
      </c>
      <c r="K491">
        <v>1.2783468738961499</v>
      </c>
      <c r="M491">
        <f t="shared" si="30"/>
        <v>307.43752801288053</v>
      </c>
      <c r="N491">
        <f t="shared" si="31"/>
        <v>139.19199683027065</v>
      </c>
    </row>
    <row r="492" spans="1:14" x14ac:dyDescent="0.3">
      <c r="A492" s="360">
        <v>45414</v>
      </c>
      <c r="B492">
        <v>1380.16064453125</v>
      </c>
      <c r="C492">
        <v>361512</v>
      </c>
      <c r="D492">
        <v>22648.19921875</v>
      </c>
      <c r="E492">
        <v>445900</v>
      </c>
      <c r="G492">
        <f t="shared" si="32"/>
        <v>1.0560796785425609E-2</v>
      </c>
      <c r="H492">
        <f t="shared" si="33"/>
        <v>1.9158763335262374E-3</v>
      </c>
      <c r="J492">
        <v>3.1070151810233222</v>
      </c>
      <c r="K492">
        <v>1.5750618156128577</v>
      </c>
      <c r="M492">
        <f t="shared" si="30"/>
        <v>310.70151810233222</v>
      </c>
      <c r="N492">
        <f t="shared" si="31"/>
        <v>139.45892710386184</v>
      </c>
    </row>
    <row r="493" spans="1:14" x14ac:dyDescent="0.3">
      <c r="A493" s="360">
        <v>45415</v>
      </c>
      <c r="B493">
        <v>1453.845947265625</v>
      </c>
      <c r="C493">
        <v>512024</v>
      </c>
      <c r="D493">
        <v>22475.849609375</v>
      </c>
      <c r="E493">
        <v>438100</v>
      </c>
      <c r="G493">
        <f t="shared" si="32"/>
        <v>5.2012521036904701E-2</v>
      </c>
      <c r="H493">
        <f t="shared" si="33"/>
        <v>-7.6389620148829334E-3</v>
      </c>
      <c r="J493">
        <v>3.2728954030983104</v>
      </c>
      <c r="K493">
        <v>1.5475097138820204</v>
      </c>
      <c r="M493">
        <f t="shared" si="30"/>
        <v>327.28954030983107</v>
      </c>
      <c r="N493">
        <f t="shared" si="31"/>
        <v>138.39766429095314</v>
      </c>
    </row>
    <row r="494" spans="1:14" x14ac:dyDescent="0.3">
      <c r="A494" s="360">
        <v>45418</v>
      </c>
      <c r="B494">
        <v>1560.401733398438</v>
      </c>
      <c r="C494">
        <v>2226036</v>
      </c>
      <c r="D494">
        <v>22442.69921875</v>
      </c>
      <c r="E494">
        <v>320300</v>
      </c>
      <c r="G494">
        <f t="shared" si="32"/>
        <v>7.0730887006131671E-2</v>
      </c>
      <c r="H494">
        <f t="shared" si="33"/>
        <v>-1.4760226012829026E-3</v>
      </c>
      <c r="J494">
        <v>3.5127735987651398</v>
      </c>
      <c r="K494">
        <v>1.131402331331685</v>
      </c>
      <c r="M494">
        <f t="shared" si="30"/>
        <v>351.27735987651397</v>
      </c>
      <c r="N494">
        <f t="shared" si="31"/>
        <v>138.19353689587933</v>
      </c>
    </row>
    <row r="495" spans="1:14" x14ac:dyDescent="0.3">
      <c r="A495" s="360">
        <v>45419</v>
      </c>
      <c r="B495">
        <v>1439.893432617188</v>
      </c>
      <c r="C495">
        <v>537368</v>
      </c>
      <c r="D495">
        <v>22302.5</v>
      </c>
      <c r="E495">
        <v>297800</v>
      </c>
      <c r="G495">
        <f t="shared" si="32"/>
        <v>-8.0374203795312377E-2</v>
      </c>
      <c r="H495">
        <f t="shared" si="33"/>
        <v>-6.2665796554610105E-3</v>
      </c>
      <c r="J495">
        <v>3.2414855270103948</v>
      </c>
      <c r="K495">
        <v>1.0519251148004238</v>
      </c>
      <c r="M495">
        <f t="shared" si="30"/>
        <v>324.14855270103948</v>
      </c>
      <c r="N495">
        <f t="shared" si="31"/>
        <v>137.33024386146059</v>
      </c>
    </row>
    <row r="496" spans="1:14" x14ac:dyDescent="0.3">
      <c r="A496" s="360">
        <v>45420</v>
      </c>
      <c r="B496">
        <v>1344.60888671875</v>
      </c>
      <c r="C496">
        <v>849531</v>
      </c>
      <c r="D496">
        <v>22302.5</v>
      </c>
      <c r="E496">
        <v>277400</v>
      </c>
      <c r="G496">
        <f t="shared" si="32"/>
        <v>-6.8465925500088107E-2</v>
      </c>
      <c r="H496">
        <f t="shared" si="33"/>
        <v>0</v>
      </c>
      <c r="J496">
        <v>3.026981127253431</v>
      </c>
      <c r="K496">
        <v>0.97986577181208057</v>
      </c>
      <c r="M496">
        <f t="shared" si="30"/>
        <v>302.69811272534309</v>
      </c>
      <c r="N496">
        <f t="shared" si="31"/>
        <v>137.33024386146059</v>
      </c>
    </row>
    <row r="497" spans="1:14" x14ac:dyDescent="0.3">
      <c r="A497" s="360">
        <v>45421</v>
      </c>
      <c r="B497">
        <v>1390.5380859375</v>
      </c>
      <c r="C497">
        <v>581934</v>
      </c>
      <c r="D497">
        <v>21957.5</v>
      </c>
      <c r="E497">
        <v>331300</v>
      </c>
      <c r="G497">
        <f t="shared" si="32"/>
        <v>3.3587604196907671E-2</v>
      </c>
      <c r="H497">
        <f t="shared" si="33"/>
        <v>-1.5590012996666094E-2</v>
      </c>
      <c r="J497">
        <v>3.1303768586056804</v>
      </c>
      <c r="K497">
        <v>1.1702578594136348</v>
      </c>
      <c r="M497">
        <f t="shared" si="30"/>
        <v>313.03768586056805</v>
      </c>
      <c r="N497">
        <f t="shared" si="31"/>
        <v>135.20586614003008</v>
      </c>
    </row>
    <row r="498" spans="1:14" x14ac:dyDescent="0.3">
      <c r="A498" s="360">
        <v>45422</v>
      </c>
      <c r="B498">
        <v>1393.666259765625</v>
      </c>
      <c r="C498">
        <v>182396</v>
      </c>
      <c r="D498">
        <v>22055.19921875</v>
      </c>
      <c r="E498">
        <v>265800</v>
      </c>
      <c r="G498">
        <f t="shared" si="32"/>
        <v>2.247087322621502E-3</v>
      </c>
      <c r="H498">
        <f t="shared" si="33"/>
        <v>4.4395995226600192E-3</v>
      </c>
      <c r="J498">
        <v>3.1374189979474854</v>
      </c>
      <c r="K498">
        <v>0.93889085128929706</v>
      </c>
      <c r="M498">
        <f t="shared" si="30"/>
        <v>313.74189979474852</v>
      </c>
      <c r="N498">
        <f t="shared" si="31"/>
        <v>135.80746046963492</v>
      </c>
    </row>
    <row r="499" spans="1:14" x14ac:dyDescent="0.3">
      <c r="A499" s="360">
        <v>45425</v>
      </c>
      <c r="B499">
        <v>1350.616943359375</v>
      </c>
      <c r="C499">
        <v>196559</v>
      </c>
      <c r="D499">
        <v>22104.05078125</v>
      </c>
      <c r="E499">
        <v>278200</v>
      </c>
      <c r="G499">
        <f t="shared" si="32"/>
        <v>-3.1376388600975816E-2</v>
      </c>
      <c r="H499">
        <f t="shared" si="33"/>
        <v>2.2125186649836429E-3</v>
      </c>
      <c r="J499">
        <v>3.0405064536455697</v>
      </c>
      <c r="K499">
        <v>0.98269162839985869</v>
      </c>
      <c r="M499">
        <f t="shared" si="30"/>
        <v>304.050645364557</v>
      </c>
      <c r="N499">
        <f t="shared" si="31"/>
        <v>136.10826966103221</v>
      </c>
    </row>
    <row r="500" spans="1:14" x14ac:dyDescent="0.3">
      <c r="A500" s="360">
        <v>45426</v>
      </c>
      <c r="B500">
        <v>1345.750854492188</v>
      </c>
      <c r="C500">
        <v>60292</v>
      </c>
      <c r="D500">
        <v>22217.849609375</v>
      </c>
      <c r="E500">
        <v>230200</v>
      </c>
      <c r="G500">
        <f t="shared" si="32"/>
        <v>-3.6093697260671511E-3</v>
      </c>
      <c r="H500">
        <f t="shared" si="33"/>
        <v>5.135117275633606E-3</v>
      </c>
      <c r="J500">
        <v>3.02955192306794</v>
      </c>
      <c r="K500">
        <v>0.81314023313316852</v>
      </c>
      <c r="M500">
        <f t="shared" si="30"/>
        <v>302.955192306794</v>
      </c>
      <c r="N500">
        <f t="shared" si="31"/>
        <v>136.80899921231818</v>
      </c>
    </row>
    <row r="501" spans="1:14" x14ac:dyDescent="0.3">
      <c r="A501" s="360">
        <v>45427</v>
      </c>
      <c r="B501">
        <v>1323.903564453125</v>
      </c>
      <c r="C501">
        <v>100885</v>
      </c>
      <c r="D501">
        <v>22200.55078125</v>
      </c>
      <c r="E501">
        <v>231900</v>
      </c>
      <c r="G501">
        <f t="shared" si="32"/>
        <v>-1.6367495068498203E-2</v>
      </c>
      <c r="H501">
        <f t="shared" si="33"/>
        <v>-7.7890373572472849E-4</v>
      </c>
      <c r="J501">
        <v>2.9803693427034328</v>
      </c>
      <c r="K501">
        <v>0.81914517838219714</v>
      </c>
      <c r="M501">
        <f t="shared" si="30"/>
        <v>298.03693427034329</v>
      </c>
      <c r="N501">
        <f t="shared" si="31"/>
        <v>136.70247966137438</v>
      </c>
    </row>
    <row r="502" spans="1:14" x14ac:dyDescent="0.3">
      <c r="A502" s="360">
        <v>45428</v>
      </c>
      <c r="B502">
        <v>1338.650512695312</v>
      </c>
      <c r="C502">
        <v>60824</v>
      </c>
      <c r="D502">
        <v>22403.849609375</v>
      </c>
      <c r="E502">
        <v>368900</v>
      </c>
      <c r="G502">
        <f t="shared" si="32"/>
        <v>1.10774080924897E-2</v>
      </c>
      <c r="H502">
        <f t="shared" si="33"/>
        <v>9.1157031198713292E-3</v>
      </c>
      <c r="J502">
        <v>3.0135676462804795</v>
      </c>
      <c r="K502">
        <v>1.3030731190392089</v>
      </c>
      <c r="M502">
        <f t="shared" si="30"/>
        <v>301.35676462804793</v>
      </c>
      <c r="N502">
        <f t="shared" si="31"/>
        <v>137.95431589691549</v>
      </c>
    </row>
    <row r="503" spans="1:14" x14ac:dyDescent="0.3">
      <c r="A503" s="360">
        <v>45429</v>
      </c>
      <c r="B503">
        <v>1332.44384765625</v>
      </c>
      <c r="C503">
        <v>79150</v>
      </c>
      <c r="D503">
        <v>22466.099609375</v>
      </c>
      <c r="E503">
        <v>242700</v>
      </c>
      <c r="G503">
        <f t="shared" si="32"/>
        <v>-4.6472908645938203E-3</v>
      </c>
      <c r="H503">
        <f t="shared" si="33"/>
        <v>2.7746873362616406E-3</v>
      </c>
      <c r="J503">
        <v>2.9995952130160588</v>
      </c>
      <c r="K503">
        <v>0.85729424231720242</v>
      </c>
      <c r="M503">
        <f t="shared" si="30"/>
        <v>299.95952130160589</v>
      </c>
      <c r="N503">
        <f t="shared" si="31"/>
        <v>138.33762752926054</v>
      </c>
    </row>
    <row r="504" spans="1:14" x14ac:dyDescent="0.3">
      <c r="A504" s="360">
        <v>45433</v>
      </c>
      <c r="B504">
        <v>1318.68994140625</v>
      </c>
      <c r="C504">
        <v>186330</v>
      </c>
      <c r="D504">
        <v>22529.05078125</v>
      </c>
      <c r="E504">
        <v>347600</v>
      </c>
      <c r="G504">
        <f t="shared" si="32"/>
        <v>-1.0375960430680925E-2</v>
      </c>
      <c r="H504">
        <f t="shared" si="33"/>
        <v>2.7981332388829368E-3</v>
      </c>
      <c r="J504">
        <v>2.9686324438004248</v>
      </c>
      <c r="K504">
        <v>1.2278346873896149</v>
      </c>
      <c r="M504">
        <f t="shared" si="30"/>
        <v>296.86324438004249</v>
      </c>
      <c r="N504">
        <f t="shared" si="31"/>
        <v>138.72525670917128</v>
      </c>
    </row>
    <row r="505" spans="1:14" x14ac:dyDescent="0.3">
      <c r="A505" s="360">
        <v>45434</v>
      </c>
      <c r="B505">
        <v>1250.515991210938</v>
      </c>
      <c r="C505">
        <v>383883</v>
      </c>
      <c r="D505">
        <v>22597.80078125</v>
      </c>
      <c r="E505">
        <v>290300</v>
      </c>
      <c r="G505">
        <f t="shared" si="32"/>
        <v>-5.3082516036175365E-2</v>
      </c>
      <c r="H505">
        <f t="shared" si="33"/>
        <v>3.0469687473969323E-3</v>
      </c>
      <c r="J505">
        <v>2.8151593687301655</v>
      </c>
      <c r="K505">
        <v>1.0254327092900035</v>
      </c>
      <c r="M505">
        <f t="shared" si="30"/>
        <v>281.51593687301653</v>
      </c>
      <c r="N505">
        <f t="shared" si="31"/>
        <v>139.1485928493114</v>
      </c>
    </row>
    <row r="506" spans="1:14" x14ac:dyDescent="0.3">
      <c r="A506" s="360">
        <v>45435</v>
      </c>
      <c r="B506">
        <v>1240.833740234375</v>
      </c>
      <c r="C506">
        <v>106938</v>
      </c>
      <c r="D506">
        <v>22967.650390625</v>
      </c>
      <c r="E506">
        <v>369800</v>
      </c>
      <c r="G506">
        <f t="shared" si="32"/>
        <v>-7.7727342738968955E-3</v>
      </c>
      <c r="H506">
        <f t="shared" si="33"/>
        <v>1.623413013834582E-2</v>
      </c>
      <c r="J506">
        <v>2.7933627026030305</v>
      </c>
      <c r="K506">
        <v>1.3062522077004592</v>
      </c>
      <c r="M506">
        <f t="shared" si="30"/>
        <v>279.33627026030308</v>
      </c>
      <c r="N506">
        <f t="shared" si="31"/>
        <v>141.42598493753175</v>
      </c>
    </row>
    <row r="507" spans="1:14" x14ac:dyDescent="0.3">
      <c r="A507" s="360">
        <v>45436</v>
      </c>
      <c r="B507">
        <v>1236.41455078125</v>
      </c>
      <c r="C507">
        <v>368651</v>
      </c>
      <c r="D507">
        <v>22957.099609375</v>
      </c>
      <c r="E507">
        <v>261900</v>
      </c>
      <c r="G507">
        <f t="shared" si="32"/>
        <v>-3.5678249588017318E-3</v>
      </c>
      <c r="H507">
        <f t="shared" si="33"/>
        <v>-4.5948127907615604E-4</v>
      </c>
      <c r="J507">
        <v>2.7834142311891532</v>
      </c>
      <c r="K507">
        <v>0.9251148004238785</v>
      </c>
      <c r="M507">
        <f t="shared" si="30"/>
        <v>278.34142311891532</v>
      </c>
      <c r="N507">
        <f t="shared" si="31"/>
        <v>141.36101727193412</v>
      </c>
    </row>
    <row r="508" spans="1:14" x14ac:dyDescent="0.3">
      <c r="A508" s="360">
        <v>45439</v>
      </c>
      <c r="B508">
        <v>1244.3095703125</v>
      </c>
      <c r="C508">
        <v>142879</v>
      </c>
      <c r="D508">
        <v>22932.44921875</v>
      </c>
      <c r="E508">
        <v>260000</v>
      </c>
      <c r="G508">
        <f t="shared" si="32"/>
        <v>6.3651142176176312E-3</v>
      </c>
      <c r="H508">
        <f t="shared" si="33"/>
        <v>-1.0743358183047916E-3</v>
      </c>
      <c r="J508">
        <v>2.8011874850746823</v>
      </c>
      <c r="K508">
        <v>0.91840339102790536</v>
      </c>
      <c r="M508">
        <f t="shared" si="30"/>
        <v>280.11874850746824</v>
      </c>
      <c r="N508">
        <f t="shared" si="31"/>
        <v>141.20922961782307</v>
      </c>
    </row>
    <row r="509" spans="1:14" x14ac:dyDescent="0.3">
      <c r="A509" s="360">
        <v>45440</v>
      </c>
      <c r="B509">
        <v>1259.503295898438</v>
      </c>
      <c r="C509">
        <v>212794</v>
      </c>
      <c r="D509">
        <v>22888.150390625</v>
      </c>
      <c r="E509">
        <v>217900</v>
      </c>
      <c r="G509">
        <f t="shared" si="32"/>
        <v>1.2136619545639171E-2</v>
      </c>
      <c r="H509">
        <f t="shared" si="33"/>
        <v>-1.9335775744709701E-3</v>
      </c>
      <c r="J509">
        <v>2.8353915730110142</v>
      </c>
      <c r="K509">
        <v>0.76969268809607916</v>
      </c>
      <c r="M509">
        <f t="shared" si="30"/>
        <v>283.5391573011014</v>
      </c>
      <c r="N509">
        <f t="shared" si="31"/>
        <v>140.93645441911517</v>
      </c>
    </row>
    <row r="510" spans="1:14" x14ac:dyDescent="0.3">
      <c r="A510" s="360">
        <v>45441</v>
      </c>
      <c r="B510">
        <v>1239.741333007812</v>
      </c>
      <c r="C510">
        <v>62687</v>
      </c>
      <c r="D510">
        <v>22704.69921875</v>
      </c>
      <c r="E510">
        <v>269900</v>
      </c>
      <c r="G510">
        <f t="shared" si="32"/>
        <v>-1.5814678194558913E-2</v>
      </c>
      <c r="H510">
        <f t="shared" si="33"/>
        <v>-8.0474093408375007E-3</v>
      </c>
      <c r="J510">
        <v>2.7909034774032397</v>
      </c>
      <c r="K510">
        <v>0.95337336630166014</v>
      </c>
      <c r="M510">
        <f t="shared" si="30"/>
        <v>279.09034774032398</v>
      </c>
      <c r="N510">
        <f t="shared" si="31"/>
        <v>139.80683244084975</v>
      </c>
    </row>
    <row r="511" spans="1:14" x14ac:dyDescent="0.3">
      <c r="A511" s="360">
        <v>45442</v>
      </c>
      <c r="B511">
        <v>1222.412231445312</v>
      </c>
      <c r="C511">
        <v>78387</v>
      </c>
      <c r="D511">
        <v>22488.650390625</v>
      </c>
      <c r="E511">
        <v>373400</v>
      </c>
      <c r="G511">
        <f t="shared" si="32"/>
        <v>-1.4076609972589625E-2</v>
      </c>
      <c r="H511">
        <f t="shared" si="33"/>
        <v>-9.5611622438567506E-3</v>
      </c>
      <c r="J511">
        <v>2.7518922348775776</v>
      </c>
      <c r="K511">
        <v>1.318968562345461</v>
      </c>
      <c r="M511">
        <f t="shared" si="30"/>
        <v>275.18922348775777</v>
      </c>
      <c r="N511">
        <f t="shared" si="31"/>
        <v>138.47648659386448</v>
      </c>
    </row>
    <row r="512" spans="1:14" x14ac:dyDescent="0.3">
      <c r="A512" s="360">
        <v>45443</v>
      </c>
      <c r="B512">
        <v>1291.678588867188</v>
      </c>
      <c r="C512">
        <v>331147</v>
      </c>
      <c r="D512">
        <v>22530.69921875</v>
      </c>
      <c r="E512">
        <v>572100</v>
      </c>
      <c r="G512">
        <f t="shared" si="32"/>
        <v>5.5116458714538276E-2</v>
      </c>
      <c r="H512">
        <f t="shared" si="33"/>
        <v>1.8680341105537352E-3</v>
      </c>
      <c r="J512">
        <v>2.90782453514763</v>
      </c>
      <c r="K512">
        <v>2.0208406923348639</v>
      </c>
      <c r="M512">
        <f t="shared" si="30"/>
        <v>290.78245351476301</v>
      </c>
      <c r="N512">
        <f t="shared" si="31"/>
        <v>138.73540715525871</v>
      </c>
    </row>
    <row r="513" spans="1:14" x14ac:dyDescent="0.3">
      <c r="A513" s="360">
        <v>45446</v>
      </c>
      <c r="B513">
        <v>1273.753784179688</v>
      </c>
      <c r="C513">
        <v>195934</v>
      </c>
      <c r="D513">
        <v>23263.900390625</v>
      </c>
      <c r="E513">
        <v>569400</v>
      </c>
      <c r="G513">
        <f t="shared" si="32"/>
        <v>-1.3974327738232518E-2</v>
      </c>
      <c r="H513">
        <f t="shared" si="33"/>
        <v>3.2024030674520108E-2</v>
      </c>
      <c r="J513">
        <v>2.8674722468095899</v>
      </c>
      <c r="K513">
        <v>2.0113034263511125</v>
      </c>
      <c r="M513">
        <f t="shared" si="30"/>
        <v>286.74722468095899</v>
      </c>
      <c r="N513">
        <f t="shared" si="31"/>
        <v>143.25017885049925</v>
      </c>
    </row>
    <row r="514" spans="1:14" x14ac:dyDescent="0.3">
      <c r="A514" s="360">
        <v>45447</v>
      </c>
      <c r="B514">
        <v>1247.28857421875</v>
      </c>
      <c r="C514">
        <v>135522</v>
      </c>
      <c r="D514">
        <v>21884.5</v>
      </c>
      <c r="E514">
        <v>1006100</v>
      </c>
      <c r="G514">
        <f t="shared" si="32"/>
        <v>-2.0996221751016533E-2</v>
      </c>
      <c r="H514">
        <f t="shared" si="33"/>
        <v>-6.1124195962757567E-2</v>
      </c>
      <c r="J514">
        <v>2.8078938133544531</v>
      </c>
      <c r="K514">
        <v>3.5538678912045212</v>
      </c>
      <c r="M514">
        <f t="shared" si="30"/>
        <v>280.78938133544528</v>
      </c>
      <c r="N514">
        <f t="shared" si="31"/>
        <v>134.75636012940856</v>
      </c>
    </row>
    <row r="515" spans="1:14" x14ac:dyDescent="0.3">
      <c r="A515" s="360">
        <v>45448</v>
      </c>
      <c r="B515">
        <v>1273.257202148438</v>
      </c>
      <c r="C515">
        <v>192470</v>
      </c>
      <c r="D515">
        <v>22620.349609375</v>
      </c>
      <c r="E515">
        <v>638500</v>
      </c>
      <c r="G515">
        <f t="shared" si="32"/>
        <v>2.0606288578205338E-2</v>
      </c>
      <c r="H515">
        <f t="shared" si="33"/>
        <v>3.3071302649023207E-2</v>
      </c>
      <c r="J515">
        <v>2.8663543422266482</v>
      </c>
      <c r="K515">
        <v>2.2553867891204522</v>
      </c>
      <c r="M515">
        <f t="shared" si="30"/>
        <v>286.6354342226648</v>
      </c>
      <c r="N515">
        <f t="shared" si="31"/>
        <v>139.28743988732043</v>
      </c>
    </row>
    <row r="516" spans="1:14" x14ac:dyDescent="0.3">
      <c r="A516" s="360">
        <v>45449</v>
      </c>
      <c r="B516">
        <v>1300.218994140625</v>
      </c>
      <c r="C516">
        <v>306010</v>
      </c>
      <c r="D516">
        <v>22821.400390625</v>
      </c>
      <c r="E516">
        <v>480400</v>
      </c>
      <c r="G516">
        <f t="shared" si="32"/>
        <v>2.0954364037162582E-2</v>
      </c>
      <c r="H516">
        <f t="shared" si="33"/>
        <v>8.8487830297353711E-3</v>
      </c>
      <c r="J516">
        <v>2.9270506802647245</v>
      </c>
      <c r="K516">
        <v>1.6969268809607911</v>
      </c>
      <c r="M516">
        <f t="shared" si="30"/>
        <v>292.70506802647247</v>
      </c>
      <c r="N516">
        <f t="shared" si="31"/>
        <v>140.52543351214274</v>
      </c>
    </row>
    <row r="517" spans="1:14" x14ac:dyDescent="0.3">
      <c r="A517" s="360">
        <v>45450</v>
      </c>
      <c r="B517">
        <v>1299.275512695312</v>
      </c>
      <c r="C517">
        <v>63530</v>
      </c>
      <c r="D517">
        <v>23290.150390625</v>
      </c>
      <c r="E517">
        <v>473600</v>
      </c>
      <c r="G517">
        <f t="shared" si="32"/>
        <v>-7.2589611884968277E-4</v>
      </c>
      <c r="H517">
        <f t="shared" si="33"/>
        <v>2.0331831818063261E-2</v>
      </c>
      <c r="J517">
        <v>2.9249267165180286</v>
      </c>
      <c r="K517">
        <v>1.6729070999646769</v>
      </c>
      <c r="M517">
        <f t="shared" ref="M517:M580" si="34">B517/$B$4*100</f>
        <v>292.49267165180288</v>
      </c>
      <c r="N517">
        <f t="shared" ref="N517:N580" si="35">D517/$D$4*100</f>
        <v>143.41181628582549</v>
      </c>
    </row>
    <row r="518" spans="1:14" x14ac:dyDescent="0.3">
      <c r="A518" s="360">
        <v>45453</v>
      </c>
      <c r="B518">
        <v>1291.132446289062</v>
      </c>
      <c r="C518">
        <v>166588</v>
      </c>
      <c r="D518">
        <v>23259.19921875</v>
      </c>
      <c r="E518">
        <v>304400</v>
      </c>
      <c r="G518">
        <f t="shared" ref="G518:G581" si="36">LN(B518/B517)</f>
        <v>-6.2871125770780651E-3</v>
      </c>
      <c r="H518">
        <f t="shared" ref="H518:H581" si="37">LN(D518/D517)</f>
        <v>-1.3298220789751808E-3</v>
      </c>
      <c r="J518">
        <v>2.9065950599499679</v>
      </c>
      <c r="K518">
        <v>1.0752384316495938</v>
      </c>
      <c r="M518">
        <f t="shared" si="34"/>
        <v>290.65950599499678</v>
      </c>
      <c r="N518">
        <f t="shared" si="35"/>
        <v>143.22123083659821</v>
      </c>
    </row>
    <row r="519" spans="1:14" x14ac:dyDescent="0.3">
      <c r="A519" s="360">
        <v>45454</v>
      </c>
      <c r="B519">
        <v>1288.401489257812</v>
      </c>
      <c r="C519">
        <v>115858</v>
      </c>
      <c r="D519">
        <v>23264.849609375</v>
      </c>
      <c r="E519">
        <v>305200</v>
      </c>
      <c r="G519">
        <f t="shared" si="36"/>
        <v>-2.1174042441911962E-3</v>
      </c>
      <c r="H519">
        <f t="shared" si="37"/>
        <v>2.4290193115634738E-4</v>
      </c>
      <c r="J519">
        <v>2.9004471343527287</v>
      </c>
      <c r="K519">
        <v>1.0780642882373719</v>
      </c>
      <c r="M519">
        <f t="shared" si="34"/>
        <v>290.04471343527285</v>
      </c>
      <c r="N519">
        <f t="shared" si="35"/>
        <v>143.25602377561597</v>
      </c>
    </row>
    <row r="520" spans="1:14" x14ac:dyDescent="0.3">
      <c r="A520" s="360">
        <v>45455</v>
      </c>
      <c r="B520">
        <v>1320.477416992188</v>
      </c>
      <c r="C520">
        <v>146621</v>
      </c>
      <c r="D520">
        <v>23322.94921875</v>
      </c>
      <c r="E520">
        <v>295600</v>
      </c>
      <c r="G520">
        <f t="shared" si="36"/>
        <v>2.4591056376207808E-2</v>
      </c>
      <c r="H520">
        <f t="shared" si="37"/>
        <v>2.4941998100964451E-3</v>
      </c>
      <c r="J520">
        <v>2.9726564056509703</v>
      </c>
      <c r="K520">
        <v>1.044154009184034</v>
      </c>
      <c r="M520">
        <f t="shared" si="34"/>
        <v>297.26564056509704</v>
      </c>
      <c r="N520">
        <f t="shared" si="35"/>
        <v>143.61377889381905</v>
      </c>
    </row>
    <row r="521" spans="1:14" x14ac:dyDescent="0.3">
      <c r="A521" s="360">
        <v>45456</v>
      </c>
      <c r="B521">
        <v>1298.878295898438</v>
      </c>
      <c r="C521">
        <v>321529</v>
      </c>
      <c r="D521">
        <v>23398.900390625</v>
      </c>
      <c r="E521">
        <v>268300</v>
      </c>
      <c r="G521">
        <f t="shared" si="36"/>
        <v>-1.6492308057677044E-2</v>
      </c>
      <c r="H521">
        <f t="shared" si="37"/>
        <v>3.2512085635553246E-3</v>
      </c>
      <c r="J521">
        <v>2.924032502773465</v>
      </c>
      <c r="K521">
        <v>0.9477216531261039</v>
      </c>
      <c r="M521">
        <f t="shared" si="34"/>
        <v>292.4032502773465</v>
      </c>
      <c r="N521">
        <f t="shared" si="35"/>
        <v>144.08145708931988</v>
      </c>
    </row>
    <row r="522" spans="1:14" x14ac:dyDescent="0.3">
      <c r="A522" s="360">
        <v>45457</v>
      </c>
      <c r="B522">
        <v>1300.864379882812</v>
      </c>
      <c r="C522">
        <v>245722</v>
      </c>
      <c r="D522">
        <v>23465.599609375</v>
      </c>
      <c r="E522">
        <v>223100</v>
      </c>
      <c r="G522">
        <f t="shared" si="36"/>
        <v>1.5279084266707128E-3</v>
      </c>
      <c r="H522">
        <f t="shared" si="37"/>
        <v>2.8464728647632507E-3</v>
      </c>
      <c r="J522">
        <v>2.9285035714962899</v>
      </c>
      <c r="K522">
        <v>0.78806075591663727</v>
      </c>
      <c r="M522">
        <f t="shared" si="34"/>
        <v>292.85035714962902</v>
      </c>
      <c r="N522">
        <f t="shared" si="35"/>
        <v>144.49216530482519</v>
      </c>
    </row>
    <row r="523" spans="1:14" x14ac:dyDescent="0.3">
      <c r="A523" s="360">
        <v>45461</v>
      </c>
      <c r="B523">
        <v>1311.390991210938</v>
      </c>
      <c r="C523">
        <v>173331</v>
      </c>
      <c r="D523">
        <v>23557.900390625</v>
      </c>
      <c r="E523">
        <v>272200</v>
      </c>
      <c r="G523">
        <f t="shared" si="36"/>
        <v>8.0594481105931773E-3</v>
      </c>
      <c r="H523">
        <f t="shared" si="37"/>
        <v>3.9257349959185015E-3</v>
      </c>
      <c r="J523">
        <v>2.9522010601406845</v>
      </c>
      <c r="K523">
        <v>0.96149770399152246</v>
      </c>
      <c r="M523">
        <f t="shared" si="34"/>
        <v>295.22010601406845</v>
      </c>
      <c r="N523">
        <f t="shared" si="35"/>
        <v>145.06051812615308</v>
      </c>
    </row>
    <row r="524" spans="1:14" x14ac:dyDescent="0.3">
      <c r="A524" s="360">
        <v>45462</v>
      </c>
      <c r="B524">
        <v>1288.89794921875</v>
      </c>
      <c r="C524">
        <v>180866</v>
      </c>
      <c r="D524">
        <v>23516</v>
      </c>
      <c r="E524">
        <v>328800</v>
      </c>
      <c r="G524">
        <f t="shared" si="36"/>
        <v>-1.7300848909460785E-2</v>
      </c>
      <c r="H524">
        <f t="shared" si="37"/>
        <v>-1.7801967265448713E-3</v>
      </c>
      <c r="J524">
        <v>2.9015647641312015</v>
      </c>
      <c r="K524">
        <v>1.161427057576828</v>
      </c>
      <c r="M524">
        <f t="shared" si="34"/>
        <v>290.15647641312012</v>
      </c>
      <c r="N524">
        <f t="shared" si="35"/>
        <v>144.80251158597054</v>
      </c>
    </row>
    <row r="525" spans="1:14" x14ac:dyDescent="0.3">
      <c r="A525" s="360">
        <v>45463</v>
      </c>
      <c r="B525">
        <v>1285.273315429688</v>
      </c>
      <c r="C525">
        <v>67894</v>
      </c>
      <c r="D525">
        <v>23567</v>
      </c>
      <c r="E525">
        <v>280300</v>
      </c>
      <c r="G525">
        <f t="shared" si="36"/>
        <v>-2.8161577548030167E-3</v>
      </c>
      <c r="H525">
        <f t="shared" si="37"/>
        <v>2.1663878659495613E-3</v>
      </c>
      <c r="J525">
        <v>2.893404995010926</v>
      </c>
      <c r="K525">
        <v>0.99010950194277636</v>
      </c>
      <c r="M525">
        <f t="shared" si="34"/>
        <v>289.34049950109261</v>
      </c>
      <c r="N525">
        <f t="shared" si="35"/>
        <v>145.11655003174718</v>
      </c>
    </row>
    <row r="526" spans="1:14" x14ac:dyDescent="0.3">
      <c r="A526" s="360">
        <v>45464</v>
      </c>
      <c r="B526">
        <v>1291.330932617188</v>
      </c>
      <c r="C526">
        <v>107572</v>
      </c>
      <c r="D526">
        <v>23501.099609375</v>
      </c>
      <c r="E526">
        <v>609900</v>
      </c>
      <c r="G526">
        <f t="shared" si="36"/>
        <v>4.7020246533869504E-3</v>
      </c>
      <c r="H526">
        <f t="shared" si="37"/>
        <v>-2.8002164622532473E-3</v>
      </c>
      <c r="J526">
        <v>2.9070418920177832</v>
      </c>
      <c r="K526">
        <v>2.1543624161073827</v>
      </c>
      <c r="M526">
        <f t="shared" si="34"/>
        <v>290.70418920177832</v>
      </c>
      <c r="N526">
        <f t="shared" si="35"/>
        <v>144.71076069355209</v>
      </c>
    </row>
    <row r="527" spans="1:14" x14ac:dyDescent="0.3">
      <c r="A527" s="360">
        <v>45467</v>
      </c>
      <c r="B527">
        <v>1261.737670898438</v>
      </c>
      <c r="C527">
        <v>139075</v>
      </c>
      <c r="D527">
        <v>23537.849609375</v>
      </c>
      <c r="E527">
        <v>239400</v>
      </c>
      <c r="G527">
        <f t="shared" si="36"/>
        <v>-2.3183542455563116E-2</v>
      </c>
      <c r="H527">
        <f t="shared" si="37"/>
        <v>1.5625352218749532E-3</v>
      </c>
      <c r="J527">
        <v>2.8404215940253121</v>
      </c>
      <c r="K527">
        <v>0.84563758389261745</v>
      </c>
      <c r="M527">
        <f t="shared" si="34"/>
        <v>284.04215940253124</v>
      </c>
      <c r="N527">
        <f t="shared" si="35"/>
        <v>144.93705310300882</v>
      </c>
    </row>
    <row r="528" spans="1:14" x14ac:dyDescent="0.3">
      <c r="A528" s="360">
        <v>45468</v>
      </c>
      <c r="B528">
        <v>1262.581787109375</v>
      </c>
      <c r="C528">
        <v>80801</v>
      </c>
      <c r="D528">
        <v>23721.30078125</v>
      </c>
      <c r="E528">
        <v>298100</v>
      </c>
      <c r="G528">
        <f t="shared" si="36"/>
        <v>6.6878717725049619E-4</v>
      </c>
      <c r="H528">
        <f t="shared" si="37"/>
        <v>7.7636644675083341E-3</v>
      </c>
      <c r="J528">
        <v>2.8423218669336299</v>
      </c>
      <c r="K528">
        <v>1.0529848110208406</v>
      </c>
      <c r="M528">
        <f t="shared" si="34"/>
        <v>284.23218669336296</v>
      </c>
      <c r="N528">
        <f t="shared" si="35"/>
        <v>146.06667508127421</v>
      </c>
    </row>
    <row r="529" spans="1:14" x14ac:dyDescent="0.3">
      <c r="A529" s="360">
        <v>45469</v>
      </c>
      <c r="B529">
        <v>1266.156860351562</v>
      </c>
      <c r="C529">
        <v>104928</v>
      </c>
      <c r="D529">
        <v>23868.80078125</v>
      </c>
      <c r="E529">
        <v>287800</v>
      </c>
      <c r="G529">
        <f t="shared" si="36"/>
        <v>2.8275564401971315E-3</v>
      </c>
      <c r="H529">
        <f t="shared" si="37"/>
        <v>6.1987878766310159E-3</v>
      </c>
      <c r="J529">
        <v>2.8503700654391873</v>
      </c>
      <c r="K529">
        <v>1.0166019074531967</v>
      </c>
      <c r="M529">
        <f t="shared" si="34"/>
        <v>285.03700654391872</v>
      </c>
      <c r="N529">
        <f t="shared" si="35"/>
        <v>146.97492352739309</v>
      </c>
    </row>
    <row r="530" spans="1:14" x14ac:dyDescent="0.3">
      <c r="A530" s="360">
        <v>45470</v>
      </c>
      <c r="B530">
        <v>1251.16162109375</v>
      </c>
      <c r="C530">
        <v>87434</v>
      </c>
      <c r="D530">
        <v>24044.5</v>
      </c>
      <c r="E530">
        <v>515200</v>
      </c>
      <c r="G530">
        <f t="shared" si="36"/>
        <v>-1.1913801717938389E-2</v>
      </c>
      <c r="H530">
        <f t="shared" si="37"/>
        <v>7.3340806597626566E-3</v>
      </c>
      <c r="J530">
        <v>2.8166128095706702</v>
      </c>
      <c r="K530">
        <v>1.8198516425291416</v>
      </c>
      <c r="M530">
        <f t="shared" si="34"/>
        <v>281.66128095706699</v>
      </c>
      <c r="N530">
        <f t="shared" si="35"/>
        <v>148.0568119505387</v>
      </c>
    </row>
    <row r="531" spans="1:14" x14ac:dyDescent="0.3">
      <c r="A531" s="360">
        <v>45471</v>
      </c>
      <c r="B531">
        <v>1237.209106445312</v>
      </c>
      <c r="C531">
        <v>57733</v>
      </c>
      <c r="D531">
        <v>24010.599609375</v>
      </c>
      <c r="E531">
        <v>354800</v>
      </c>
      <c r="G531">
        <f t="shared" si="36"/>
        <v>-1.1214294330447896E-2</v>
      </c>
      <c r="H531">
        <f t="shared" si="37"/>
        <v>-1.4108969297394127E-3</v>
      </c>
      <c r="J531">
        <v>2.7852029334827528</v>
      </c>
      <c r="K531">
        <v>1.2532673966796186</v>
      </c>
      <c r="M531">
        <f t="shared" si="34"/>
        <v>278.52029334827529</v>
      </c>
      <c r="N531">
        <f t="shared" si="35"/>
        <v>147.84806634302697</v>
      </c>
    </row>
    <row r="532" spans="1:14" x14ac:dyDescent="0.3">
      <c r="A532" s="360">
        <v>45474</v>
      </c>
      <c r="B532">
        <v>1247.636108398438</v>
      </c>
      <c r="C532">
        <v>35322</v>
      </c>
      <c r="D532">
        <v>24141.94921875</v>
      </c>
      <c r="E532">
        <v>0</v>
      </c>
      <c r="G532">
        <f t="shared" si="36"/>
        <v>8.392525290888582E-3</v>
      </c>
      <c r="H532">
        <f t="shared" si="37"/>
        <v>5.4555755969174701E-3</v>
      </c>
      <c r="J532">
        <v>2.8086761816798314</v>
      </c>
      <c r="K532">
        <v>0</v>
      </c>
      <c r="M532">
        <f t="shared" si="34"/>
        <v>280.86761816798315</v>
      </c>
      <c r="N532">
        <f t="shared" si="35"/>
        <v>148.65686687599757</v>
      </c>
    </row>
    <row r="533" spans="1:14" x14ac:dyDescent="0.3">
      <c r="A533" s="360">
        <v>45475</v>
      </c>
      <c r="B533">
        <v>1247.834838867188</v>
      </c>
      <c r="C533">
        <v>98135</v>
      </c>
      <c r="D533">
        <v>24123.849609375</v>
      </c>
      <c r="E533">
        <v>0</v>
      </c>
      <c r="G533">
        <f t="shared" si="36"/>
        <v>1.5927291751319792E-4</v>
      </c>
      <c r="H533">
        <f t="shared" si="37"/>
        <v>-7.4999733404875163E-4</v>
      </c>
      <c r="J533">
        <v>2.8091235633565836</v>
      </c>
      <c r="K533">
        <v>0</v>
      </c>
      <c r="M533">
        <f t="shared" si="34"/>
        <v>280.91235633565839</v>
      </c>
      <c r="N533">
        <f t="shared" si="35"/>
        <v>148.54541642114873</v>
      </c>
    </row>
    <row r="534" spans="1:14" x14ac:dyDescent="0.3">
      <c r="A534" s="360">
        <v>45476</v>
      </c>
      <c r="B534">
        <v>1286.862182617188</v>
      </c>
      <c r="C534">
        <v>140626</v>
      </c>
      <c r="D534">
        <v>24286.5</v>
      </c>
      <c r="E534">
        <v>0</v>
      </c>
      <c r="G534">
        <f t="shared" si="36"/>
        <v>3.0796918128389222E-2</v>
      </c>
      <c r="H534">
        <f t="shared" si="37"/>
        <v>6.7196789101684092E-3</v>
      </c>
      <c r="J534">
        <v>2.8969818499891873</v>
      </c>
      <c r="K534">
        <v>0</v>
      </c>
      <c r="M534">
        <f t="shared" si="34"/>
        <v>289.69818499891875</v>
      </c>
      <c r="N534">
        <f t="shared" si="35"/>
        <v>149.546955163832</v>
      </c>
    </row>
    <row r="535" spans="1:14" x14ac:dyDescent="0.3">
      <c r="A535" s="360">
        <v>45477</v>
      </c>
      <c r="B535">
        <v>1307.46826171875</v>
      </c>
      <c r="C535">
        <v>102854</v>
      </c>
      <c r="D535">
        <v>24302.150390625</v>
      </c>
      <c r="E535">
        <v>251200</v>
      </c>
      <c r="G535">
        <f t="shared" si="36"/>
        <v>1.588580397570892E-2</v>
      </c>
      <c r="H535">
        <f t="shared" si="37"/>
        <v>6.4419945976739606E-4</v>
      </c>
      <c r="J535">
        <v>2.9433702185052781</v>
      </c>
      <c r="K535">
        <v>0.88731896856234549</v>
      </c>
      <c r="M535">
        <f t="shared" si="34"/>
        <v>294.33702185052783</v>
      </c>
      <c r="N535">
        <f t="shared" si="35"/>
        <v>149.6433242686883</v>
      </c>
    </row>
    <row r="536" spans="1:14" x14ac:dyDescent="0.3">
      <c r="A536" s="360">
        <v>45478</v>
      </c>
      <c r="B536">
        <v>1289.344970703125</v>
      </c>
      <c r="C536">
        <v>132914</v>
      </c>
      <c r="D536">
        <v>24323.849609375</v>
      </c>
      <c r="E536">
        <v>298400</v>
      </c>
      <c r="G536">
        <f t="shared" si="36"/>
        <v>-1.3958327878609464E-2</v>
      </c>
      <c r="H536">
        <f t="shared" si="37"/>
        <v>8.9249455807051186E-4</v>
      </c>
      <c r="J536">
        <v>2.9025710980994246</v>
      </c>
      <c r="K536">
        <v>1.0540445072412574</v>
      </c>
      <c r="M536">
        <f t="shared" si="34"/>
        <v>290.25710980994245</v>
      </c>
      <c r="N536">
        <f t="shared" si="35"/>
        <v>149.77693973792006</v>
      </c>
    </row>
    <row r="537" spans="1:14" x14ac:dyDescent="0.3">
      <c r="A537" s="360">
        <v>45481</v>
      </c>
      <c r="B537">
        <v>1279.016967773438</v>
      </c>
      <c r="C537">
        <v>85402</v>
      </c>
      <c r="D537">
        <v>24320.55078125</v>
      </c>
      <c r="E537">
        <v>266300</v>
      </c>
      <c r="G537">
        <f t="shared" si="36"/>
        <v>-8.0425258175262533E-3</v>
      </c>
      <c r="H537">
        <f t="shared" si="37"/>
        <v>-1.3563033375134031E-4</v>
      </c>
      <c r="J537">
        <v>2.879320716327316</v>
      </c>
      <c r="K537">
        <v>0.94065701165665838</v>
      </c>
      <c r="M537">
        <f t="shared" si="34"/>
        <v>287.93207163273161</v>
      </c>
      <c r="N537">
        <f t="shared" si="35"/>
        <v>149.75662681915026</v>
      </c>
    </row>
    <row r="538" spans="1:14" x14ac:dyDescent="0.3">
      <c r="A538" s="360">
        <v>45482</v>
      </c>
      <c r="B538">
        <v>1250.515991210938</v>
      </c>
      <c r="C538">
        <v>88228</v>
      </c>
      <c r="D538">
        <v>24433.19921875</v>
      </c>
      <c r="E538">
        <v>250500</v>
      </c>
      <c r="G538">
        <f t="shared" si="36"/>
        <v>-2.2535529838728169E-2</v>
      </c>
      <c r="H538">
        <f t="shared" si="37"/>
        <v>4.6211271118829101E-3</v>
      </c>
      <c r="J538">
        <v>2.8151593687301655</v>
      </c>
      <c r="K538">
        <v>0.88484634404803952</v>
      </c>
      <c r="M538">
        <f t="shared" si="34"/>
        <v>281.51593687301653</v>
      </c>
      <c r="N538">
        <f t="shared" si="35"/>
        <v>150.45027270604578</v>
      </c>
    </row>
    <row r="539" spans="1:14" x14ac:dyDescent="0.3">
      <c r="A539" s="360">
        <v>45483</v>
      </c>
      <c r="B539">
        <v>1258.708862304688</v>
      </c>
      <c r="C539">
        <v>80877</v>
      </c>
      <c r="D539">
        <v>24324.44921875</v>
      </c>
      <c r="E539">
        <v>292300</v>
      </c>
      <c r="G539">
        <f t="shared" si="36"/>
        <v>6.5302240226613305E-3</v>
      </c>
      <c r="H539">
        <f t="shared" si="37"/>
        <v>-4.4608459932337077E-3</v>
      </c>
      <c r="J539">
        <v>2.8336031455218835</v>
      </c>
      <c r="K539">
        <v>1.032497350759449</v>
      </c>
      <c r="M539">
        <f t="shared" si="34"/>
        <v>283.36031455218836</v>
      </c>
      <c r="N539">
        <f t="shared" si="35"/>
        <v>149.78063190255139</v>
      </c>
    </row>
    <row r="540" spans="1:14" x14ac:dyDescent="0.3">
      <c r="A540" s="360">
        <v>45484</v>
      </c>
      <c r="B540">
        <v>1241.330200195312</v>
      </c>
      <c r="C540">
        <v>77788</v>
      </c>
      <c r="D540">
        <v>24315.94921875</v>
      </c>
      <c r="E540">
        <v>306400</v>
      </c>
      <c r="G540">
        <f t="shared" si="36"/>
        <v>-1.3902936396738574E-2</v>
      </c>
      <c r="H540">
        <f t="shared" si="37"/>
        <v>-3.4950371952431652E-4</v>
      </c>
      <c r="J540">
        <v>2.7944803323815011</v>
      </c>
      <c r="K540">
        <v>1.0823030731190393</v>
      </c>
      <c r="M540">
        <f t="shared" si="34"/>
        <v>279.44803323815012</v>
      </c>
      <c r="N540">
        <f t="shared" si="35"/>
        <v>149.7282921615886</v>
      </c>
    </row>
    <row r="541" spans="1:14" x14ac:dyDescent="0.3">
      <c r="A541" s="360">
        <v>45485</v>
      </c>
      <c r="B541">
        <v>1221.468872070312</v>
      </c>
      <c r="C541">
        <v>104797</v>
      </c>
      <c r="D541">
        <v>24502.150390625</v>
      </c>
      <c r="E541">
        <v>325800</v>
      </c>
      <c r="G541">
        <f t="shared" si="36"/>
        <v>-1.612941870681282E-2</v>
      </c>
      <c r="H541">
        <f t="shared" si="37"/>
        <v>7.6284032489554116E-3</v>
      </c>
      <c r="J541">
        <v>2.7497685459353525</v>
      </c>
      <c r="K541">
        <v>1.1508300953726598</v>
      </c>
      <c r="M541">
        <f t="shared" si="34"/>
        <v>274.97685459353522</v>
      </c>
      <c r="N541">
        <f t="shared" si="35"/>
        <v>150.87484758545963</v>
      </c>
    </row>
    <row r="542" spans="1:14" x14ac:dyDescent="0.3">
      <c r="A542" s="360">
        <v>45488</v>
      </c>
      <c r="B542">
        <v>1201.3095703125</v>
      </c>
      <c r="C542">
        <v>114664</v>
      </c>
      <c r="D542">
        <v>24586.69921875</v>
      </c>
      <c r="E542">
        <v>305400</v>
      </c>
      <c r="G542">
        <f t="shared" si="36"/>
        <v>-1.6641857683131745E-2</v>
      </c>
      <c r="H542">
        <f t="shared" si="37"/>
        <v>3.4447298074261035E-3</v>
      </c>
      <c r="J542">
        <v>2.7043859617785455</v>
      </c>
      <c r="K542">
        <v>1.0787707523843164</v>
      </c>
      <c r="M542">
        <f t="shared" si="34"/>
        <v>270.43859617785455</v>
      </c>
      <c r="N542">
        <f t="shared" si="35"/>
        <v>151.39546685166775</v>
      </c>
    </row>
    <row r="543" spans="1:14" x14ac:dyDescent="0.3">
      <c r="A543" s="360">
        <v>45489</v>
      </c>
      <c r="B543">
        <v>1177.178344726562</v>
      </c>
      <c r="C543">
        <v>271410</v>
      </c>
      <c r="D543">
        <v>24613</v>
      </c>
      <c r="E543">
        <v>283200</v>
      </c>
      <c r="G543">
        <f t="shared" si="36"/>
        <v>-2.0291928712544347E-2</v>
      </c>
      <c r="H543">
        <f t="shared" si="37"/>
        <v>1.0691440871768358E-3</v>
      </c>
      <c r="J543">
        <v>2.6500617897850223</v>
      </c>
      <c r="K543">
        <v>1.0003532320734723</v>
      </c>
      <c r="M543">
        <f t="shared" si="34"/>
        <v>265.00617897850225</v>
      </c>
      <c r="N543">
        <f t="shared" si="35"/>
        <v>151.55741697846113</v>
      </c>
    </row>
    <row r="544" spans="1:14" x14ac:dyDescent="0.3">
      <c r="A544" s="360">
        <v>45491</v>
      </c>
      <c r="B544">
        <v>1156.125244140625</v>
      </c>
      <c r="C544">
        <v>369030</v>
      </c>
      <c r="D544">
        <v>24800.849609375</v>
      </c>
      <c r="E544">
        <v>350900</v>
      </c>
      <c r="G544">
        <f t="shared" si="36"/>
        <v>-1.8046234567072755E-2</v>
      </c>
      <c r="H544">
        <f t="shared" si="37"/>
        <v>7.6031523871201981E-3</v>
      </c>
      <c r="J544">
        <v>2.6026670873007083</v>
      </c>
      <c r="K544">
        <v>1.2394913458141998</v>
      </c>
      <c r="M544">
        <f t="shared" si="34"/>
        <v>260.26670873007083</v>
      </c>
      <c r="N544">
        <f t="shared" si="35"/>
        <v>152.71412284841963</v>
      </c>
    </row>
    <row r="545" spans="1:14" x14ac:dyDescent="0.3">
      <c r="A545" s="360">
        <v>45492</v>
      </c>
      <c r="B545">
        <v>1155.43017578125</v>
      </c>
      <c r="C545">
        <v>220775</v>
      </c>
      <c r="D545">
        <v>24530.900390625</v>
      </c>
      <c r="E545">
        <v>343800</v>
      </c>
      <c r="G545">
        <f t="shared" si="36"/>
        <v>-6.0138586713790235E-4</v>
      </c>
      <c r="H545">
        <f t="shared" si="37"/>
        <v>-1.0944347737899481E-2</v>
      </c>
      <c r="J545">
        <v>2.601102350649954</v>
      </c>
      <c r="K545">
        <v>1.2144118685976686</v>
      </c>
      <c r="M545">
        <f t="shared" si="34"/>
        <v>260.11023506499538</v>
      </c>
      <c r="N545">
        <f t="shared" si="35"/>
        <v>151.05187906224552</v>
      </c>
    </row>
    <row r="546" spans="1:14" x14ac:dyDescent="0.3">
      <c r="A546" s="360">
        <v>45495</v>
      </c>
      <c r="B546">
        <v>1137.803344726562</v>
      </c>
      <c r="C546">
        <v>199375</v>
      </c>
      <c r="D546">
        <v>24509.25</v>
      </c>
      <c r="E546">
        <v>324200</v>
      </c>
      <c r="G546">
        <f t="shared" si="36"/>
        <v>-1.5373208222850635E-2</v>
      </c>
      <c r="H546">
        <f t="shared" si="37"/>
        <v>-8.8296597213307747E-4</v>
      </c>
      <c r="J546">
        <v>2.5614208600225714</v>
      </c>
      <c r="K546">
        <v>1.1451783821971036</v>
      </c>
      <c r="M546">
        <f t="shared" si="34"/>
        <v>256.14208600225714</v>
      </c>
      <c r="N546">
        <f t="shared" si="35"/>
        <v>150.91856425788603</v>
      </c>
    </row>
    <row r="547" spans="1:14" x14ac:dyDescent="0.3">
      <c r="A547" s="360">
        <v>45496</v>
      </c>
      <c r="B547">
        <v>1117.29248046875</v>
      </c>
      <c r="C547">
        <v>177250</v>
      </c>
      <c r="D547">
        <v>24479.05078125</v>
      </c>
      <c r="E547">
        <v>436400</v>
      </c>
      <c r="G547">
        <f t="shared" si="36"/>
        <v>-1.8191182516761436E-2</v>
      </c>
      <c r="H547">
        <f t="shared" si="37"/>
        <v>-1.2329157000276177E-3</v>
      </c>
      <c r="J547">
        <v>2.5152468389928857</v>
      </c>
      <c r="K547">
        <v>1.5415047686329919</v>
      </c>
      <c r="M547">
        <f t="shared" si="34"/>
        <v>251.52468389928856</v>
      </c>
      <c r="N547">
        <f t="shared" si="35"/>
        <v>150.73260904769151</v>
      </c>
    </row>
    <row r="548" spans="1:14" x14ac:dyDescent="0.3">
      <c r="A548" s="360">
        <v>45497</v>
      </c>
      <c r="B548">
        <v>1100.316162109375</v>
      </c>
      <c r="C548">
        <v>393044</v>
      </c>
      <c r="D548">
        <v>24413.5</v>
      </c>
      <c r="E548">
        <v>366600</v>
      </c>
      <c r="G548">
        <f t="shared" si="36"/>
        <v>-1.5310771850479953E-2</v>
      </c>
      <c r="H548">
        <f t="shared" si="37"/>
        <v>-2.6814236311497601E-3</v>
      </c>
      <c r="J548">
        <v>2.4770297813848003</v>
      </c>
      <c r="K548">
        <v>1.2949487813493465</v>
      </c>
      <c r="M548">
        <f t="shared" si="34"/>
        <v>247.70297813848003</v>
      </c>
      <c r="N548">
        <f t="shared" si="35"/>
        <v>150.32897246998175</v>
      </c>
    </row>
    <row r="549" spans="1:14" x14ac:dyDescent="0.3">
      <c r="A549" s="360">
        <v>45498</v>
      </c>
      <c r="B549">
        <v>1143.677856445312</v>
      </c>
      <c r="C549">
        <v>858002</v>
      </c>
      <c r="D549">
        <v>24406.099609375</v>
      </c>
      <c r="E549">
        <v>391800</v>
      </c>
      <c r="G549">
        <f t="shared" si="36"/>
        <v>3.8651700679718209E-2</v>
      </c>
      <c r="H549">
        <f t="shared" si="37"/>
        <v>-3.0317293631637691E-4</v>
      </c>
      <c r="J549">
        <v>2.5746455503248042</v>
      </c>
      <c r="K549">
        <v>1.3839632638643589</v>
      </c>
      <c r="M549">
        <f t="shared" si="34"/>
        <v>257.4645550324804</v>
      </c>
      <c r="N549">
        <f t="shared" si="35"/>
        <v>150.28340370194223</v>
      </c>
    </row>
    <row r="550" spans="1:14" x14ac:dyDescent="0.3">
      <c r="A550" s="360">
        <v>45499</v>
      </c>
      <c r="B550">
        <v>1164.636596679688</v>
      </c>
      <c r="C550">
        <v>148866</v>
      </c>
      <c r="D550">
        <v>24834.849609375</v>
      </c>
      <c r="E550">
        <v>383800</v>
      </c>
      <c r="G550">
        <f t="shared" si="36"/>
        <v>1.8159844889321392E-2</v>
      </c>
      <c r="H550">
        <f t="shared" si="37"/>
        <v>1.7414807899928591E-2</v>
      </c>
      <c r="J550">
        <v>2.6218278289540047</v>
      </c>
      <c r="K550">
        <v>1.3557046979865772</v>
      </c>
      <c r="M550">
        <f t="shared" si="34"/>
        <v>262.18278289540046</v>
      </c>
      <c r="N550">
        <f t="shared" si="35"/>
        <v>152.92348181227075</v>
      </c>
    </row>
    <row r="551" spans="1:14" x14ac:dyDescent="0.3">
      <c r="A551" s="360">
        <v>45502</v>
      </c>
      <c r="B551">
        <v>1168.221069335938</v>
      </c>
      <c r="C551">
        <v>153209</v>
      </c>
      <c r="D551">
        <v>24836.099609375</v>
      </c>
      <c r="E551">
        <v>355000</v>
      </c>
      <c r="G551">
        <f t="shared" si="36"/>
        <v>3.0730340125839179E-3</v>
      </c>
      <c r="H551">
        <f t="shared" si="37"/>
        <v>5.0331230625744864E-5</v>
      </c>
      <c r="J551">
        <v>2.6298971874037336</v>
      </c>
      <c r="K551">
        <v>1.2539738608265631</v>
      </c>
      <c r="M551">
        <f t="shared" si="34"/>
        <v>262.98971874037335</v>
      </c>
      <c r="N551">
        <f t="shared" si="35"/>
        <v>152.93117883300056</v>
      </c>
    </row>
    <row r="552" spans="1:14" x14ac:dyDescent="0.3">
      <c r="A552" s="360">
        <v>45503</v>
      </c>
      <c r="B552">
        <v>1179.123657226562</v>
      </c>
      <c r="C552">
        <v>160555</v>
      </c>
      <c r="D552">
        <v>24857.30078125</v>
      </c>
      <c r="E552">
        <v>385000</v>
      </c>
      <c r="G552">
        <f t="shared" si="36"/>
        <v>9.2893610110638004E-3</v>
      </c>
      <c r="H552">
        <f t="shared" si="37"/>
        <v>8.5327922801411483E-4</v>
      </c>
      <c r="J552">
        <v>2.6544410738149526</v>
      </c>
      <c r="K552">
        <v>1.3599434828682444</v>
      </c>
      <c r="M552">
        <f t="shared" si="34"/>
        <v>265.44410738149526</v>
      </c>
      <c r="N552">
        <f t="shared" si="35"/>
        <v>153.06172752053527</v>
      </c>
    </row>
    <row r="553" spans="1:14" x14ac:dyDescent="0.3">
      <c r="A553" s="360">
        <v>45504</v>
      </c>
      <c r="B553">
        <v>1179.422485351562</v>
      </c>
      <c r="C553">
        <v>120810</v>
      </c>
      <c r="D553">
        <v>24951.150390625</v>
      </c>
      <c r="E553">
        <v>333600</v>
      </c>
      <c r="G553">
        <f t="shared" si="36"/>
        <v>2.5340028011699978E-4</v>
      </c>
      <c r="H553">
        <f t="shared" si="37"/>
        <v>3.7684255675633532E-3</v>
      </c>
      <c r="J553">
        <v>2.6551137951568999</v>
      </c>
      <c r="K553">
        <v>1.1783821971034969</v>
      </c>
      <c r="M553">
        <f t="shared" si="34"/>
        <v>265.51137951569001</v>
      </c>
      <c r="N553">
        <f t="shared" si="35"/>
        <v>153.63961743161121</v>
      </c>
    </row>
    <row r="554" spans="1:14" x14ac:dyDescent="0.3">
      <c r="A554" s="360">
        <v>45505</v>
      </c>
      <c r="B554">
        <v>1189.478637695312</v>
      </c>
      <c r="C554">
        <v>123551</v>
      </c>
      <c r="D554">
        <v>25010.900390625</v>
      </c>
      <c r="E554">
        <v>431300</v>
      </c>
      <c r="G554">
        <f t="shared" si="36"/>
        <v>8.4901920579233091E-3</v>
      </c>
      <c r="H554">
        <f t="shared" si="37"/>
        <v>2.3918164907340859E-3</v>
      </c>
      <c r="J554">
        <v>2.6777521873748769</v>
      </c>
      <c r="K554">
        <v>1.523489932885906</v>
      </c>
      <c r="M554">
        <f t="shared" si="34"/>
        <v>267.77521873748771</v>
      </c>
      <c r="N554">
        <f t="shared" si="35"/>
        <v>154.00753502249665</v>
      </c>
    </row>
    <row r="555" spans="1:14" x14ac:dyDescent="0.3">
      <c r="A555" s="360">
        <v>45506</v>
      </c>
      <c r="B555">
        <v>1183.554321289062</v>
      </c>
      <c r="C555">
        <v>89404</v>
      </c>
      <c r="D555">
        <v>24717.69921875</v>
      </c>
      <c r="E555">
        <v>345000</v>
      </c>
      <c r="G555">
        <f t="shared" si="36"/>
        <v>-4.9930437685852406E-3</v>
      </c>
      <c r="H555">
        <f t="shared" si="37"/>
        <v>-1.1792190883304469E-2</v>
      </c>
      <c r="J555">
        <v>2.6644153768489867</v>
      </c>
      <c r="K555">
        <v>1.218650653479336</v>
      </c>
      <c r="M555">
        <f t="shared" si="34"/>
        <v>266.44153768489866</v>
      </c>
      <c r="N555">
        <f t="shared" si="35"/>
        <v>152.20211462415298</v>
      </c>
    </row>
    <row r="556" spans="1:14" x14ac:dyDescent="0.3">
      <c r="A556" s="360">
        <v>45509</v>
      </c>
      <c r="B556">
        <v>1162.844482421875</v>
      </c>
      <c r="C556">
        <v>106402</v>
      </c>
      <c r="D556">
        <v>24055.599609375</v>
      </c>
      <c r="E556">
        <v>487000</v>
      </c>
      <c r="G556">
        <f t="shared" si="36"/>
        <v>-1.7652904220983048E-2</v>
      </c>
      <c r="H556">
        <f t="shared" si="37"/>
        <v>-2.7151753141451559E-2</v>
      </c>
      <c r="J556">
        <v>2.6177934245336085</v>
      </c>
      <c r="K556">
        <v>1.7202401978099611</v>
      </c>
      <c r="M556">
        <f t="shared" si="34"/>
        <v>261.77934245336087</v>
      </c>
      <c r="N556">
        <f t="shared" si="35"/>
        <v>148.12515908930052</v>
      </c>
    </row>
    <row r="557" spans="1:14" x14ac:dyDescent="0.3">
      <c r="A557" s="360">
        <v>45510</v>
      </c>
      <c r="B557">
        <v>1189.578247070312</v>
      </c>
      <c r="C557">
        <v>258731</v>
      </c>
      <c r="D557">
        <v>23992.55078125</v>
      </c>
      <c r="E557">
        <v>312300</v>
      </c>
      <c r="G557">
        <f t="shared" si="36"/>
        <v>2.2729686529572139E-2</v>
      </c>
      <c r="H557">
        <f t="shared" si="37"/>
        <v>-2.6244033870099497E-3</v>
      </c>
      <c r="J557">
        <v>2.6779764278221929</v>
      </c>
      <c r="K557">
        <v>1.1031437654539031</v>
      </c>
      <c r="M557">
        <f t="shared" si="34"/>
        <v>267.79764278221927</v>
      </c>
      <c r="N557">
        <f t="shared" si="35"/>
        <v>147.73692857964531</v>
      </c>
    </row>
    <row r="558" spans="1:14" x14ac:dyDescent="0.3">
      <c r="A558" s="360">
        <v>45511</v>
      </c>
      <c r="B558">
        <v>1175.041381835938</v>
      </c>
      <c r="C558">
        <v>186285</v>
      </c>
      <c r="D558">
        <v>24297.5</v>
      </c>
      <c r="E558">
        <v>317600</v>
      </c>
      <c r="G558">
        <f t="shared" si="36"/>
        <v>-1.2295464517504793E-2</v>
      </c>
      <c r="H558">
        <f t="shared" si="37"/>
        <v>1.2630066341245293E-2</v>
      </c>
      <c r="J558">
        <v>2.6452510627375867</v>
      </c>
      <c r="K558">
        <v>1.1218650653479336</v>
      </c>
      <c r="M558">
        <f t="shared" si="34"/>
        <v>264.52510627375869</v>
      </c>
      <c r="N558">
        <f t="shared" si="35"/>
        <v>149.6146889462544</v>
      </c>
    </row>
    <row r="559" spans="1:14" x14ac:dyDescent="0.3">
      <c r="A559" s="360">
        <v>45512</v>
      </c>
      <c r="B559">
        <v>1205.6083984375</v>
      </c>
      <c r="C559">
        <v>109385</v>
      </c>
      <c r="D559">
        <v>24117</v>
      </c>
      <c r="E559">
        <v>311900</v>
      </c>
      <c r="G559">
        <f t="shared" si="36"/>
        <v>2.5680968935179873E-2</v>
      </c>
      <c r="H559">
        <f t="shared" si="37"/>
        <v>-7.4564783815551433E-3</v>
      </c>
      <c r="J559">
        <v>2.7140634759852498</v>
      </c>
      <c r="K559">
        <v>1.1017308371600141</v>
      </c>
      <c r="M559">
        <f t="shared" si="34"/>
        <v>271.40634759852497</v>
      </c>
      <c r="N559">
        <f t="shared" si="35"/>
        <v>148.5032391528683</v>
      </c>
    </row>
    <row r="560" spans="1:14" x14ac:dyDescent="0.3">
      <c r="A560" s="360">
        <v>45513</v>
      </c>
      <c r="B560">
        <v>1221.738403320312</v>
      </c>
      <c r="C560">
        <v>92164</v>
      </c>
      <c r="D560">
        <v>24367.5</v>
      </c>
      <c r="E560">
        <v>215100</v>
      </c>
      <c r="G560">
        <f t="shared" si="36"/>
        <v>1.3290430768378282E-2</v>
      </c>
      <c r="H560">
        <f t="shared" si="37"/>
        <v>1.0333291215294636E-2</v>
      </c>
      <c r="J560">
        <v>2.7503753142045597</v>
      </c>
      <c r="K560">
        <v>0.75980219003885552</v>
      </c>
      <c r="M560">
        <f t="shared" si="34"/>
        <v>275.03753142045599</v>
      </c>
      <c r="N560">
        <f t="shared" si="35"/>
        <v>150.04572210712436</v>
      </c>
    </row>
    <row r="561" spans="1:14" x14ac:dyDescent="0.3">
      <c r="A561" s="360">
        <v>45516</v>
      </c>
      <c r="B561">
        <v>1235.876831054688</v>
      </c>
      <c r="C561">
        <v>107092</v>
      </c>
      <c r="D561">
        <v>24347</v>
      </c>
      <c r="E561">
        <v>279900</v>
      </c>
      <c r="G561">
        <f t="shared" si="36"/>
        <v>1.1505937556433032E-2</v>
      </c>
      <c r="H561">
        <f t="shared" si="37"/>
        <v>-8.4163857619835045E-4</v>
      </c>
      <c r="J561">
        <v>2.782203717499907</v>
      </c>
      <c r="K561">
        <v>0.9886965736488873</v>
      </c>
      <c r="M561">
        <f t="shared" si="34"/>
        <v>278.2203717499907</v>
      </c>
      <c r="N561">
        <f t="shared" si="35"/>
        <v>149.9194909671553</v>
      </c>
    </row>
    <row r="562" spans="1:14" x14ac:dyDescent="0.3">
      <c r="A562" s="360">
        <v>45517</v>
      </c>
      <c r="B562">
        <v>1197.344482421875</v>
      </c>
      <c r="C562">
        <v>127292</v>
      </c>
      <c r="D562">
        <v>24139</v>
      </c>
      <c r="E562">
        <v>239700</v>
      </c>
      <c r="G562">
        <f t="shared" si="36"/>
        <v>-3.1674529491678559E-2</v>
      </c>
      <c r="H562">
        <f t="shared" si="37"/>
        <v>-8.5798488623965701E-3</v>
      </c>
      <c r="J562">
        <v>2.6954597629921371</v>
      </c>
      <c r="K562">
        <v>0.84669728011303425</v>
      </c>
      <c r="M562">
        <f t="shared" si="34"/>
        <v>269.54597629921369</v>
      </c>
      <c r="N562">
        <f t="shared" si="35"/>
        <v>148.63870671771315</v>
      </c>
    </row>
    <row r="563" spans="1:14" x14ac:dyDescent="0.3">
      <c r="A563" s="360">
        <v>45518</v>
      </c>
      <c r="B563">
        <v>1216.411499023438</v>
      </c>
      <c r="C563">
        <v>125790</v>
      </c>
      <c r="D563">
        <v>24143.75</v>
      </c>
      <c r="E563">
        <v>303300</v>
      </c>
      <c r="G563">
        <f t="shared" si="36"/>
        <v>1.5798956772440087E-2</v>
      </c>
      <c r="H563">
        <f t="shared" si="37"/>
        <v>1.967576418212346E-4</v>
      </c>
      <c r="J563">
        <v>2.7383833967536257</v>
      </c>
      <c r="K563">
        <v>1.0713528788413988</v>
      </c>
      <c r="M563">
        <f t="shared" si="34"/>
        <v>273.83833967536259</v>
      </c>
      <c r="N563">
        <f t="shared" si="35"/>
        <v>148.66795539648646</v>
      </c>
    </row>
    <row r="564" spans="1:14" x14ac:dyDescent="0.3">
      <c r="A564" s="360">
        <v>45520</v>
      </c>
      <c r="B564">
        <v>1191.768676757812</v>
      </c>
      <c r="C564">
        <v>184033</v>
      </c>
      <c r="D564">
        <v>24541.150390625</v>
      </c>
      <c r="E564">
        <v>271600</v>
      </c>
      <c r="G564">
        <f t="shared" si="36"/>
        <v>-2.0466643412659542E-2</v>
      </c>
      <c r="H564">
        <f t="shared" si="37"/>
        <v>1.6325768935141063E-2</v>
      </c>
      <c r="J564">
        <v>2.6829075192273808</v>
      </c>
      <c r="K564">
        <v>0.95937831155068876</v>
      </c>
      <c r="M564">
        <f t="shared" si="34"/>
        <v>268.29075192273808</v>
      </c>
      <c r="N564">
        <f t="shared" si="35"/>
        <v>151.11499463223004</v>
      </c>
    </row>
    <row r="565" spans="1:14" x14ac:dyDescent="0.3">
      <c r="A565" s="360">
        <v>45523</v>
      </c>
      <c r="B565">
        <v>1197.74267578125</v>
      </c>
      <c r="C565">
        <v>112292</v>
      </c>
      <c r="D565">
        <v>24572.650390625</v>
      </c>
      <c r="E565">
        <v>243600</v>
      </c>
      <c r="G565">
        <f t="shared" si="36"/>
        <v>5.0001950933502726E-3</v>
      </c>
      <c r="H565">
        <f t="shared" si="37"/>
        <v>1.2827353541420893E-3</v>
      </c>
      <c r="J565">
        <v>2.6963561751724603</v>
      </c>
      <c r="K565">
        <v>0.8604733309784528</v>
      </c>
      <c r="M565">
        <f t="shared" si="34"/>
        <v>269.63561751724603</v>
      </c>
      <c r="N565">
        <f t="shared" si="35"/>
        <v>151.30895955462151</v>
      </c>
    </row>
    <row r="566" spans="1:14" x14ac:dyDescent="0.3">
      <c r="A566" s="360">
        <v>45524</v>
      </c>
      <c r="B566">
        <v>1196.199462890625</v>
      </c>
      <c r="C566">
        <v>54587</v>
      </c>
      <c r="D566">
        <v>24698.849609375</v>
      </c>
      <c r="E566">
        <v>238300</v>
      </c>
      <c r="G566">
        <f t="shared" si="36"/>
        <v>-1.2892651659846929E-3</v>
      </c>
      <c r="H566">
        <f t="shared" si="37"/>
        <v>5.1226163083365125E-3</v>
      </c>
      <c r="J566">
        <v>2.6928820970658851</v>
      </c>
      <c r="K566">
        <v>0.84175203108442243</v>
      </c>
      <c r="M566">
        <f t="shared" si="34"/>
        <v>269.28820970658853</v>
      </c>
      <c r="N566">
        <f t="shared" si="35"/>
        <v>152.08604595686626</v>
      </c>
    </row>
    <row r="567" spans="1:14" x14ac:dyDescent="0.3">
      <c r="A567" s="360">
        <v>45525</v>
      </c>
      <c r="B567">
        <v>1203.965576171875</v>
      </c>
      <c r="C567">
        <v>95845</v>
      </c>
      <c r="D567">
        <v>24770.19921875</v>
      </c>
      <c r="E567">
        <v>257100</v>
      </c>
      <c r="G567">
        <f t="shared" si="36"/>
        <v>6.4713386433212592E-3</v>
      </c>
      <c r="H567">
        <f t="shared" si="37"/>
        <v>2.8846181820890576E-3</v>
      </c>
      <c r="J567">
        <v>2.7103651574313585</v>
      </c>
      <c r="K567">
        <v>0.90815966089720945</v>
      </c>
      <c r="M567">
        <f t="shared" si="34"/>
        <v>271.03651574313585</v>
      </c>
      <c r="N567">
        <f t="shared" si="35"/>
        <v>152.52538949480544</v>
      </c>
    </row>
    <row r="568" spans="1:14" x14ac:dyDescent="0.3">
      <c r="A568" s="360">
        <v>45526</v>
      </c>
      <c r="B568">
        <v>1207.30126953125</v>
      </c>
      <c r="C568">
        <v>239794</v>
      </c>
      <c r="D568">
        <v>24811.5</v>
      </c>
      <c r="E568">
        <v>220300</v>
      </c>
      <c r="G568">
        <f t="shared" si="36"/>
        <v>2.7667576429367532E-3</v>
      </c>
      <c r="H568">
        <f t="shared" si="37"/>
        <v>1.6659691560852782E-3</v>
      </c>
      <c r="J568">
        <v>2.7178744643717381</v>
      </c>
      <c r="K568">
        <v>0.77817025785941363</v>
      </c>
      <c r="M568">
        <f t="shared" si="34"/>
        <v>271.7874464371738</v>
      </c>
      <c r="N568">
        <f t="shared" si="35"/>
        <v>152.77970387035666</v>
      </c>
    </row>
    <row r="569" spans="1:14" x14ac:dyDescent="0.3">
      <c r="A569" s="360">
        <v>45527</v>
      </c>
      <c r="B569">
        <v>1230.251342773438</v>
      </c>
      <c r="C569">
        <v>201263</v>
      </c>
      <c r="D569">
        <v>24823.150390625</v>
      </c>
      <c r="E569">
        <v>206800</v>
      </c>
      <c r="G569">
        <f t="shared" si="36"/>
        <v>1.8830979325778072E-2</v>
      </c>
      <c r="H569">
        <f t="shared" si="37"/>
        <v>4.6944587086916338E-4</v>
      </c>
      <c r="J569">
        <v>2.7695396283159637</v>
      </c>
      <c r="K569">
        <v>0.73048392794065697</v>
      </c>
      <c r="M569">
        <f t="shared" si="34"/>
        <v>276.95396283159636</v>
      </c>
      <c r="N569">
        <f t="shared" si="35"/>
        <v>152.8514425088776</v>
      </c>
    </row>
    <row r="570" spans="1:14" x14ac:dyDescent="0.3">
      <c r="A570" s="360">
        <v>45530</v>
      </c>
      <c r="B570">
        <v>1229.454833984375</v>
      </c>
      <c r="C570">
        <v>48291</v>
      </c>
      <c r="D570">
        <v>25010.599609375</v>
      </c>
      <c r="E570">
        <v>210300</v>
      </c>
      <c r="G570">
        <f t="shared" si="36"/>
        <v>-6.476454988243595E-4</v>
      </c>
      <c r="H570">
        <f t="shared" si="37"/>
        <v>7.5230181481054552E-3</v>
      </c>
      <c r="J570">
        <v>2.7677465291508461</v>
      </c>
      <c r="K570">
        <v>0.74284705051218647</v>
      </c>
      <c r="M570">
        <f t="shared" si="34"/>
        <v>276.77465291508463</v>
      </c>
      <c r="N570">
        <f t="shared" si="35"/>
        <v>154.00568292688354</v>
      </c>
    </row>
    <row r="571" spans="1:14" x14ac:dyDescent="0.3">
      <c r="A571" s="360">
        <v>45531</v>
      </c>
      <c r="B571">
        <v>1234.48291015625</v>
      </c>
      <c r="C571">
        <v>41435</v>
      </c>
      <c r="D571">
        <v>25017.75</v>
      </c>
      <c r="E571">
        <v>223300</v>
      </c>
      <c r="G571">
        <f t="shared" si="36"/>
        <v>4.0813394440325128E-3</v>
      </c>
      <c r="H571">
        <f t="shared" si="37"/>
        <v>2.858535502177548E-4</v>
      </c>
      <c r="J571">
        <v>2.7790657252598345</v>
      </c>
      <c r="K571">
        <v>0.7887672200635818</v>
      </c>
      <c r="M571">
        <f t="shared" si="34"/>
        <v>277.90657252598345</v>
      </c>
      <c r="N571">
        <f t="shared" si="35"/>
        <v>154.04971229077708</v>
      </c>
    </row>
    <row r="572" spans="1:14" x14ac:dyDescent="0.3">
      <c r="A572" s="360">
        <v>45532</v>
      </c>
      <c r="B572">
        <v>1233.23828125</v>
      </c>
      <c r="C572">
        <v>56497</v>
      </c>
      <c r="D572">
        <v>25052.349609375</v>
      </c>
      <c r="E572">
        <v>220400</v>
      </c>
      <c r="G572">
        <f t="shared" si="36"/>
        <v>-1.0087274171180439E-3</v>
      </c>
      <c r="H572">
        <f t="shared" si="37"/>
        <v>1.3820469762269526E-3</v>
      </c>
      <c r="J572">
        <v>2.7762638188862669</v>
      </c>
      <c r="K572">
        <v>0.77852348993288589</v>
      </c>
      <c r="M572">
        <f t="shared" si="34"/>
        <v>277.62638188862667</v>
      </c>
      <c r="N572">
        <f t="shared" si="35"/>
        <v>154.26276341925956</v>
      </c>
    </row>
    <row r="573" spans="1:14" x14ac:dyDescent="0.3">
      <c r="A573" s="360">
        <v>45533</v>
      </c>
      <c r="B573">
        <v>1233.885620117188</v>
      </c>
      <c r="C573">
        <v>83809</v>
      </c>
      <c r="D573">
        <v>25151.94921875</v>
      </c>
      <c r="E573">
        <v>354000</v>
      </c>
      <c r="G573">
        <f t="shared" si="36"/>
        <v>5.2477208922081797E-4</v>
      </c>
      <c r="H573">
        <f t="shared" si="37"/>
        <v>3.9677773564559086E-3</v>
      </c>
      <c r="J573">
        <v>2.7777211069893504</v>
      </c>
      <c r="K573">
        <v>1.2504415400918403</v>
      </c>
      <c r="M573">
        <f t="shared" si="34"/>
        <v>277.77211069893502</v>
      </c>
      <c r="N573">
        <f t="shared" si="35"/>
        <v>154.87605962569268</v>
      </c>
    </row>
    <row r="574" spans="1:14" x14ac:dyDescent="0.3">
      <c r="A574" s="360">
        <v>45534</v>
      </c>
      <c r="B574">
        <v>1262.013305664062</v>
      </c>
      <c r="C574">
        <v>120134</v>
      </c>
      <c r="D574">
        <v>25235.900390625</v>
      </c>
      <c r="E574">
        <v>638200</v>
      </c>
      <c r="G574">
        <f t="shared" si="36"/>
        <v>2.2540076534317256E-2</v>
      </c>
      <c r="H574">
        <f t="shared" si="37"/>
        <v>3.3322021164079018E-3</v>
      </c>
      <c r="J574">
        <v>2.841042102518005</v>
      </c>
      <c r="K574">
        <v>2.2543270929000352</v>
      </c>
      <c r="M574">
        <f t="shared" si="34"/>
        <v>284.10421025180051</v>
      </c>
      <c r="N574">
        <f t="shared" si="35"/>
        <v>155.39299875386436</v>
      </c>
    </row>
    <row r="575" spans="1:14" x14ac:dyDescent="0.3">
      <c r="A575" s="360">
        <v>45537</v>
      </c>
      <c r="B575">
        <v>1272.666870117188</v>
      </c>
      <c r="C575">
        <v>107946</v>
      </c>
      <c r="D575">
        <v>25278.69921875</v>
      </c>
      <c r="E575">
        <v>222800</v>
      </c>
      <c r="G575">
        <f t="shared" si="36"/>
        <v>8.4062891181641685E-3</v>
      </c>
      <c r="H575">
        <f t="shared" si="37"/>
        <v>1.6945136137639853E-3</v>
      </c>
      <c r="J575">
        <v>2.8650253878109386</v>
      </c>
      <c r="K575">
        <v>0.78700105969622036</v>
      </c>
      <c r="M575">
        <f t="shared" si="34"/>
        <v>286.50253878109385</v>
      </c>
      <c r="N575">
        <f t="shared" si="35"/>
        <v>155.65653752769651</v>
      </c>
    </row>
    <row r="576" spans="1:14" x14ac:dyDescent="0.3">
      <c r="A576" s="360">
        <v>45538</v>
      </c>
      <c r="B576">
        <v>1260.669189453125</v>
      </c>
      <c r="C576">
        <v>102121</v>
      </c>
      <c r="D576">
        <v>25279.849609375</v>
      </c>
      <c r="E576">
        <v>212100</v>
      </c>
      <c r="G576">
        <f t="shared" si="36"/>
        <v>-9.4719137782092056E-3</v>
      </c>
      <c r="H576">
        <f t="shared" si="37"/>
        <v>4.5507264423649362E-5</v>
      </c>
      <c r="J576">
        <v>2.8380162305015926</v>
      </c>
      <c r="K576">
        <v>0.74920522783468735</v>
      </c>
      <c r="M576">
        <f t="shared" si="34"/>
        <v>283.80162305015926</v>
      </c>
      <c r="N576">
        <f t="shared" si="35"/>
        <v>155.66362119208691</v>
      </c>
    </row>
    <row r="577" spans="1:14" x14ac:dyDescent="0.3">
      <c r="A577" s="360">
        <v>45539</v>
      </c>
      <c r="B577">
        <v>1258.179931640625</v>
      </c>
      <c r="C577">
        <v>561254</v>
      </c>
      <c r="D577">
        <v>25198.69921875</v>
      </c>
      <c r="E577">
        <v>253800</v>
      </c>
      <c r="G577">
        <f t="shared" si="36"/>
        <v>-1.9765047473672128E-3</v>
      </c>
      <c r="H577">
        <f t="shared" si="37"/>
        <v>-3.215245383183467E-3</v>
      </c>
      <c r="J577">
        <v>2.8324124177544574</v>
      </c>
      <c r="K577">
        <v>0.89650300247262449</v>
      </c>
      <c r="M577">
        <f t="shared" si="34"/>
        <v>283.24124177544576</v>
      </c>
      <c r="N577">
        <f t="shared" si="35"/>
        <v>155.16392820098795</v>
      </c>
    </row>
    <row r="578" spans="1:14" x14ac:dyDescent="0.3">
      <c r="A578" s="360">
        <v>45540</v>
      </c>
      <c r="B578">
        <v>1275.703735351562</v>
      </c>
      <c r="C578">
        <v>115916</v>
      </c>
      <c r="D578">
        <v>25145.099609375</v>
      </c>
      <c r="E578">
        <v>222200</v>
      </c>
      <c r="G578">
        <f t="shared" si="36"/>
        <v>1.3831797666296315E-2</v>
      </c>
      <c r="H578">
        <f t="shared" si="37"/>
        <v>-2.1293438665674616E-3</v>
      </c>
      <c r="J578">
        <v>2.8718619734093687</v>
      </c>
      <c r="K578">
        <v>0.78488166725538677</v>
      </c>
      <c r="M578">
        <f t="shared" si="34"/>
        <v>287.18619734093687</v>
      </c>
      <c r="N578">
        <f t="shared" si="35"/>
        <v>154.83388235741225</v>
      </c>
    </row>
    <row r="579" spans="1:14" x14ac:dyDescent="0.3">
      <c r="A579" s="360">
        <v>45541</v>
      </c>
      <c r="B579">
        <v>1273.164794921875</v>
      </c>
      <c r="C579">
        <v>94445</v>
      </c>
      <c r="D579">
        <v>24852.150390625</v>
      </c>
      <c r="E579">
        <v>311700</v>
      </c>
      <c r="G579">
        <f t="shared" si="36"/>
        <v>-1.9922104567303934E-3</v>
      </c>
      <c r="H579">
        <f t="shared" si="37"/>
        <v>-1.1718747382249265E-2</v>
      </c>
      <c r="J579">
        <v>2.8661463152430469</v>
      </c>
      <c r="K579">
        <v>1.1010243730130695</v>
      </c>
      <c r="M579">
        <f t="shared" si="34"/>
        <v>286.61463152430468</v>
      </c>
      <c r="N579">
        <f t="shared" si="35"/>
        <v>153.03001338980943</v>
      </c>
    </row>
    <row r="580" spans="1:14" x14ac:dyDescent="0.3">
      <c r="A580" s="360">
        <v>45544</v>
      </c>
      <c r="B580">
        <v>1271.920166015625</v>
      </c>
      <c r="C580">
        <v>47832</v>
      </c>
      <c r="D580">
        <v>24936.400390625</v>
      </c>
      <c r="E580">
        <v>254400</v>
      </c>
      <c r="G580">
        <f t="shared" si="36"/>
        <v>-9.7806479907084818E-4</v>
      </c>
      <c r="H580">
        <f t="shared" si="37"/>
        <v>3.3843154336383389E-3</v>
      </c>
      <c r="J580">
        <v>2.8633444088694793</v>
      </c>
      <c r="K580">
        <v>0.89862239491345819</v>
      </c>
      <c r="M580">
        <f t="shared" si="34"/>
        <v>286.3344408869479</v>
      </c>
      <c r="N580">
        <f t="shared" si="35"/>
        <v>153.54879258699933</v>
      </c>
    </row>
    <row r="581" spans="1:14" x14ac:dyDescent="0.3">
      <c r="A581" s="360">
        <v>45545</v>
      </c>
      <c r="B581">
        <v>1307.266479492188</v>
      </c>
      <c r="C581">
        <v>126980</v>
      </c>
      <c r="D581">
        <v>25041.099609375</v>
      </c>
      <c r="E581">
        <v>251300</v>
      </c>
      <c r="G581">
        <f t="shared" si="36"/>
        <v>2.7410599853185256E-2</v>
      </c>
      <c r="H581">
        <f t="shared" si="37"/>
        <v>4.1898603137641086E-3</v>
      </c>
      <c r="J581">
        <v>2.9429159667167828</v>
      </c>
      <c r="K581">
        <v>0.88767220063581775</v>
      </c>
      <c r="M581">
        <f t="shared" ref="M581:M644" si="38">B581/$B$4*100</f>
        <v>294.29159667167829</v>
      </c>
      <c r="N581">
        <f t="shared" ref="N581:N644" si="39">D581/$D$4*100</f>
        <v>154.19349023269115</v>
      </c>
    </row>
    <row r="582" spans="1:14" x14ac:dyDescent="0.3">
      <c r="A582" s="360">
        <v>45546</v>
      </c>
      <c r="B582">
        <v>1323.894287109375</v>
      </c>
      <c r="C582">
        <v>224159</v>
      </c>
      <c r="D582">
        <v>24918.44921875</v>
      </c>
      <c r="E582">
        <v>279200</v>
      </c>
      <c r="G582">
        <f t="shared" ref="G582:G645" si="40">LN(B582/B581)</f>
        <v>1.263931051903818E-2</v>
      </c>
      <c r="H582">
        <f t="shared" ref="H582:H645" si="41">LN(D582/D581)</f>
        <v>-4.9099977844991056E-3</v>
      </c>
      <c r="J582">
        <v>2.980348457563732</v>
      </c>
      <c r="K582">
        <v>0.98622394913458145</v>
      </c>
      <c r="M582">
        <f t="shared" si="38"/>
        <v>298.03484575637322</v>
      </c>
      <c r="N582">
        <f t="shared" si="39"/>
        <v>153.43825615336218</v>
      </c>
    </row>
    <row r="583" spans="1:14" x14ac:dyDescent="0.3">
      <c r="A583" s="360">
        <v>45547</v>
      </c>
      <c r="B583">
        <v>1304.628051757812</v>
      </c>
      <c r="C583">
        <v>54490</v>
      </c>
      <c r="D583">
        <v>25388.900390625</v>
      </c>
      <c r="E583">
        <v>380100</v>
      </c>
      <c r="G583">
        <f t="shared" si="40"/>
        <v>-1.4659628414913549E-2</v>
      </c>
      <c r="H583">
        <f t="shared" si="41"/>
        <v>1.8703624424743968E-2</v>
      </c>
      <c r="J583">
        <v>2.9369763429076117</v>
      </c>
      <c r="K583">
        <v>1.3426351112681032</v>
      </c>
      <c r="M583">
        <f t="shared" si="38"/>
        <v>293.69763429076119</v>
      </c>
      <c r="N583">
        <f t="shared" si="39"/>
        <v>156.33511409119444</v>
      </c>
    </row>
    <row r="584" spans="1:14" x14ac:dyDescent="0.3">
      <c r="A584" s="360">
        <v>45548</v>
      </c>
      <c r="B584">
        <v>1311.746948242188</v>
      </c>
      <c r="C584">
        <v>100948</v>
      </c>
      <c r="D584">
        <v>25356.5</v>
      </c>
      <c r="E584">
        <v>250800</v>
      </c>
      <c r="G584">
        <f t="shared" si="40"/>
        <v>5.4418147644971137E-3</v>
      </c>
      <c r="H584">
        <f t="shared" si="41"/>
        <v>-1.2769785942554214E-3</v>
      </c>
      <c r="J584">
        <v>2.9530023899744746</v>
      </c>
      <c r="K584">
        <v>0.88590604026845643</v>
      </c>
      <c r="M584">
        <f t="shared" si="38"/>
        <v>295.30023899744748</v>
      </c>
      <c r="N584">
        <f t="shared" si="39"/>
        <v>156.13560490855849</v>
      </c>
    </row>
    <row r="585" spans="1:14" x14ac:dyDescent="0.3">
      <c r="A585" s="360">
        <v>45551</v>
      </c>
      <c r="B585">
        <v>1303.333618164062</v>
      </c>
      <c r="C585">
        <v>114900</v>
      </c>
      <c r="D585">
        <v>25383.75</v>
      </c>
      <c r="E585">
        <v>168700</v>
      </c>
      <c r="G585">
        <f t="shared" si="40"/>
        <v>-6.4344932344106509E-3</v>
      </c>
      <c r="H585">
        <f t="shared" si="41"/>
        <v>1.0740980826790941E-3</v>
      </c>
      <c r="J585">
        <v>2.9340623163103863</v>
      </c>
      <c r="K585">
        <v>0.5959025079477217</v>
      </c>
      <c r="M585">
        <f t="shared" si="38"/>
        <v>293.40623163103862</v>
      </c>
      <c r="N585">
        <f t="shared" si="39"/>
        <v>156.30339996046857</v>
      </c>
    </row>
    <row r="586" spans="1:14" x14ac:dyDescent="0.3">
      <c r="A586" s="360">
        <v>45552</v>
      </c>
      <c r="B586">
        <v>1308.212524414062</v>
      </c>
      <c r="C586">
        <v>39023</v>
      </c>
      <c r="D586">
        <v>25418.55078125</v>
      </c>
      <c r="E586">
        <v>216000</v>
      </c>
      <c r="G586">
        <f t="shared" si="40"/>
        <v>3.7364164060334866E-3</v>
      </c>
      <c r="H586">
        <f t="shared" si="41"/>
        <v>1.3700476615561017E-3</v>
      </c>
      <c r="J586">
        <v>2.9450457013573406</v>
      </c>
      <c r="K586">
        <v>0.76298127870010601</v>
      </c>
      <c r="M586">
        <f t="shared" si="38"/>
        <v>294.50457013573407</v>
      </c>
      <c r="N586">
        <f t="shared" si="39"/>
        <v>156.51768982822475</v>
      </c>
    </row>
    <row r="587" spans="1:14" x14ac:dyDescent="0.3">
      <c r="A587" s="360">
        <v>45553</v>
      </c>
      <c r="B587">
        <v>1286.506713867188</v>
      </c>
      <c r="C587">
        <v>45021</v>
      </c>
      <c r="D587">
        <v>25377.55078125</v>
      </c>
      <c r="E587">
        <v>215700</v>
      </c>
      <c r="G587">
        <f t="shared" si="40"/>
        <v>-1.6731148841839464E-2</v>
      </c>
      <c r="H587">
        <f t="shared" si="41"/>
        <v>-1.6142974615182065E-3</v>
      </c>
      <c r="J587">
        <v>2.8961816193732766</v>
      </c>
      <c r="K587">
        <v>0.76192158247968911</v>
      </c>
      <c r="M587">
        <f t="shared" si="38"/>
        <v>289.61816193732767</v>
      </c>
      <c r="N587">
        <f t="shared" si="39"/>
        <v>156.26522754828662</v>
      </c>
    </row>
    <row r="588" spans="1:14" x14ac:dyDescent="0.3">
      <c r="A588" s="360">
        <v>45554</v>
      </c>
      <c r="B588">
        <v>1380.249145507812</v>
      </c>
      <c r="C588">
        <v>2948077</v>
      </c>
      <c r="D588">
        <v>25415.80078125</v>
      </c>
      <c r="E588">
        <v>314500</v>
      </c>
      <c r="G588">
        <f t="shared" si="40"/>
        <v>7.0333451663204732E-2</v>
      </c>
      <c r="H588">
        <f t="shared" si="41"/>
        <v>1.5061029073179838E-3</v>
      </c>
      <c r="J588">
        <v>3.1072144142638898</v>
      </c>
      <c r="K588">
        <v>1.1109148710702932</v>
      </c>
      <c r="M588">
        <f t="shared" si="38"/>
        <v>310.72144142638899</v>
      </c>
      <c r="N588">
        <f t="shared" si="39"/>
        <v>156.50075638261913</v>
      </c>
    </row>
    <row r="589" spans="1:14" x14ac:dyDescent="0.3">
      <c r="A589" s="360">
        <v>45555</v>
      </c>
      <c r="B589">
        <v>1373.428955078125</v>
      </c>
      <c r="C589">
        <v>332384</v>
      </c>
      <c r="D589">
        <v>25790.94921875</v>
      </c>
      <c r="E589">
        <v>533100</v>
      </c>
      <c r="G589">
        <f t="shared" si="40"/>
        <v>-4.9535233432246237E-3</v>
      </c>
      <c r="H589">
        <f t="shared" si="41"/>
        <v>1.4652566289984728E-2</v>
      </c>
      <c r="J589">
        <v>3.0918608137345074</v>
      </c>
      <c r="K589">
        <v>1.8830801836806783</v>
      </c>
      <c r="M589">
        <f t="shared" si="38"/>
        <v>309.18608137345075</v>
      </c>
      <c r="N589">
        <f t="shared" si="39"/>
        <v>158.81077662277701</v>
      </c>
    </row>
    <row r="590" spans="1:14" x14ac:dyDescent="0.3">
      <c r="A590" s="360">
        <v>45558</v>
      </c>
      <c r="B590">
        <v>1361.729858398438</v>
      </c>
      <c r="C590">
        <v>107106</v>
      </c>
      <c r="D590">
        <v>25939.05078125</v>
      </c>
      <c r="E590">
        <v>209200</v>
      </c>
      <c r="G590">
        <f t="shared" si="40"/>
        <v>-8.5546535499089367E-3</v>
      </c>
      <c r="H590">
        <f t="shared" si="41"/>
        <v>5.7259604541125718E-3</v>
      </c>
      <c r="J590">
        <v>3.0655238281581707</v>
      </c>
      <c r="K590">
        <v>0.73896149770399155</v>
      </c>
      <c r="M590">
        <f t="shared" si="38"/>
        <v>306.55238281581705</v>
      </c>
      <c r="N590">
        <f t="shared" si="39"/>
        <v>159.72272926012207</v>
      </c>
    </row>
    <row r="591" spans="1:14" x14ac:dyDescent="0.3">
      <c r="A591" s="360">
        <v>45559</v>
      </c>
      <c r="B591">
        <v>1383.186401367188</v>
      </c>
      <c r="C591">
        <v>125905</v>
      </c>
      <c r="D591">
        <v>25940.400390625</v>
      </c>
      <c r="E591">
        <v>384100</v>
      </c>
      <c r="G591">
        <f t="shared" si="40"/>
        <v>1.5633977850442932E-2</v>
      </c>
      <c r="H591">
        <f t="shared" si="41"/>
        <v>5.2028668184437397E-5</v>
      </c>
      <c r="J591">
        <v>3.1138267594150082</v>
      </c>
      <c r="K591">
        <v>1.356764394206994</v>
      </c>
      <c r="M591">
        <f t="shared" si="38"/>
        <v>311.38267594150079</v>
      </c>
      <c r="N591">
        <f t="shared" si="39"/>
        <v>159.73103963719132</v>
      </c>
    </row>
    <row r="592" spans="1:14" x14ac:dyDescent="0.3">
      <c r="A592" s="360">
        <v>45560</v>
      </c>
      <c r="B592">
        <v>1378.4072265625</v>
      </c>
      <c r="C592">
        <v>69767</v>
      </c>
      <c r="D592">
        <v>26004.150390625</v>
      </c>
      <c r="E592">
        <v>278500</v>
      </c>
      <c r="G592">
        <f t="shared" si="40"/>
        <v>-3.461175118203839E-3</v>
      </c>
      <c r="H592">
        <f t="shared" si="41"/>
        <v>2.4545416621303915E-3</v>
      </c>
      <c r="J592">
        <v>3.103067889619838</v>
      </c>
      <c r="K592">
        <v>0.98375132462027548</v>
      </c>
      <c r="M592">
        <f t="shared" si="38"/>
        <v>310.30678896198378</v>
      </c>
      <c r="N592">
        <f t="shared" si="39"/>
        <v>160.12358769441215</v>
      </c>
    </row>
    <row r="593" spans="1:14" x14ac:dyDescent="0.3">
      <c r="A593" s="360">
        <v>45561</v>
      </c>
      <c r="B593">
        <v>1405.091186523438</v>
      </c>
      <c r="C593">
        <v>3572175</v>
      </c>
      <c r="D593">
        <v>26216.05078125</v>
      </c>
      <c r="E593">
        <v>370900</v>
      </c>
      <c r="G593">
        <f t="shared" si="40"/>
        <v>1.9173553184025003E-2</v>
      </c>
      <c r="H593">
        <f t="shared" si="41"/>
        <v>8.115692736807522E-3</v>
      </c>
      <c r="J593">
        <v>3.1631387726847664</v>
      </c>
      <c r="K593">
        <v>1.3101377605086542</v>
      </c>
      <c r="M593">
        <f t="shared" si="38"/>
        <v>316.31387726847663</v>
      </c>
      <c r="N593">
        <f t="shared" si="39"/>
        <v>161.42838905385034</v>
      </c>
    </row>
    <row r="594" spans="1:14" x14ac:dyDescent="0.3">
      <c r="A594" s="360">
        <v>45562</v>
      </c>
      <c r="B594">
        <v>1394.387817382812</v>
      </c>
      <c r="C594">
        <v>400496</v>
      </c>
      <c r="D594">
        <v>26178.94921875</v>
      </c>
      <c r="E594">
        <v>490300</v>
      </c>
      <c r="G594">
        <f t="shared" si="40"/>
        <v>-7.6467237510498614E-3</v>
      </c>
      <c r="H594">
        <f t="shared" si="41"/>
        <v>-1.4162255444679923E-3</v>
      </c>
      <c r="J594">
        <v>3.1390433671681746</v>
      </c>
      <c r="K594">
        <v>1.731896856234546</v>
      </c>
      <c r="M594">
        <f t="shared" si="38"/>
        <v>313.90433671681745</v>
      </c>
      <c r="N594">
        <f t="shared" si="39"/>
        <v>161.19993185731337</v>
      </c>
    </row>
    <row r="595" spans="1:14" x14ac:dyDescent="0.3">
      <c r="A595" s="360">
        <v>45565</v>
      </c>
      <c r="B595">
        <v>1393.790283203125</v>
      </c>
      <c r="C595">
        <v>163968</v>
      </c>
      <c r="D595">
        <v>25810.849609375</v>
      </c>
      <c r="E595">
        <v>343100</v>
      </c>
      <c r="G595">
        <f t="shared" si="40"/>
        <v>-4.2861981356893735E-4</v>
      </c>
      <c r="H595">
        <f t="shared" si="41"/>
        <v>-1.4160691857076434E-2</v>
      </c>
      <c r="J595">
        <v>3.1376981992887512</v>
      </c>
      <c r="K595">
        <v>1.2119392440833627</v>
      </c>
      <c r="M595">
        <f t="shared" si="38"/>
        <v>313.76981992887511</v>
      </c>
      <c r="N595">
        <f t="shared" si="39"/>
        <v>158.93331559811475</v>
      </c>
    </row>
    <row r="596" spans="1:14" x14ac:dyDescent="0.3">
      <c r="A596" s="360">
        <v>45566</v>
      </c>
      <c r="B596">
        <v>1448.950561523438</v>
      </c>
      <c r="C596">
        <v>211776</v>
      </c>
      <c r="D596">
        <v>25796.900390625</v>
      </c>
      <c r="E596">
        <v>247400</v>
      </c>
      <c r="G596">
        <f t="shared" si="40"/>
        <v>3.8812685169781945E-2</v>
      </c>
      <c r="H596">
        <f t="shared" si="41"/>
        <v>-5.4058621388073844E-4</v>
      </c>
      <c r="J596">
        <v>3.2618749194479406</v>
      </c>
      <c r="K596">
        <v>0.8738961497703992</v>
      </c>
      <c r="M596">
        <f t="shared" si="38"/>
        <v>326.18749194479403</v>
      </c>
      <c r="N596">
        <f t="shared" si="39"/>
        <v>158.84742165740789</v>
      </c>
    </row>
    <row r="597" spans="1:14" x14ac:dyDescent="0.3">
      <c r="A597" s="360">
        <v>45568</v>
      </c>
      <c r="B597">
        <v>1398.619384765625</v>
      </c>
      <c r="C597">
        <v>176742</v>
      </c>
      <c r="D597">
        <v>25250.099609375</v>
      </c>
      <c r="E597">
        <v>423400</v>
      </c>
      <c r="G597">
        <f t="shared" si="40"/>
        <v>-3.5353947412173313E-2</v>
      </c>
      <c r="H597">
        <f t="shared" si="41"/>
        <v>-2.142424417261006E-2</v>
      </c>
      <c r="J597">
        <v>3.1485694641120476</v>
      </c>
      <c r="K597">
        <v>1.4955845990815966</v>
      </c>
      <c r="M597">
        <f t="shared" si="38"/>
        <v>314.85694641120477</v>
      </c>
      <c r="N597">
        <f t="shared" si="39"/>
        <v>155.48043209871719</v>
      </c>
    </row>
    <row r="598" spans="1:14" x14ac:dyDescent="0.3">
      <c r="A598" s="360">
        <v>45569</v>
      </c>
      <c r="B598">
        <v>1373.180053710938</v>
      </c>
      <c r="C598">
        <v>140744</v>
      </c>
      <c r="D598">
        <v>25014.599609375</v>
      </c>
      <c r="E598">
        <v>374900</v>
      </c>
      <c r="G598">
        <f t="shared" si="40"/>
        <v>-1.8356339224079091E-2</v>
      </c>
      <c r="H598">
        <f t="shared" si="41"/>
        <v>-9.3704618486467571E-3</v>
      </c>
      <c r="J598">
        <v>3.0913004874206891</v>
      </c>
      <c r="K598">
        <v>1.324267043447545</v>
      </c>
      <c r="M598">
        <f t="shared" si="38"/>
        <v>309.13004874206888</v>
      </c>
      <c r="N598">
        <f t="shared" si="39"/>
        <v>154.03031339321896</v>
      </c>
    </row>
    <row r="599" spans="1:14" x14ac:dyDescent="0.3">
      <c r="A599" s="360">
        <v>45572</v>
      </c>
      <c r="B599">
        <v>1368.251342773438</v>
      </c>
      <c r="C599">
        <v>213160</v>
      </c>
      <c r="D599">
        <v>24795.75</v>
      </c>
      <c r="E599">
        <v>374300</v>
      </c>
      <c r="G599">
        <f t="shared" si="40"/>
        <v>-3.5957246671878907E-3</v>
      </c>
      <c r="H599">
        <f t="shared" si="41"/>
        <v>-8.7873712731709967E-3</v>
      </c>
      <c r="J599">
        <v>3.0802049821500765</v>
      </c>
      <c r="K599">
        <v>1.3221476510067114</v>
      </c>
      <c r="M599">
        <f t="shared" si="38"/>
        <v>308.02049821500765</v>
      </c>
      <c r="N599">
        <f t="shared" si="39"/>
        <v>152.68272140916093</v>
      </c>
    </row>
    <row r="600" spans="1:14" x14ac:dyDescent="0.3">
      <c r="A600" s="360">
        <v>45573</v>
      </c>
      <c r="B600">
        <v>1389.9072265625</v>
      </c>
      <c r="C600">
        <v>88931</v>
      </c>
      <c r="D600">
        <v>25013.150390625</v>
      </c>
      <c r="E600">
        <v>333200</v>
      </c>
      <c r="G600">
        <f t="shared" si="40"/>
        <v>1.5703469013345666E-2</v>
      </c>
      <c r="H600">
        <f t="shared" si="41"/>
        <v>8.7294346779650516E-3</v>
      </c>
      <c r="J600">
        <v>3.1289566691060142</v>
      </c>
      <c r="K600">
        <v>1.1769692688096078</v>
      </c>
      <c r="M600">
        <f t="shared" si="38"/>
        <v>312.89566691060145</v>
      </c>
      <c r="N600">
        <f t="shared" si="39"/>
        <v>154.02138965981032</v>
      </c>
    </row>
    <row r="601" spans="1:14" x14ac:dyDescent="0.3">
      <c r="A601" s="360">
        <v>45574</v>
      </c>
      <c r="B601">
        <v>1400.760131835938</v>
      </c>
      <c r="C601">
        <v>53765</v>
      </c>
      <c r="D601">
        <v>24981.94921875</v>
      </c>
      <c r="E601">
        <v>290600</v>
      </c>
      <c r="G601">
        <f t="shared" si="40"/>
        <v>7.7780391529260464E-3</v>
      </c>
      <c r="H601">
        <f t="shared" si="41"/>
        <v>-1.2481693673798233E-3</v>
      </c>
      <c r="J601">
        <v>3.1533887100980484</v>
      </c>
      <c r="K601">
        <v>1.0264924055104203</v>
      </c>
      <c r="M601">
        <f t="shared" si="38"/>
        <v>315.33887100980485</v>
      </c>
      <c r="N601">
        <f t="shared" si="39"/>
        <v>153.82926480643707</v>
      </c>
    </row>
    <row r="602" spans="1:14" x14ac:dyDescent="0.3">
      <c r="A602" s="360">
        <v>45575</v>
      </c>
      <c r="B602">
        <v>1393.939697265625</v>
      </c>
      <c r="C602">
        <v>46478</v>
      </c>
      <c r="D602">
        <v>24998.44921875</v>
      </c>
      <c r="E602">
        <v>261400</v>
      </c>
      <c r="G602">
        <f t="shared" si="40"/>
        <v>-4.8809879616738376E-3</v>
      </c>
      <c r="H602">
        <f t="shared" si="41"/>
        <v>6.6025886608529988E-4</v>
      </c>
      <c r="J602">
        <v>3.1380345599597246</v>
      </c>
      <c r="K602">
        <v>0.92334864005651718</v>
      </c>
      <c r="M602">
        <f t="shared" si="38"/>
        <v>313.80345599597246</v>
      </c>
      <c r="N602">
        <f t="shared" si="39"/>
        <v>153.93086548007068</v>
      </c>
    </row>
    <row r="603" spans="1:14" x14ac:dyDescent="0.3">
      <c r="A603" s="360">
        <v>45576</v>
      </c>
      <c r="B603">
        <v>1405.140991210938</v>
      </c>
      <c r="C603">
        <v>42164</v>
      </c>
      <c r="D603">
        <v>24964.25</v>
      </c>
      <c r="E603">
        <v>210500</v>
      </c>
      <c r="G603">
        <f t="shared" si="40"/>
        <v>8.0035947411573622E-3</v>
      </c>
      <c r="H603">
        <f t="shared" si="41"/>
        <v>-1.3689902517646816E-3</v>
      </c>
      <c r="J603">
        <v>3.1632508929084242</v>
      </c>
      <c r="K603">
        <v>0.743553514659131</v>
      </c>
      <c r="M603">
        <f t="shared" si="38"/>
        <v>316.32508929084241</v>
      </c>
      <c r="N603">
        <f t="shared" si="39"/>
        <v>153.72027980354076</v>
      </c>
    </row>
    <row r="604" spans="1:14" x14ac:dyDescent="0.3">
      <c r="A604" s="360">
        <v>45579</v>
      </c>
      <c r="B604">
        <v>1399.814208984375</v>
      </c>
      <c r="C604">
        <v>32473</v>
      </c>
      <c r="D604">
        <v>25127.94921875</v>
      </c>
      <c r="E604">
        <v>206400</v>
      </c>
      <c r="G604">
        <f t="shared" si="40"/>
        <v>-3.7981274209080811E-3</v>
      </c>
      <c r="H604">
        <f t="shared" si="41"/>
        <v>6.5359398889081113E-3</v>
      </c>
      <c r="J604">
        <v>3.1512592502619574</v>
      </c>
      <c r="K604">
        <v>0.72907099964676791</v>
      </c>
      <c r="M604">
        <f t="shared" si="38"/>
        <v>315.12592502619572</v>
      </c>
      <c r="N604">
        <f t="shared" si="39"/>
        <v>154.72827682768011</v>
      </c>
    </row>
    <row r="605" spans="1:14" x14ac:dyDescent="0.3">
      <c r="A605" s="360">
        <v>45580</v>
      </c>
      <c r="B605">
        <v>1462.59130859375</v>
      </c>
      <c r="C605">
        <v>212193</v>
      </c>
      <c r="D605">
        <v>25057.349609375</v>
      </c>
      <c r="E605">
        <v>257200</v>
      </c>
      <c r="G605">
        <f t="shared" si="40"/>
        <v>4.3870211455056374E-2</v>
      </c>
      <c r="H605">
        <f t="shared" si="41"/>
        <v>-2.8135592532655376E-3</v>
      </c>
      <c r="J605">
        <v>3.2925829449201158</v>
      </c>
      <c r="K605">
        <v>0.90851289297068172</v>
      </c>
      <c r="M605">
        <f t="shared" si="38"/>
        <v>329.2582944920116</v>
      </c>
      <c r="N605">
        <f t="shared" si="39"/>
        <v>154.29355150217881</v>
      </c>
    </row>
    <row r="606" spans="1:14" x14ac:dyDescent="0.3">
      <c r="A606" s="360">
        <v>45581</v>
      </c>
      <c r="B606">
        <v>1445.067504882812</v>
      </c>
      <c r="C606">
        <v>55565</v>
      </c>
      <c r="D606">
        <v>24971.30078125</v>
      </c>
      <c r="E606">
        <v>226800</v>
      </c>
      <c r="G606">
        <f t="shared" si="40"/>
        <v>-1.2053694746391936E-2</v>
      </c>
      <c r="H606">
        <f t="shared" si="41"/>
        <v>-3.439985380697183E-3</v>
      </c>
      <c r="J606">
        <v>3.2531333892652019</v>
      </c>
      <c r="K606">
        <v>0.80113034263511129</v>
      </c>
      <c r="M606">
        <f t="shared" si="38"/>
        <v>325.3133389265202</v>
      </c>
      <c r="N606">
        <f t="shared" si="39"/>
        <v>153.76369581109489</v>
      </c>
    </row>
    <row r="607" spans="1:14" x14ac:dyDescent="0.3">
      <c r="A607" s="360">
        <v>45582</v>
      </c>
      <c r="B607">
        <v>1445.864013671875</v>
      </c>
      <c r="C607">
        <v>47953</v>
      </c>
      <c r="D607">
        <v>24749.849609375</v>
      </c>
      <c r="E607">
        <v>252800</v>
      </c>
      <c r="G607">
        <f t="shared" si="40"/>
        <v>5.5103955531667027E-4</v>
      </c>
      <c r="H607">
        <f t="shared" si="41"/>
        <v>-8.9077840900148846E-3</v>
      </c>
      <c r="J607">
        <v>3.2549264884303195</v>
      </c>
      <c r="K607">
        <v>0.89297068173790184</v>
      </c>
      <c r="M607">
        <f t="shared" si="38"/>
        <v>325.49264884303193</v>
      </c>
      <c r="N607">
        <f t="shared" si="39"/>
        <v>152.40008440264293</v>
      </c>
    </row>
    <row r="608" spans="1:14" x14ac:dyDescent="0.3">
      <c r="A608" s="360">
        <v>45583</v>
      </c>
      <c r="B608">
        <v>1425.104248046875</v>
      </c>
      <c r="C608">
        <v>49797</v>
      </c>
      <c r="D608">
        <v>24854.05078125</v>
      </c>
      <c r="E608">
        <v>290900</v>
      </c>
      <c r="G608">
        <f t="shared" si="40"/>
        <v>-1.4462108641493427E-2</v>
      </c>
      <c r="H608">
        <f t="shared" si="41"/>
        <v>4.2013359565505172E-3</v>
      </c>
      <c r="J608">
        <v>3.2081921410868133</v>
      </c>
      <c r="K608">
        <v>1.0275521017308371</v>
      </c>
      <c r="M608">
        <f t="shared" si="38"/>
        <v>320.81921410868131</v>
      </c>
      <c r="N608">
        <f t="shared" si="39"/>
        <v>153.04171526663771</v>
      </c>
    </row>
    <row r="609" spans="1:14" x14ac:dyDescent="0.3">
      <c r="A609" s="360">
        <v>45586</v>
      </c>
      <c r="B609">
        <v>1389.95703125</v>
      </c>
      <c r="C609">
        <v>28791</v>
      </c>
      <c r="D609">
        <v>24781.099609375</v>
      </c>
      <c r="E609">
        <v>242000</v>
      </c>
      <c r="G609">
        <f t="shared" si="40"/>
        <v>-2.4972133673921933E-2</v>
      </c>
      <c r="H609">
        <f t="shared" si="41"/>
        <v>-2.9394984735484448E-3</v>
      </c>
      <c r="J609">
        <v>3.129068789329672</v>
      </c>
      <c r="K609">
        <v>0.85482161780289645</v>
      </c>
      <c r="M609">
        <f t="shared" si="38"/>
        <v>312.90687893296717</v>
      </c>
      <c r="N609">
        <f t="shared" si="39"/>
        <v>152.59250992088846</v>
      </c>
    </row>
    <row r="610" spans="1:14" x14ac:dyDescent="0.3">
      <c r="A610" s="360">
        <v>45587</v>
      </c>
      <c r="B610">
        <v>1340.870361328125</v>
      </c>
      <c r="C610">
        <v>71558</v>
      </c>
      <c r="D610">
        <v>24472.099609375</v>
      </c>
      <c r="E610">
        <v>279500</v>
      </c>
      <c r="G610">
        <f t="shared" si="40"/>
        <v>-3.595390740200307E-2</v>
      </c>
      <c r="H610">
        <f t="shared" si="41"/>
        <v>-1.2547572909439223E-2</v>
      </c>
      <c r="J610">
        <v>3.0185649655628777</v>
      </c>
      <c r="K610">
        <v>0.98728364535499824</v>
      </c>
      <c r="M610">
        <f t="shared" si="38"/>
        <v>301.85649655628777</v>
      </c>
      <c r="N610">
        <f t="shared" si="39"/>
        <v>150.68980639647677</v>
      </c>
    </row>
    <row r="611" spans="1:14" x14ac:dyDescent="0.3">
      <c r="A611" s="360">
        <v>45588</v>
      </c>
      <c r="B611">
        <v>1373.578247070312</v>
      </c>
      <c r="C611">
        <v>46600</v>
      </c>
      <c r="D611">
        <v>24435.5</v>
      </c>
      <c r="E611">
        <v>284600</v>
      </c>
      <c r="G611">
        <f t="shared" si="40"/>
        <v>2.4100267545855009E-2</v>
      </c>
      <c r="H611">
        <f t="shared" si="41"/>
        <v>-1.4966842167451323E-3</v>
      </c>
      <c r="J611">
        <v>3.0921968996010105</v>
      </c>
      <c r="K611">
        <v>1.005298481102084</v>
      </c>
      <c r="M611">
        <f t="shared" si="38"/>
        <v>309.21968996010105</v>
      </c>
      <c r="N611">
        <f t="shared" si="39"/>
        <v>150.46444003482662</v>
      </c>
    </row>
    <row r="612" spans="1:14" x14ac:dyDescent="0.3">
      <c r="A612" s="360">
        <v>45589</v>
      </c>
      <c r="B612">
        <v>1379.950439453125</v>
      </c>
      <c r="C612">
        <v>51340</v>
      </c>
      <c r="D612">
        <v>24399.400390625</v>
      </c>
      <c r="E612">
        <v>216700</v>
      </c>
      <c r="G612">
        <f t="shared" si="40"/>
        <v>4.6283910455871945E-3</v>
      </c>
      <c r="H612">
        <f t="shared" si="41"/>
        <v>-1.4784351216731097E-3</v>
      </c>
      <c r="J612">
        <v>3.1065419677264137</v>
      </c>
      <c r="K612">
        <v>0.76545390321441187</v>
      </c>
      <c r="M612">
        <f t="shared" si="38"/>
        <v>310.65419677264134</v>
      </c>
      <c r="N612">
        <f t="shared" si="39"/>
        <v>150.24215248146837</v>
      </c>
    </row>
    <row r="613" spans="1:14" x14ac:dyDescent="0.3">
      <c r="A613" s="360">
        <v>45590</v>
      </c>
      <c r="B613">
        <v>1414.599975585938</v>
      </c>
      <c r="C613">
        <v>114820</v>
      </c>
      <c r="D613">
        <v>24180.80078125</v>
      </c>
      <c r="E613">
        <v>372600</v>
      </c>
      <c r="G613">
        <f t="shared" si="40"/>
        <v>2.4799203276673783E-2</v>
      </c>
      <c r="H613">
        <f t="shared" si="41"/>
        <v>-8.9995957000837106E-3</v>
      </c>
      <c r="J613">
        <v>3.1845449416603859</v>
      </c>
      <c r="K613">
        <v>1.3161427057576829</v>
      </c>
      <c r="M613">
        <f t="shared" si="38"/>
        <v>318.45449416603861</v>
      </c>
      <c r="N613">
        <f t="shared" si="39"/>
        <v>148.89609990155631</v>
      </c>
    </row>
    <row r="614" spans="1:14" x14ac:dyDescent="0.3">
      <c r="A614" s="360">
        <v>45593</v>
      </c>
      <c r="B614">
        <v>1491.1669921875</v>
      </c>
      <c r="C614">
        <v>483779</v>
      </c>
      <c r="D614">
        <v>24339.150390625</v>
      </c>
      <c r="E614">
        <v>278600</v>
      </c>
      <c r="G614">
        <f t="shared" si="40"/>
        <v>5.271224127569054E-2</v>
      </c>
      <c r="H614">
        <f t="shared" si="41"/>
        <v>6.5272189172371643E-3</v>
      </c>
      <c r="J614">
        <v>3.3569124728527533</v>
      </c>
      <c r="K614">
        <v>0.98410455669374775</v>
      </c>
      <c r="M614">
        <f t="shared" si="38"/>
        <v>335.69124728527532</v>
      </c>
      <c r="N614">
        <f t="shared" si="39"/>
        <v>149.87115608229104</v>
      </c>
    </row>
    <row r="615" spans="1:14" x14ac:dyDescent="0.3">
      <c r="A615" s="360">
        <v>45594</v>
      </c>
      <c r="B615">
        <v>1460.699462890625</v>
      </c>
      <c r="C615">
        <v>391578</v>
      </c>
      <c r="D615">
        <v>24466.849609375</v>
      </c>
      <c r="E615">
        <v>332000</v>
      </c>
      <c r="G615">
        <f t="shared" si="40"/>
        <v>-2.0643624469085631E-2</v>
      </c>
      <c r="H615">
        <f t="shared" si="41"/>
        <v>5.2329430871703615E-3</v>
      </c>
      <c r="J615">
        <v>3.2883240252479355</v>
      </c>
      <c r="K615">
        <v>1.1727304839279407</v>
      </c>
      <c r="M615">
        <f t="shared" si="38"/>
        <v>328.83240252479357</v>
      </c>
      <c r="N615">
        <f t="shared" si="39"/>
        <v>150.65747890941154</v>
      </c>
    </row>
    <row r="616" spans="1:14" x14ac:dyDescent="0.3">
      <c r="A616" s="360">
        <v>45595</v>
      </c>
      <c r="B616">
        <v>1473.79248046875</v>
      </c>
      <c r="C616">
        <v>158224</v>
      </c>
      <c r="D616">
        <v>24340.849609375</v>
      </c>
      <c r="E616">
        <v>285200</v>
      </c>
      <c r="G616">
        <f t="shared" si="40"/>
        <v>8.9235920318411453E-3</v>
      </c>
      <c r="H616">
        <f t="shared" si="41"/>
        <v>-5.1631313061232696E-3</v>
      </c>
      <c r="J616">
        <v>3.3177990030643447</v>
      </c>
      <c r="K616">
        <v>1.0074178735429178</v>
      </c>
      <c r="M616">
        <f t="shared" si="38"/>
        <v>331.77990030643446</v>
      </c>
      <c r="N616">
        <f t="shared" si="39"/>
        <v>149.88161921984562</v>
      </c>
    </row>
    <row r="617" spans="1:14" x14ac:dyDescent="0.3">
      <c r="A617" s="360">
        <v>45596</v>
      </c>
      <c r="B617">
        <v>1607.212524414062</v>
      </c>
      <c r="C617">
        <v>2450121</v>
      </c>
      <c r="D617">
        <v>24205.349609375</v>
      </c>
      <c r="E617">
        <v>287000</v>
      </c>
      <c r="G617">
        <f t="shared" si="40"/>
        <v>8.6662329980335351E-2</v>
      </c>
      <c r="H617">
        <f t="shared" si="41"/>
        <v>-5.5823258691893403E-3</v>
      </c>
      <c r="J617">
        <v>3.6181539679979191</v>
      </c>
      <c r="K617">
        <v>1.0137760508654186</v>
      </c>
      <c r="M617">
        <f t="shared" si="38"/>
        <v>361.81539679979193</v>
      </c>
      <c r="N617">
        <f t="shared" si="39"/>
        <v>149.04726217273304</v>
      </c>
    </row>
    <row r="618" spans="1:14" x14ac:dyDescent="0.3">
      <c r="A618" s="360">
        <v>45597</v>
      </c>
      <c r="B618">
        <v>1542.792602539062</v>
      </c>
      <c r="C618">
        <v>142749</v>
      </c>
      <c r="D618">
        <v>24304.349609375</v>
      </c>
      <c r="E618">
        <v>38800</v>
      </c>
      <c r="G618">
        <f t="shared" si="40"/>
        <v>-4.0907174667654693E-2</v>
      </c>
      <c r="H618">
        <f t="shared" si="41"/>
        <v>4.0816636276529176E-3</v>
      </c>
      <c r="J618">
        <v>3.4731319547858699</v>
      </c>
      <c r="K618">
        <v>0.13705404450724126</v>
      </c>
      <c r="M618">
        <f t="shared" si="38"/>
        <v>347.31319547858698</v>
      </c>
      <c r="N618">
        <f t="shared" si="39"/>
        <v>149.65686621453486</v>
      </c>
    </row>
    <row r="619" spans="1:14" x14ac:dyDescent="0.3">
      <c r="A619" s="360">
        <v>45600</v>
      </c>
      <c r="B619">
        <v>1623.29248046875</v>
      </c>
      <c r="C619">
        <v>2710740</v>
      </c>
      <c r="D619">
        <v>23995.349609375</v>
      </c>
      <c r="E619">
        <v>285500</v>
      </c>
      <c r="G619">
        <f t="shared" si="40"/>
        <v>5.086232956179481E-2</v>
      </c>
      <c r="H619">
        <f t="shared" si="41"/>
        <v>-1.2795285302364113E-2</v>
      </c>
      <c r="J619">
        <v>3.6543531363846338</v>
      </c>
      <c r="K619">
        <v>1.0084775697633346</v>
      </c>
      <c r="M619">
        <f t="shared" si="38"/>
        <v>365.43531363846336</v>
      </c>
      <c r="N619">
        <f t="shared" si="39"/>
        <v>147.75416269012317</v>
      </c>
    </row>
    <row r="620" spans="1:14" x14ac:dyDescent="0.3">
      <c r="A620" s="360">
        <v>45601</v>
      </c>
      <c r="B620">
        <v>1542.543701171875</v>
      </c>
      <c r="C620">
        <v>571443</v>
      </c>
      <c r="D620">
        <v>24213.30078125</v>
      </c>
      <c r="E620">
        <v>289500</v>
      </c>
      <c r="G620">
        <f t="shared" si="40"/>
        <v>-5.1023674286146389E-2</v>
      </c>
      <c r="H620">
        <f t="shared" si="41"/>
        <v>9.0420559405291288E-3</v>
      </c>
      <c r="J620">
        <v>3.4725716284720516</v>
      </c>
      <c r="K620">
        <v>1.0226068527022254</v>
      </c>
      <c r="M620">
        <f t="shared" si="38"/>
        <v>347.25716284720517</v>
      </c>
      <c r="N620">
        <f t="shared" si="39"/>
        <v>149.09622244053165</v>
      </c>
    </row>
    <row r="621" spans="1:14" x14ac:dyDescent="0.3">
      <c r="A621" s="360">
        <v>45602</v>
      </c>
      <c r="B621">
        <v>1562.905151367188</v>
      </c>
      <c r="C621">
        <v>192069</v>
      </c>
      <c r="D621">
        <v>24484.05078125</v>
      </c>
      <c r="E621">
        <v>351100</v>
      </c>
      <c r="G621">
        <f t="shared" si="40"/>
        <v>1.3113558103900519E-2</v>
      </c>
      <c r="H621">
        <f t="shared" si="41"/>
        <v>1.1119815807918394E-2</v>
      </c>
      <c r="J621">
        <v>3.5184092888307656</v>
      </c>
      <c r="K621">
        <v>1.2401978099611444</v>
      </c>
      <c r="M621">
        <f t="shared" si="38"/>
        <v>351.84092888307657</v>
      </c>
      <c r="N621">
        <f t="shared" si="39"/>
        <v>150.7633971306108</v>
      </c>
    </row>
    <row r="622" spans="1:14" x14ac:dyDescent="0.3">
      <c r="A622" s="360">
        <v>45603</v>
      </c>
      <c r="B622">
        <v>1587.697265625</v>
      </c>
      <c r="C622">
        <v>155899</v>
      </c>
      <c r="D622">
        <v>24199.349609375</v>
      </c>
      <c r="E622">
        <v>322200</v>
      </c>
      <c r="G622">
        <f t="shared" si="40"/>
        <v>1.5738339984078691E-2</v>
      </c>
      <c r="H622">
        <f t="shared" si="41"/>
        <v>-1.1696159889418445E-2</v>
      </c>
      <c r="J622">
        <v>3.5742212522235115</v>
      </c>
      <c r="K622">
        <v>1.138113740727658</v>
      </c>
      <c r="M622">
        <f t="shared" si="38"/>
        <v>357.42212522235116</v>
      </c>
      <c r="N622">
        <f t="shared" si="39"/>
        <v>149.01031647322992</v>
      </c>
    </row>
    <row r="623" spans="1:14" x14ac:dyDescent="0.3">
      <c r="A623" s="360">
        <v>45604</v>
      </c>
      <c r="B623">
        <v>1576.5458984375</v>
      </c>
      <c r="C623">
        <v>103423</v>
      </c>
      <c r="D623">
        <v>24148.19921875</v>
      </c>
      <c r="E623">
        <v>298700</v>
      </c>
      <c r="G623">
        <f t="shared" si="40"/>
        <v>-7.0483921593742505E-3</v>
      </c>
      <c r="H623">
        <f t="shared" si="41"/>
        <v>-2.1159463488489003E-3</v>
      </c>
      <c r="J623">
        <v>3.5491173143029404</v>
      </c>
      <c r="K623">
        <v>1.0551042034616742</v>
      </c>
      <c r="M623">
        <f t="shared" si="38"/>
        <v>354.91173143029403</v>
      </c>
      <c r="N623">
        <f t="shared" si="39"/>
        <v>148.69535197964666</v>
      </c>
    </row>
    <row r="624" spans="1:14" x14ac:dyDescent="0.3">
      <c r="A624" s="360">
        <v>45607</v>
      </c>
      <c r="B624">
        <v>1569.177856445312</v>
      </c>
      <c r="C624">
        <v>134543</v>
      </c>
      <c r="D624">
        <v>24141.30078125</v>
      </c>
      <c r="E624">
        <v>273400</v>
      </c>
      <c r="G624">
        <f t="shared" si="40"/>
        <v>-4.6844898282706882E-3</v>
      </c>
      <c r="H624">
        <f t="shared" si="41"/>
        <v>-2.8571169910344984E-4</v>
      </c>
      <c r="J624">
        <v>3.5325303913133199</v>
      </c>
      <c r="K624">
        <v>0.96573648887318964</v>
      </c>
      <c r="M624">
        <f t="shared" si="38"/>
        <v>353.253039131332</v>
      </c>
      <c r="N624">
        <f t="shared" si="39"/>
        <v>148.65287404649396</v>
      </c>
    </row>
    <row r="625" spans="1:14" x14ac:dyDescent="0.3">
      <c r="A625" s="360">
        <v>45608</v>
      </c>
      <c r="B625">
        <v>1617.418090820312</v>
      </c>
      <c r="C625">
        <v>641037</v>
      </c>
      <c r="D625">
        <v>23883.44921875</v>
      </c>
      <c r="E625">
        <v>255800</v>
      </c>
      <c r="G625">
        <f t="shared" si="40"/>
        <v>3.0279282853269106E-2</v>
      </c>
      <c r="H625">
        <f t="shared" si="41"/>
        <v>-1.0738381367723213E-2</v>
      </c>
      <c r="J625">
        <v>3.6411287208868699</v>
      </c>
      <c r="K625">
        <v>0.9035676439420699</v>
      </c>
      <c r="M625">
        <f t="shared" si="38"/>
        <v>364.11287208868697</v>
      </c>
      <c r="N625">
        <f t="shared" si="39"/>
        <v>147.06512298907066</v>
      </c>
    </row>
    <row r="626" spans="1:14" x14ac:dyDescent="0.3">
      <c r="A626" s="360">
        <v>45609</v>
      </c>
      <c r="B626">
        <v>1592.4267578125</v>
      </c>
      <c r="C626">
        <v>224625</v>
      </c>
      <c r="D626">
        <v>23559.05078125</v>
      </c>
      <c r="E626">
        <v>304600</v>
      </c>
      <c r="G626">
        <f t="shared" si="40"/>
        <v>-1.5571991289453207E-2</v>
      </c>
      <c r="H626">
        <f t="shared" si="41"/>
        <v>-1.3675649189030194E-2</v>
      </c>
      <c r="J626">
        <v>3.5848682765994924</v>
      </c>
      <c r="K626">
        <v>1.0759448957965383</v>
      </c>
      <c r="M626">
        <f t="shared" si="38"/>
        <v>358.48682765994926</v>
      </c>
      <c r="N626">
        <f t="shared" si="39"/>
        <v>145.06760179054351</v>
      </c>
    </row>
    <row r="627" spans="1:14" x14ac:dyDescent="0.3">
      <c r="A627" s="360">
        <v>45610</v>
      </c>
      <c r="B627">
        <v>1642.608642578125</v>
      </c>
      <c r="C627">
        <v>688672</v>
      </c>
      <c r="D627">
        <v>23532.69921875</v>
      </c>
      <c r="E627">
        <v>257700</v>
      </c>
      <c r="G627">
        <f t="shared" si="40"/>
        <v>3.1026498381339161E-2</v>
      </c>
      <c r="H627">
        <f t="shared" si="41"/>
        <v>-1.1191584619590343E-3</v>
      </c>
      <c r="J627">
        <v>3.6978376460688809</v>
      </c>
      <c r="K627">
        <v>0.91027905333804304</v>
      </c>
      <c r="M627">
        <f t="shared" si="38"/>
        <v>369.7837646068881</v>
      </c>
      <c r="N627">
        <f t="shared" si="39"/>
        <v>144.90533897228298</v>
      </c>
    </row>
    <row r="628" spans="1:14" x14ac:dyDescent="0.3">
      <c r="A628" s="360">
        <v>45614</v>
      </c>
      <c r="B628">
        <v>1589.140991210938</v>
      </c>
      <c r="C628">
        <v>199072</v>
      </c>
      <c r="D628">
        <v>23453.80078125</v>
      </c>
      <c r="E628">
        <v>263300</v>
      </c>
      <c r="G628">
        <f t="shared" si="40"/>
        <v>-3.3092000692734443E-2</v>
      </c>
      <c r="H628">
        <f t="shared" si="41"/>
        <v>-3.358348106569627E-3</v>
      </c>
      <c r="J628">
        <v>3.5774713646872418</v>
      </c>
      <c r="K628">
        <v>0.93006004945249032</v>
      </c>
      <c r="M628">
        <f t="shared" si="38"/>
        <v>357.74713646872419</v>
      </c>
      <c r="N628">
        <f t="shared" si="39"/>
        <v>144.4195126450926</v>
      </c>
    </row>
    <row r="629" spans="1:14" x14ac:dyDescent="0.3">
      <c r="A629" s="360">
        <v>45615</v>
      </c>
      <c r="B629">
        <v>1571.667114257812</v>
      </c>
      <c r="C629">
        <v>237118</v>
      </c>
      <c r="D629">
        <v>23518.5</v>
      </c>
      <c r="E629">
        <v>297500</v>
      </c>
      <c r="G629">
        <f t="shared" si="40"/>
        <v>-1.1056700935799928E-2</v>
      </c>
      <c r="H629">
        <f t="shared" si="41"/>
        <v>2.7547835038892561E-3</v>
      </c>
      <c r="J629">
        <v>3.5381342040604546</v>
      </c>
      <c r="K629">
        <v>1.050865418580007</v>
      </c>
      <c r="M629">
        <f t="shared" si="38"/>
        <v>353.81342040604545</v>
      </c>
      <c r="N629">
        <f t="shared" si="39"/>
        <v>144.81790562743015</v>
      </c>
    </row>
    <row r="630" spans="1:14" x14ac:dyDescent="0.3">
      <c r="A630" s="360">
        <v>45617</v>
      </c>
      <c r="B630">
        <v>1566.987426757812</v>
      </c>
      <c r="C630">
        <v>290256</v>
      </c>
      <c r="D630">
        <v>23349.900390625</v>
      </c>
      <c r="E630">
        <v>420300</v>
      </c>
      <c r="G630">
        <f t="shared" si="40"/>
        <v>-2.9819726297092403E-3</v>
      </c>
      <c r="H630">
        <f t="shared" si="41"/>
        <v>-7.1946273067947262E-3</v>
      </c>
      <c r="J630">
        <v>3.527599299908132</v>
      </c>
      <c r="K630">
        <v>1.4846344048039561</v>
      </c>
      <c r="M630">
        <f t="shared" si="38"/>
        <v>352.75992999081319</v>
      </c>
      <c r="N630">
        <f t="shared" si="39"/>
        <v>143.77973387671094</v>
      </c>
    </row>
    <row r="631" spans="1:14" x14ac:dyDescent="0.3">
      <c r="A631" s="360">
        <v>45618</v>
      </c>
      <c r="B631">
        <v>1577.989501953125</v>
      </c>
      <c r="C631">
        <v>106251</v>
      </c>
      <c r="D631">
        <v>23907.25</v>
      </c>
      <c r="E631">
        <v>367600</v>
      </c>
      <c r="G631">
        <f t="shared" si="40"/>
        <v>6.9966300717386031E-3</v>
      </c>
      <c r="H631">
        <f t="shared" si="41"/>
        <v>2.3589042037632992E-2</v>
      </c>
      <c r="J631">
        <v>3.5523671519622</v>
      </c>
      <c r="K631">
        <v>1.2984811020840692</v>
      </c>
      <c r="M631">
        <f t="shared" si="38"/>
        <v>355.23671519622002</v>
      </c>
      <c r="N631">
        <f t="shared" si="39"/>
        <v>147.2116790744044</v>
      </c>
    </row>
    <row r="632" spans="1:14" x14ac:dyDescent="0.3">
      <c r="A632" s="360">
        <v>45621</v>
      </c>
      <c r="B632">
        <v>1626.77734375</v>
      </c>
      <c r="C632">
        <v>371858</v>
      </c>
      <c r="D632">
        <v>24221.900390625</v>
      </c>
      <c r="E632">
        <v>687200</v>
      </c>
      <c r="G632">
        <f t="shared" si="40"/>
        <v>3.0449398426080031E-2</v>
      </c>
      <c r="H632">
        <f t="shared" si="41"/>
        <v>1.3075438521712217E-2</v>
      </c>
      <c r="J632">
        <v>3.662198254387047</v>
      </c>
      <c r="K632">
        <v>2.4274108089014481</v>
      </c>
      <c r="M632">
        <f t="shared" si="38"/>
        <v>366.21982543870473</v>
      </c>
      <c r="N632">
        <f t="shared" si="39"/>
        <v>149.14917553783383</v>
      </c>
    </row>
    <row r="633" spans="1:14" x14ac:dyDescent="0.3">
      <c r="A633" s="360">
        <v>45622</v>
      </c>
      <c r="B633">
        <v>1637.33154296875</v>
      </c>
      <c r="C633">
        <v>485858</v>
      </c>
      <c r="D633">
        <v>24194.5</v>
      </c>
      <c r="E633">
        <v>230700</v>
      </c>
      <c r="G633">
        <f t="shared" si="40"/>
        <v>6.4668406394632963E-3</v>
      </c>
      <c r="H633">
        <f t="shared" si="41"/>
        <v>-1.1318641340202825E-3</v>
      </c>
      <c r="J633">
        <v>3.6859578488416029</v>
      </c>
      <c r="K633">
        <v>0.81490639350052985</v>
      </c>
      <c r="M633">
        <f t="shared" si="38"/>
        <v>368.59578488416031</v>
      </c>
      <c r="N633">
        <f t="shared" si="39"/>
        <v>148.98045443811719</v>
      </c>
    </row>
    <row r="634" spans="1:14" x14ac:dyDescent="0.3">
      <c r="A634" s="360">
        <v>45623</v>
      </c>
      <c r="B634">
        <v>1582.022094726562</v>
      </c>
      <c r="C634">
        <v>271638</v>
      </c>
      <c r="D634">
        <v>24274.900390625</v>
      </c>
      <c r="E634">
        <v>295000</v>
      </c>
      <c r="G634">
        <f t="shared" si="40"/>
        <v>-3.4363973139228156E-2</v>
      </c>
      <c r="H634">
        <f t="shared" si="41"/>
        <v>3.3175761911502914E-3</v>
      </c>
      <c r="J634">
        <v>3.5614453176203793</v>
      </c>
      <c r="K634">
        <v>1.0420346167432002</v>
      </c>
      <c r="M634">
        <f t="shared" si="38"/>
        <v>356.14453176203796</v>
      </c>
      <c r="N634">
        <f t="shared" si="39"/>
        <v>149.47552921677823</v>
      </c>
    </row>
    <row r="635" spans="1:14" x14ac:dyDescent="0.3">
      <c r="A635" s="360">
        <v>45624</v>
      </c>
      <c r="B635">
        <v>1517.552368164062</v>
      </c>
      <c r="C635">
        <v>354183</v>
      </c>
      <c r="D635">
        <v>23914.150390625</v>
      </c>
      <c r="E635">
        <v>366700</v>
      </c>
      <c r="G635">
        <f t="shared" si="40"/>
        <v>-4.1605082718558936E-2</v>
      </c>
      <c r="H635">
        <f t="shared" si="41"/>
        <v>-1.49725605075969E-2</v>
      </c>
      <c r="J635">
        <v>3.4163111841846718</v>
      </c>
      <c r="K635">
        <v>1.2953020134228188</v>
      </c>
      <c r="M635">
        <f t="shared" si="38"/>
        <v>341.63111841846717</v>
      </c>
      <c r="N635">
        <f t="shared" si="39"/>
        <v>147.25416903415197</v>
      </c>
    </row>
    <row r="636" spans="1:14" x14ac:dyDescent="0.3">
      <c r="A636" s="360">
        <v>45625</v>
      </c>
      <c r="B636">
        <v>1582.519897460938</v>
      </c>
      <c r="C636">
        <v>229398</v>
      </c>
      <c r="D636">
        <v>24131.099609375</v>
      </c>
      <c r="E636">
        <v>282100</v>
      </c>
      <c r="G636">
        <f t="shared" si="40"/>
        <v>4.1919695537545744E-2</v>
      </c>
      <c r="H636">
        <f t="shared" si="41"/>
        <v>9.031098528695802E-3</v>
      </c>
      <c r="J636">
        <v>3.5625659702480204</v>
      </c>
      <c r="K636">
        <v>0.99646767926527724</v>
      </c>
      <c r="M636">
        <f t="shared" si="38"/>
        <v>356.25659702480203</v>
      </c>
      <c r="N636">
        <f t="shared" si="39"/>
        <v>148.59005914138172</v>
      </c>
    </row>
    <row r="637" spans="1:14" x14ac:dyDescent="0.3">
      <c r="A637" s="360">
        <v>45628</v>
      </c>
      <c r="B637">
        <v>1610.796997070312</v>
      </c>
      <c r="C637">
        <v>156180</v>
      </c>
      <c r="D637">
        <v>24276.05078125</v>
      </c>
      <c r="E637">
        <v>220400</v>
      </c>
      <c r="G637">
        <f t="shared" si="40"/>
        <v>1.7710637353858014E-2</v>
      </c>
      <c r="H637">
        <f t="shared" si="41"/>
        <v>5.988850983542634E-3</v>
      </c>
      <c r="J637">
        <v>3.6262233264476484</v>
      </c>
      <c r="K637">
        <v>0.77852348993288589</v>
      </c>
      <c r="M637">
        <f t="shared" si="38"/>
        <v>362.62233264476487</v>
      </c>
      <c r="N637">
        <f t="shared" si="39"/>
        <v>149.48261288116865</v>
      </c>
    </row>
    <row r="638" spans="1:14" x14ac:dyDescent="0.3">
      <c r="A638" s="360">
        <v>45629</v>
      </c>
      <c r="B638">
        <v>1643.305541992188</v>
      </c>
      <c r="C638">
        <v>162955</v>
      </c>
      <c r="D638">
        <v>24457.150390625</v>
      </c>
      <c r="E638">
        <v>339500</v>
      </c>
      <c r="G638">
        <f t="shared" si="40"/>
        <v>1.9980701930827811E-2</v>
      </c>
      <c r="H638">
        <f t="shared" si="41"/>
        <v>7.4323228793726284E-3</v>
      </c>
      <c r="J638">
        <v>3.6994065047866829</v>
      </c>
      <c r="K638">
        <v>1.199222889438361</v>
      </c>
      <c r="M638">
        <f t="shared" si="38"/>
        <v>369.94065047866826</v>
      </c>
      <c r="N638">
        <f t="shared" si="39"/>
        <v>150.59775483918608</v>
      </c>
    </row>
    <row r="639" spans="1:14" x14ac:dyDescent="0.3">
      <c r="A639" s="360">
        <v>45630</v>
      </c>
      <c r="B639">
        <v>1669.989501953125</v>
      </c>
      <c r="C639">
        <v>235595</v>
      </c>
      <c r="D639">
        <v>24467.44921875</v>
      </c>
      <c r="E639">
        <v>348000</v>
      </c>
      <c r="G639">
        <f t="shared" si="40"/>
        <v>1.6107552476424404E-2</v>
      </c>
      <c r="H639">
        <f t="shared" si="41"/>
        <v>4.2100817827232388E-4</v>
      </c>
      <c r="J639">
        <v>3.759477387851609</v>
      </c>
      <c r="K639">
        <v>1.2292476156835042</v>
      </c>
      <c r="M639">
        <f t="shared" si="38"/>
        <v>375.94773878516088</v>
      </c>
      <c r="N639">
        <f t="shared" si="39"/>
        <v>150.66117107404287</v>
      </c>
    </row>
    <row r="640" spans="1:14" x14ac:dyDescent="0.3">
      <c r="A640" s="360">
        <v>45631</v>
      </c>
      <c r="B640">
        <v>1638.6259765625</v>
      </c>
      <c r="C640">
        <v>109367</v>
      </c>
      <c r="D640">
        <v>24708.400390625</v>
      </c>
      <c r="E640">
        <v>361500</v>
      </c>
      <c r="G640">
        <f t="shared" si="40"/>
        <v>-1.895926865302823E-2</v>
      </c>
      <c r="H640">
        <f t="shared" si="41"/>
        <v>9.7996517421212841E-3</v>
      </c>
      <c r="J640">
        <v>3.6888718754388283</v>
      </c>
      <c r="K640">
        <v>1.2769339456022606</v>
      </c>
      <c r="M640">
        <f t="shared" si="38"/>
        <v>368.88718754388282</v>
      </c>
      <c r="N640">
        <f t="shared" si="39"/>
        <v>152.14485600588003</v>
      </c>
    </row>
    <row r="641" spans="1:14" x14ac:dyDescent="0.3">
      <c r="A641" s="360">
        <v>45632</v>
      </c>
      <c r="B641">
        <v>1635.837890625</v>
      </c>
      <c r="C641">
        <v>62954</v>
      </c>
      <c r="D641">
        <v>24677.80078125</v>
      </c>
      <c r="E641">
        <v>226700</v>
      </c>
      <c r="G641">
        <f t="shared" si="40"/>
        <v>-1.7029270893576592E-3</v>
      </c>
      <c r="H641">
        <f t="shared" si="41"/>
        <v>-1.2391968835286232E-3</v>
      </c>
      <c r="J641">
        <v>3.6825953413497463</v>
      </c>
      <c r="K641">
        <v>0.80077711056163903</v>
      </c>
      <c r="M641">
        <f t="shared" si="38"/>
        <v>368.25953413497461</v>
      </c>
      <c r="N641">
        <f t="shared" si="39"/>
        <v>151.95643534373303</v>
      </c>
    </row>
    <row r="642" spans="1:14" x14ac:dyDescent="0.3">
      <c r="A642" s="360">
        <v>45635</v>
      </c>
      <c r="B642">
        <v>1655.65185546875</v>
      </c>
      <c r="C642">
        <v>131214</v>
      </c>
      <c r="D642">
        <v>24619</v>
      </c>
      <c r="E642">
        <v>248100</v>
      </c>
      <c r="G642">
        <f t="shared" si="40"/>
        <v>1.2039657245413725E-2</v>
      </c>
      <c r="H642">
        <f t="shared" si="41"/>
        <v>-2.385583169878571E-3</v>
      </c>
      <c r="J642">
        <v>3.7272005036616322</v>
      </c>
      <c r="K642">
        <v>0.87636877428470505</v>
      </c>
      <c r="M642">
        <f t="shared" si="38"/>
        <v>372.72005036616321</v>
      </c>
      <c r="N642">
        <f t="shared" si="39"/>
        <v>151.59436267796428</v>
      </c>
    </row>
    <row r="643" spans="1:14" x14ac:dyDescent="0.3">
      <c r="A643" s="360">
        <v>45636</v>
      </c>
      <c r="B643">
        <v>1625.283935546875</v>
      </c>
      <c r="C643">
        <v>189256</v>
      </c>
      <c r="D643">
        <v>24610.05078125</v>
      </c>
      <c r="E643">
        <v>261000</v>
      </c>
      <c r="G643">
        <f t="shared" si="40"/>
        <v>-1.8512271570743533E-2</v>
      </c>
      <c r="H643">
        <f t="shared" si="41"/>
        <v>-3.6357470666444975E-4</v>
      </c>
      <c r="J643">
        <v>3.6588362965041301</v>
      </c>
      <c r="K643">
        <v>0.92193571176262801</v>
      </c>
      <c r="M643">
        <f t="shared" si="38"/>
        <v>365.88362965041301</v>
      </c>
      <c r="N643">
        <f t="shared" si="39"/>
        <v>151.53925682017672</v>
      </c>
    </row>
    <row r="644" spans="1:14" x14ac:dyDescent="0.3">
      <c r="A644" s="360">
        <v>45637</v>
      </c>
      <c r="B644">
        <v>1636.833618164062</v>
      </c>
      <c r="C644">
        <v>65130</v>
      </c>
      <c r="D644">
        <v>24641.80078125</v>
      </c>
      <c r="E644">
        <v>187300</v>
      </c>
      <c r="G644">
        <f t="shared" si="40"/>
        <v>7.0811248752663892E-3</v>
      </c>
      <c r="H644">
        <f t="shared" si="41"/>
        <v>1.2892918089711122E-3</v>
      </c>
      <c r="J644">
        <v>3.6848369214094929</v>
      </c>
      <c r="K644">
        <v>0.66160367361356409</v>
      </c>
      <c r="M644">
        <f t="shared" si="38"/>
        <v>368.4836921409493</v>
      </c>
      <c r="N644">
        <f t="shared" si="39"/>
        <v>151.73476114671419</v>
      </c>
    </row>
    <row r="645" spans="1:14" x14ac:dyDescent="0.3">
      <c r="A645" s="360">
        <v>45638</v>
      </c>
      <c r="B645">
        <v>1621.102172851562</v>
      </c>
      <c r="C645">
        <v>44122</v>
      </c>
      <c r="D645">
        <v>24548.69921875</v>
      </c>
      <c r="E645">
        <v>266100</v>
      </c>
      <c r="G645">
        <f t="shared" si="40"/>
        <v>-9.657383440071823E-3</v>
      </c>
      <c r="H645">
        <f t="shared" si="41"/>
        <v>-3.7853517923229409E-3</v>
      </c>
      <c r="J645">
        <v>3.6494223197839148</v>
      </c>
      <c r="K645">
        <v>0.93995054750971385</v>
      </c>
      <c r="M645">
        <f t="shared" ref="M645:M708" si="42">B645/$B$4*100</f>
        <v>364.94223197839148</v>
      </c>
      <c r="N645">
        <f t="shared" ref="N645:N708" si="43">D645/$D$4*100</f>
        <v>151.16147742148124</v>
      </c>
    </row>
    <row r="646" spans="1:14" x14ac:dyDescent="0.3">
      <c r="A646" s="360">
        <v>45639</v>
      </c>
      <c r="B646">
        <v>1619.857543945312</v>
      </c>
      <c r="C646">
        <v>102002</v>
      </c>
      <c r="D646">
        <v>24768.30078125</v>
      </c>
      <c r="E646">
        <v>310100</v>
      </c>
      <c r="G646">
        <f t="shared" ref="G646:G709" si="44">LN(B646/B645)</f>
        <v>-7.6806197928675954E-4</v>
      </c>
      <c r="H646">
        <f t="shared" ref="H646:H709" si="45">LN(D646/D645)</f>
        <v>8.9057734222540152E-3</v>
      </c>
      <c r="J646">
        <v>3.6466204134103473</v>
      </c>
      <c r="K646">
        <v>1.0953726598375133</v>
      </c>
      <c r="M646">
        <f t="shared" si="42"/>
        <v>364.66204134103475</v>
      </c>
      <c r="N646">
        <f t="shared" si="43"/>
        <v>152.51369964457203</v>
      </c>
    </row>
    <row r="647" spans="1:14" x14ac:dyDescent="0.3">
      <c r="A647" s="360">
        <v>45642</v>
      </c>
      <c r="B647">
        <v>1580.180053710938</v>
      </c>
      <c r="C647">
        <v>77478</v>
      </c>
      <c r="D647">
        <v>24668.25</v>
      </c>
      <c r="E647">
        <v>187600</v>
      </c>
      <c r="G647">
        <f t="shared" si="44"/>
        <v>-2.4799410950435075E-2</v>
      </c>
      <c r="H647">
        <f t="shared" si="45"/>
        <v>-4.0476496141852959E-3</v>
      </c>
      <c r="J647">
        <v>3.5572985181718586</v>
      </c>
      <c r="K647">
        <v>0.66266336983398089</v>
      </c>
      <c r="M647">
        <f t="shared" si="42"/>
        <v>355.72985181718587</v>
      </c>
      <c r="N647">
        <f t="shared" si="43"/>
        <v>151.89762529471921</v>
      </c>
    </row>
    <row r="648" spans="1:14" x14ac:dyDescent="0.3">
      <c r="A648" s="360">
        <v>45643</v>
      </c>
      <c r="B648">
        <v>1588.1455078125</v>
      </c>
      <c r="C648">
        <v>85643</v>
      </c>
      <c r="D648">
        <v>24336</v>
      </c>
      <c r="E648">
        <v>264900</v>
      </c>
      <c r="G648">
        <f t="shared" si="44"/>
        <v>5.0281896410089583E-3</v>
      </c>
      <c r="H648">
        <f t="shared" si="45"/>
        <v>-1.3560256148274351E-2</v>
      </c>
      <c r="J648">
        <v>3.5752303342364322</v>
      </c>
      <c r="K648">
        <v>0.93571176262804667</v>
      </c>
      <c r="M648">
        <f t="shared" si="42"/>
        <v>357.5230334236432</v>
      </c>
      <c r="N648">
        <f t="shared" si="43"/>
        <v>149.85175718473289</v>
      </c>
    </row>
    <row r="649" spans="1:14" x14ac:dyDescent="0.3">
      <c r="A649" s="360">
        <v>45644</v>
      </c>
      <c r="B649">
        <v>1592.078369140625</v>
      </c>
      <c r="C649">
        <v>174722</v>
      </c>
      <c r="D649">
        <v>24198.849609375</v>
      </c>
      <c r="E649">
        <v>235300</v>
      </c>
      <c r="G649">
        <f t="shared" si="44"/>
        <v>2.4733248256590392E-3</v>
      </c>
      <c r="H649">
        <f t="shared" si="45"/>
        <v>-5.6516402868919428E-3</v>
      </c>
      <c r="J649">
        <v>3.584083984642827</v>
      </c>
      <c r="K649">
        <v>0.83115506888025437</v>
      </c>
      <c r="M649">
        <f t="shared" si="42"/>
        <v>358.4083984642827</v>
      </c>
      <c r="N649">
        <f t="shared" si="43"/>
        <v>149.00723766493797</v>
      </c>
    </row>
    <row r="650" spans="1:14" x14ac:dyDescent="0.3">
      <c r="A650" s="360">
        <v>45645</v>
      </c>
      <c r="B650">
        <v>1567.833740234375</v>
      </c>
      <c r="C650">
        <v>97380</v>
      </c>
      <c r="D650">
        <v>23951.69921875</v>
      </c>
      <c r="E650">
        <v>271100</v>
      </c>
      <c r="G650">
        <f t="shared" si="44"/>
        <v>-1.5345429765188776E-2</v>
      </c>
      <c r="H650">
        <f t="shared" si="45"/>
        <v>-1.026582529903898E-2</v>
      </c>
      <c r="J650">
        <v>3.5295045192969074</v>
      </c>
      <c r="K650">
        <v>0.95761215118332743</v>
      </c>
      <c r="M650">
        <f t="shared" si="42"/>
        <v>352.95045192969076</v>
      </c>
      <c r="N650">
        <f t="shared" si="43"/>
        <v>147.48538032091886</v>
      </c>
    </row>
    <row r="651" spans="1:14" x14ac:dyDescent="0.3">
      <c r="A651" s="360">
        <v>45646</v>
      </c>
      <c r="B651">
        <v>1541.597778320312</v>
      </c>
      <c r="C651">
        <v>81040</v>
      </c>
      <c r="D651">
        <v>23587.5</v>
      </c>
      <c r="E651">
        <v>442700</v>
      </c>
      <c r="G651">
        <f t="shared" si="44"/>
        <v>-1.6875486327393514E-2</v>
      </c>
      <c r="H651">
        <f t="shared" si="45"/>
        <v>-1.5322359236337606E-2</v>
      </c>
      <c r="J651">
        <v>3.4704421686359601</v>
      </c>
      <c r="K651">
        <v>1.563758389261745</v>
      </c>
      <c r="M651">
        <f t="shared" si="42"/>
        <v>347.04421686359603</v>
      </c>
      <c r="N651">
        <f t="shared" si="43"/>
        <v>145.24278117171627</v>
      </c>
    </row>
    <row r="652" spans="1:14" x14ac:dyDescent="0.3">
      <c r="A652" s="360">
        <v>45649</v>
      </c>
      <c r="B652">
        <v>1533.283813476562</v>
      </c>
      <c r="C652">
        <v>137378</v>
      </c>
      <c r="D652">
        <v>23753.44921875</v>
      </c>
      <c r="E652">
        <v>189800</v>
      </c>
      <c r="G652">
        <f t="shared" si="44"/>
        <v>-5.4076782184707952E-3</v>
      </c>
      <c r="H652">
        <f t="shared" si="45"/>
        <v>7.0108395042457238E-3</v>
      </c>
      <c r="J652">
        <v>3.4517257858102504</v>
      </c>
      <c r="K652">
        <v>0.67043447545037094</v>
      </c>
      <c r="M652">
        <f t="shared" si="42"/>
        <v>345.17257858102505</v>
      </c>
      <c r="N652">
        <f t="shared" si="43"/>
        <v>146.26463283316932</v>
      </c>
    </row>
    <row r="653" spans="1:14" x14ac:dyDescent="0.3">
      <c r="A653" s="360">
        <v>45650</v>
      </c>
      <c r="B653">
        <v>1531.840209960938</v>
      </c>
      <c r="C653">
        <v>64381</v>
      </c>
      <c r="D653">
        <v>23727.650390625</v>
      </c>
      <c r="E653">
        <v>177700</v>
      </c>
      <c r="G653">
        <f t="shared" si="44"/>
        <v>-9.4195446012971336E-4</v>
      </c>
      <c r="H653">
        <f t="shared" si="45"/>
        <v>-1.0866989549987555E-3</v>
      </c>
      <c r="J653">
        <v>3.448475948150993</v>
      </c>
      <c r="K653">
        <v>0.6276933945602261</v>
      </c>
      <c r="M653">
        <f t="shared" si="42"/>
        <v>344.84759481509928</v>
      </c>
      <c r="N653">
        <f t="shared" si="43"/>
        <v>146.10577354126272</v>
      </c>
    </row>
    <row r="654" spans="1:14" x14ac:dyDescent="0.3">
      <c r="A654" s="360">
        <v>45652</v>
      </c>
      <c r="B654">
        <v>1494.850952148438</v>
      </c>
      <c r="C654">
        <v>96894</v>
      </c>
      <c r="D654">
        <v>23750.19921875</v>
      </c>
      <c r="E654">
        <v>177700</v>
      </c>
      <c r="G654">
        <f t="shared" si="44"/>
        <v>-2.4443259973588705E-2</v>
      </c>
      <c r="H654">
        <f t="shared" si="45"/>
        <v>9.4986735944892708E-4</v>
      </c>
      <c r="J654">
        <v>3.3652057969453293</v>
      </c>
      <c r="K654">
        <v>0.6276933945602261</v>
      </c>
      <c r="M654">
        <f t="shared" si="42"/>
        <v>336.52057969453296</v>
      </c>
      <c r="N654">
        <f t="shared" si="43"/>
        <v>146.24462057927175</v>
      </c>
    </row>
    <row r="655" spans="1:14" x14ac:dyDescent="0.3">
      <c r="A655" s="360">
        <v>45653</v>
      </c>
      <c r="B655">
        <v>1498.1865234375</v>
      </c>
      <c r="C655">
        <v>86926</v>
      </c>
      <c r="D655">
        <v>23813.400390625</v>
      </c>
      <c r="E655">
        <v>176800</v>
      </c>
      <c r="G655">
        <f t="shared" si="44"/>
        <v>2.2288880090412452E-3</v>
      </c>
      <c r="H655">
        <f t="shared" si="45"/>
        <v>2.6575452485017659E-3</v>
      </c>
      <c r="J655">
        <v>3.3727148290812381</v>
      </c>
      <c r="K655">
        <v>0.62451430589897561</v>
      </c>
      <c r="M655">
        <f t="shared" si="42"/>
        <v>337.2714829081238</v>
      </c>
      <c r="N655">
        <f t="shared" si="43"/>
        <v>146.63378916332843</v>
      </c>
    </row>
    <row r="656" spans="1:14" x14ac:dyDescent="0.3">
      <c r="A656" s="360">
        <v>45656</v>
      </c>
      <c r="B656">
        <v>1482.1064453125</v>
      </c>
      <c r="C656">
        <v>49513</v>
      </c>
      <c r="D656">
        <v>23644.900390625</v>
      </c>
      <c r="E656">
        <v>364900</v>
      </c>
      <c r="G656">
        <f t="shared" si="44"/>
        <v>-1.0791042580383421E-2</v>
      </c>
      <c r="H656">
        <f t="shared" si="45"/>
        <v>-7.1010004684319648E-3</v>
      </c>
      <c r="J656">
        <v>3.3365153858900545</v>
      </c>
      <c r="K656">
        <v>1.2889438361003178</v>
      </c>
      <c r="M656">
        <f t="shared" si="42"/>
        <v>333.65153858900544</v>
      </c>
      <c r="N656">
        <f t="shared" si="43"/>
        <v>145.5962307689486</v>
      </c>
    </row>
    <row r="657" spans="1:14" x14ac:dyDescent="0.3">
      <c r="A657" s="360">
        <v>45657</v>
      </c>
      <c r="B657">
        <v>1493.058837890625</v>
      </c>
      <c r="C657">
        <v>72607</v>
      </c>
      <c r="D657">
        <v>23644.80078125</v>
      </c>
      <c r="E657">
        <v>193600</v>
      </c>
      <c r="G657">
        <f t="shared" si="44"/>
        <v>7.3625772088062721E-3</v>
      </c>
      <c r="H657">
        <f t="shared" si="45"/>
        <v>-4.2127301519090045E-6</v>
      </c>
      <c r="J657">
        <v>3.3611713925249336</v>
      </c>
      <c r="K657">
        <v>0.68385729424231723</v>
      </c>
      <c r="M657">
        <f t="shared" si="42"/>
        <v>336.11713925249336</v>
      </c>
      <c r="N657">
        <f t="shared" si="43"/>
        <v>145.59561741260922</v>
      </c>
    </row>
    <row r="658" spans="1:14" x14ac:dyDescent="0.3">
      <c r="A658" s="360">
        <v>45658</v>
      </c>
      <c r="B658">
        <v>1547.870483398438</v>
      </c>
      <c r="C658">
        <v>97632</v>
      </c>
      <c r="D658">
        <v>23742.900390625</v>
      </c>
      <c r="E658">
        <v>154900</v>
      </c>
      <c r="G658">
        <f t="shared" si="44"/>
        <v>3.6053177661570873E-2</v>
      </c>
      <c r="H658">
        <f t="shared" si="45"/>
        <v>4.1403042175613214E-3</v>
      </c>
      <c r="J658">
        <v>3.4845632711185184</v>
      </c>
      <c r="K658">
        <v>0.54715648180854826</v>
      </c>
      <c r="M658">
        <f t="shared" si="42"/>
        <v>348.45632711185186</v>
      </c>
      <c r="N658">
        <f t="shared" si="43"/>
        <v>146.19967719416655</v>
      </c>
    </row>
    <row r="659" spans="1:14" x14ac:dyDescent="0.3">
      <c r="A659" s="360">
        <v>45659</v>
      </c>
      <c r="B659">
        <v>1551.504760742188</v>
      </c>
      <c r="C659">
        <v>205983</v>
      </c>
      <c r="D659">
        <v>24188.650390625</v>
      </c>
      <c r="E659">
        <v>283200</v>
      </c>
      <c r="G659">
        <f t="shared" si="44"/>
        <v>2.3451687666895893E-3</v>
      </c>
      <c r="H659">
        <f t="shared" si="45"/>
        <v>1.8599976157659907E-2</v>
      </c>
      <c r="J659">
        <v>3.4927447497919055</v>
      </c>
      <c r="K659">
        <v>1.0003532320734723</v>
      </c>
      <c r="M659">
        <f t="shared" si="42"/>
        <v>349.27447497919053</v>
      </c>
      <c r="N659">
        <f t="shared" si="43"/>
        <v>148.9444347864206</v>
      </c>
    </row>
    <row r="660" spans="1:14" x14ac:dyDescent="0.3">
      <c r="A660" s="360">
        <v>45660</v>
      </c>
      <c r="B660">
        <v>1551.056640625</v>
      </c>
      <c r="C660">
        <v>56225</v>
      </c>
      <c r="D660">
        <v>24004.75</v>
      </c>
      <c r="E660">
        <v>312300</v>
      </c>
      <c r="G660">
        <f t="shared" si="44"/>
        <v>-2.8887107285395318E-4</v>
      </c>
      <c r="H660">
        <f t="shared" si="45"/>
        <v>-7.6318035968108563E-3</v>
      </c>
      <c r="J660">
        <v>3.4917359425834533</v>
      </c>
      <c r="K660">
        <v>1.1031437654539031</v>
      </c>
      <c r="M660">
        <f t="shared" si="42"/>
        <v>349.17359425834536</v>
      </c>
      <c r="N660">
        <f t="shared" si="43"/>
        <v>147.81204669133041</v>
      </c>
    </row>
    <row r="661" spans="1:14" x14ac:dyDescent="0.3">
      <c r="A661" s="360">
        <v>45663</v>
      </c>
      <c r="B661">
        <v>1581.324951171875</v>
      </c>
      <c r="C661">
        <v>281056</v>
      </c>
      <c r="D661">
        <v>23616.05078125</v>
      </c>
      <c r="E661">
        <v>278100</v>
      </c>
      <c r="G661">
        <f t="shared" si="44"/>
        <v>1.9326670015129093E-2</v>
      </c>
      <c r="H661">
        <f t="shared" si="45"/>
        <v>-1.6325128725884954E-2</v>
      </c>
      <c r="J661">
        <v>3.5598759092936398</v>
      </c>
      <c r="K661">
        <v>0.98233839632638642</v>
      </c>
      <c r="M661">
        <f t="shared" si="42"/>
        <v>355.98759092936399</v>
      </c>
      <c r="N661">
        <f t="shared" si="43"/>
        <v>145.41858593582333</v>
      </c>
    </row>
    <row r="662" spans="1:14" x14ac:dyDescent="0.3">
      <c r="A662" s="360">
        <v>45664</v>
      </c>
      <c r="B662">
        <v>1628.818603515625</v>
      </c>
      <c r="C662">
        <v>197862</v>
      </c>
      <c r="D662">
        <v>23707.900390625</v>
      </c>
      <c r="E662">
        <v>262300</v>
      </c>
      <c r="G662">
        <f t="shared" si="44"/>
        <v>2.9591896596212443E-2</v>
      </c>
      <c r="H662">
        <f t="shared" si="45"/>
        <v>3.8817437019732417E-3</v>
      </c>
      <c r="J662">
        <v>3.6667935347302012</v>
      </c>
      <c r="K662">
        <v>0.92652772871776756</v>
      </c>
      <c r="M662">
        <f t="shared" si="42"/>
        <v>366.67935347302011</v>
      </c>
      <c r="N662">
        <f t="shared" si="43"/>
        <v>145.98416061373158</v>
      </c>
    </row>
    <row r="663" spans="1:14" x14ac:dyDescent="0.3">
      <c r="A663" s="360">
        <v>45665</v>
      </c>
      <c r="B663">
        <v>1606.714599609375</v>
      </c>
      <c r="C663">
        <v>60552</v>
      </c>
      <c r="D663">
        <v>23688.94921875</v>
      </c>
      <c r="E663">
        <v>266400</v>
      </c>
      <c r="G663">
        <f t="shared" si="44"/>
        <v>-1.3663496186006865E-2</v>
      </c>
      <c r="H663">
        <f t="shared" si="45"/>
        <v>-7.9968069781477839E-4</v>
      </c>
      <c r="J663">
        <v>3.6170330405658113</v>
      </c>
      <c r="K663">
        <v>0.94101024373013065</v>
      </c>
      <c r="M663">
        <f t="shared" si="42"/>
        <v>361.70330405658115</v>
      </c>
      <c r="N663">
        <f t="shared" si="43"/>
        <v>145.86746656351056</v>
      </c>
    </row>
    <row r="664" spans="1:14" x14ac:dyDescent="0.3">
      <c r="A664" s="360">
        <v>45666</v>
      </c>
      <c r="B664">
        <v>1585.407348632812</v>
      </c>
      <c r="C664">
        <v>59720</v>
      </c>
      <c r="D664">
        <v>23526.5</v>
      </c>
      <c r="E664">
        <v>269200</v>
      </c>
      <c r="G664">
        <f t="shared" si="44"/>
        <v>-1.3350096129342397E-2</v>
      </c>
      <c r="H664">
        <f t="shared" si="45"/>
        <v>-6.881216315863482E-3</v>
      </c>
      <c r="J664">
        <v>3.569066195175477</v>
      </c>
      <c r="K664">
        <v>0.95090074178735429</v>
      </c>
      <c r="M664">
        <f t="shared" si="42"/>
        <v>356.90661951754771</v>
      </c>
      <c r="N664">
        <f t="shared" si="43"/>
        <v>144.86716656010103</v>
      </c>
    </row>
    <row r="665" spans="1:14" x14ac:dyDescent="0.3">
      <c r="A665" s="360">
        <v>45667</v>
      </c>
      <c r="B665">
        <v>1545.729736328125</v>
      </c>
      <c r="C665">
        <v>114872</v>
      </c>
      <c r="D665">
        <v>23431.5</v>
      </c>
      <c r="E665">
        <v>261000</v>
      </c>
      <c r="G665">
        <f t="shared" si="44"/>
        <v>-2.534525651269106E-2</v>
      </c>
      <c r="H665">
        <f t="shared" si="45"/>
        <v>-4.0461744370668276E-3</v>
      </c>
      <c r="J665">
        <v>3.4797440251325176</v>
      </c>
      <c r="K665">
        <v>0.92193571176262801</v>
      </c>
      <c r="M665">
        <f t="shared" si="42"/>
        <v>347.97440251325173</v>
      </c>
      <c r="N665">
        <f t="shared" si="43"/>
        <v>144.28219298463466</v>
      </c>
    </row>
    <row r="666" spans="1:14" x14ac:dyDescent="0.3">
      <c r="A666" s="360">
        <v>45670</v>
      </c>
      <c r="B666">
        <v>1521.1865234375</v>
      </c>
      <c r="C666">
        <v>145400</v>
      </c>
      <c r="D666">
        <v>23085.94921875</v>
      </c>
      <c r="E666">
        <v>316500</v>
      </c>
      <c r="G666">
        <f t="shared" si="44"/>
        <v>-1.6005482221852583E-2</v>
      </c>
      <c r="H666">
        <f t="shared" si="45"/>
        <v>-1.4857097422370331E-2</v>
      </c>
      <c r="J666">
        <v>3.42449238805359</v>
      </c>
      <c r="K666">
        <v>1.1179795125397387</v>
      </c>
      <c r="M666">
        <f t="shared" si="42"/>
        <v>342.44923880535902</v>
      </c>
      <c r="N666">
        <f t="shared" si="43"/>
        <v>142.15442376344504</v>
      </c>
    </row>
    <row r="667" spans="1:14" x14ac:dyDescent="0.3">
      <c r="A667" s="360">
        <v>45671</v>
      </c>
      <c r="B667">
        <v>1462.890014648438</v>
      </c>
      <c r="C667">
        <v>158490</v>
      </c>
      <c r="D667">
        <v>23176.05078125</v>
      </c>
      <c r="E667">
        <v>311200</v>
      </c>
      <c r="G667">
        <f t="shared" si="44"/>
        <v>-3.9076696612602456E-2</v>
      </c>
      <c r="H667">
        <f t="shared" si="45"/>
        <v>3.8952780436351639E-3</v>
      </c>
      <c r="J667">
        <v>3.2932553914575942</v>
      </c>
      <c r="K667">
        <v>1.0992582126457082</v>
      </c>
      <c r="M667">
        <f t="shared" si="42"/>
        <v>329.32553914575942</v>
      </c>
      <c r="N667">
        <f t="shared" si="43"/>
        <v>142.70923463892643</v>
      </c>
    </row>
    <row r="668" spans="1:14" x14ac:dyDescent="0.3">
      <c r="A668" s="360">
        <v>45672</v>
      </c>
      <c r="B668">
        <v>1443.773193359375</v>
      </c>
      <c r="C668">
        <v>62872</v>
      </c>
      <c r="D668">
        <v>23213.19921875</v>
      </c>
      <c r="E668">
        <v>228000</v>
      </c>
      <c r="G668">
        <f t="shared" si="44"/>
        <v>-1.3153981431227573E-2</v>
      </c>
      <c r="H668">
        <f t="shared" si="45"/>
        <v>1.6015971562733668E-3</v>
      </c>
      <c r="J668">
        <v>3.2502196374724472</v>
      </c>
      <c r="K668">
        <v>0.80536912751677847</v>
      </c>
      <c r="M668">
        <f t="shared" si="42"/>
        <v>325.02196374724474</v>
      </c>
      <c r="N668">
        <f t="shared" si="43"/>
        <v>142.93798047374079</v>
      </c>
    </row>
    <row r="669" spans="1:14" x14ac:dyDescent="0.3">
      <c r="A669" s="360">
        <v>45673</v>
      </c>
      <c r="B669">
        <v>1461.197265625</v>
      </c>
      <c r="C669">
        <v>85068</v>
      </c>
      <c r="D669">
        <v>23311.80078125</v>
      </c>
      <c r="E669">
        <v>299400</v>
      </c>
      <c r="G669">
        <f t="shared" si="44"/>
        <v>1.1996184792289477E-2</v>
      </c>
      <c r="H669">
        <f t="shared" si="45"/>
        <v>4.2386549220649007E-3</v>
      </c>
      <c r="J669">
        <v>3.2894446778755744</v>
      </c>
      <c r="K669">
        <v>1.0575768279759803</v>
      </c>
      <c r="M669">
        <f t="shared" si="42"/>
        <v>328.94446778755741</v>
      </c>
      <c r="N669">
        <f t="shared" si="43"/>
        <v>143.54513109018495</v>
      </c>
    </row>
    <row r="670" spans="1:14" x14ac:dyDescent="0.3">
      <c r="A670" s="360">
        <v>45674</v>
      </c>
      <c r="B670">
        <v>1450.89208984375</v>
      </c>
      <c r="C670">
        <v>69466</v>
      </c>
      <c r="D670">
        <v>23203.19921875</v>
      </c>
      <c r="E670">
        <v>272900</v>
      </c>
      <c r="G670">
        <f t="shared" si="44"/>
        <v>-7.0775429873189896E-3</v>
      </c>
      <c r="H670">
        <f t="shared" si="45"/>
        <v>-4.6695371314281571E-3</v>
      </c>
      <c r="J670">
        <v>3.266245684539308</v>
      </c>
      <c r="K670">
        <v>0.96397032850582831</v>
      </c>
      <c r="M670">
        <f t="shared" si="42"/>
        <v>326.62456845393081</v>
      </c>
      <c r="N670">
        <f t="shared" si="43"/>
        <v>142.87640430790222</v>
      </c>
    </row>
    <row r="671" spans="1:14" x14ac:dyDescent="0.3">
      <c r="A671" s="360">
        <v>45677</v>
      </c>
      <c r="B671">
        <v>1451.788208007812</v>
      </c>
      <c r="C671">
        <v>119802</v>
      </c>
      <c r="D671">
        <v>23344.75</v>
      </c>
      <c r="E671">
        <v>301500</v>
      </c>
      <c r="G671">
        <f t="shared" si="44"/>
        <v>6.1744188169443972E-4</v>
      </c>
      <c r="H671">
        <f t="shared" si="45"/>
        <v>6.0819529090996643E-3</v>
      </c>
      <c r="J671">
        <v>3.2682630241517394</v>
      </c>
      <c r="K671">
        <v>1.0649947015188979</v>
      </c>
      <c r="M671">
        <f t="shared" si="42"/>
        <v>326.82630241517393</v>
      </c>
      <c r="N671">
        <f t="shared" si="43"/>
        <v>143.74801974598509</v>
      </c>
    </row>
    <row r="672" spans="1:14" x14ac:dyDescent="0.3">
      <c r="A672" s="360">
        <v>45678</v>
      </c>
      <c r="B672">
        <v>1436.902954101562</v>
      </c>
      <c r="C672">
        <v>63604</v>
      </c>
      <c r="D672">
        <v>23024.650390625</v>
      </c>
      <c r="E672">
        <v>312900</v>
      </c>
      <c r="G672">
        <f t="shared" si="44"/>
        <v>-1.0305972373905483E-2</v>
      </c>
      <c r="H672">
        <f t="shared" si="45"/>
        <v>-1.3806721311582606E-2</v>
      </c>
      <c r="J672">
        <v>3.2347533671104656</v>
      </c>
      <c r="K672">
        <v>1.1052631578947369</v>
      </c>
      <c r="M672">
        <f t="shared" si="42"/>
        <v>323.47533671104657</v>
      </c>
      <c r="N672">
        <f t="shared" si="43"/>
        <v>141.77696908281158</v>
      </c>
    </row>
    <row r="673" spans="1:14" x14ac:dyDescent="0.3">
      <c r="A673" s="360">
        <v>45679</v>
      </c>
      <c r="B673">
        <v>1394.835815429688</v>
      </c>
      <c r="C673">
        <v>127865</v>
      </c>
      <c r="D673">
        <v>23155.349609375</v>
      </c>
      <c r="E673">
        <v>276000</v>
      </c>
      <c r="G673">
        <f t="shared" si="44"/>
        <v>-2.9713357821949424E-2</v>
      </c>
      <c r="H673">
        <f t="shared" si="45"/>
        <v>5.6604403518015324E-3</v>
      </c>
      <c r="J673">
        <v>3.1400518995721578</v>
      </c>
      <c r="K673">
        <v>0.97492052278346875</v>
      </c>
      <c r="M673">
        <f t="shared" si="42"/>
        <v>314.0051899572158</v>
      </c>
      <c r="N673">
        <f t="shared" si="43"/>
        <v>142.58176475968367</v>
      </c>
    </row>
    <row r="674" spans="1:14" x14ac:dyDescent="0.3">
      <c r="A674" s="360">
        <v>45680</v>
      </c>
      <c r="B674">
        <v>1465.030639648438</v>
      </c>
      <c r="C674">
        <v>364927</v>
      </c>
      <c r="D674">
        <v>23205.349609375</v>
      </c>
      <c r="E674">
        <v>275600</v>
      </c>
      <c r="G674">
        <f t="shared" si="44"/>
        <v>4.9099443371877376E-2</v>
      </c>
      <c r="H674">
        <f t="shared" si="45"/>
        <v>2.1570002277194853E-3</v>
      </c>
      <c r="J674">
        <v>3.2980743626391242</v>
      </c>
      <c r="K674">
        <v>0.97350759448957969</v>
      </c>
      <c r="M674">
        <f t="shared" si="42"/>
        <v>329.80743626391245</v>
      </c>
      <c r="N674">
        <f t="shared" si="43"/>
        <v>142.8896455888765</v>
      </c>
    </row>
    <row r="675" spans="1:14" x14ac:dyDescent="0.3">
      <c r="A675" s="360">
        <v>45681</v>
      </c>
      <c r="B675">
        <v>1441.383544921875</v>
      </c>
      <c r="C675">
        <v>72722</v>
      </c>
      <c r="D675">
        <v>23092.19921875</v>
      </c>
      <c r="E675">
        <v>264300</v>
      </c>
      <c r="G675">
        <f t="shared" si="44"/>
        <v>-1.6272709281740901E-2</v>
      </c>
      <c r="H675">
        <f t="shared" si="45"/>
        <v>-4.8879743646975402E-3</v>
      </c>
      <c r="J675">
        <v>3.2448400651726281</v>
      </c>
      <c r="K675">
        <v>0.93359237018721297</v>
      </c>
      <c r="M675">
        <f t="shared" si="42"/>
        <v>324.4840065172628</v>
      </c>
      <c r="N675">
        <f t="shared" si="43"/>
        <v>142.19290886709416</v>
      </c>
    </row>
    <row r="676" spans="1:14" x14ac:dyDescent="0.3">
      <c r="A676" s="360">
        <v>45684</v>
      </c>
      <c r="B676">
        <v>1398.669189453125</v>
      </c>
      <c r="C676">
        <v>262602</v>
      </c>
      <c r="D676">
        <v>22829.150390625</v>
      </c>
      <c r="E676">
        <v>257400</v>
      </c>
      <c r="G676">
        <f t="shared" si="44"/>
        <v>-3.0082241831920736E-2</v>
      </c>
      <c r="H676">
        <f t="shared" si="45"/>
        <v>-1.1456619090824587E-2</v>
      </c>
      <c r="J676">
        <v>3.1486815843357054</v>
      </c>
      <c r="K676">
        <v>0.90921935711762625</v>
      </c>
      <c r="M676">
        <f t="shared" si="42"/>
        <v>314.86815843357056</v>
      </c>
      <c r="N676">
        <f t="shared" si="43"/>
        <v>140.57315504066764</v>
      </c>
    </row>
    <row r="677" spans="1:14" x14ac:dyDescent="0.3">
      <c r="A677" s="360">
        <v>45685</v>
      </c>
      <c r="B677">
        <v>1368.898559570312</v>
      </c>
      <c r="C677">
        <v>108980</v>
      </c>
      <c r="D677">
        <v>22957.25</v>
      </c>
      <c r="E677">
        <v>361900</v>
      </c>
      <c r="G677">
        <f t="shared" si="44"/>
        <v>-2.1514760207089534E-2</v>
      </c>
      <c r="H677">
        <f t="shared" si="45"/>
        <v>5.5955455120542908E-3</v>
      </c>
      <c r="J677">
        <v>3.0816619954486875</v>
      </c>
      <c r="K677">
        <v>1.2783468738961499</v>
      </c>
      <c r="M677">
        <f t="shared" si="42"/>
        <v>308.16619954486873</v>
      </c>
      <c r="N677">
        <f t="shared" si="43"/>
        <v>141.36194331974067</v>
      </c>
    </row>
    <row r="678" spans="1:14" x14ac:dyDescent="0.3">
      <c r="A678" s="360">
        <v>45686</v>
      </c>
      <c r="B678">
        <v>1395.38330078125</v>
      </c>
      <c r="C678">
        <v>37084</v>
      </c>
      <c r="D678">
        <v>23163.099609375</v>
      </c>
      <c r="E678">
        <v>226300</v>
      </c>
      <c r="G678">
        <f t="shared" si="44"/>
        <v>1.916269975138532E-2</v>
      </c>
      <c r="H678">
        <f t="shared" si="45"/>
        <v>8.9266875926458933E-3</v>
      </c>
      <c r="J678">
        <v>3.1412843976189841</v>
      </c>
      <c r="K678">
        <v>0.79936418226774986</v>
      </c>
      <c r="M678">
        <f t="shared" si="42"/>
        <v>314.12843976189839</v>
      </c>
      <c r="N678">
        <f t="shared" si="43"/>
        <v>142.62948628820857</v>
      </c>
    </row>
    <row r="679" spans="1:14" x14ac:dyDescent="0.3">
      <c r="A679" s="360">
        <v>45687</v>
      </c>
      <c r="B679">
        <v>1423.809814453125</v>
      </c>
      <c r="C679">
        <v>131261</v>
      </c>
      <c r="D679">
        <v>23249.5</v>
      </c>
      <c r="E679">
        <v>361900</v>
      </c>
      <c r="G679">
        <f t="shared" si="44"/>
        <v>2.0167101687399575E-2</v>
      </c>
      <c r="H679">
        <f t="shared" si="45"/>
        <v>3.7231480743501939E-3</v>
      </c>
      <c r="J679">
        <v>3.2052781144895879</v>
      </c>
      <c r="K679">
        <v>1.2783468738961499</v>
      </c>
      <c r="M679">
        <f t="shared" si="42"/>
        <v>320.5278114489588</v>
      </c>
      <c r="N679">
        <f t="shared" si="43"/>
        <v>143.16150676637275</v>
      </c>
    </row>
    <row r="680" spans="1:14" x14ac:dyDescent="0.3">
      <c r="A680" s="360">
        <v>45688</v>
      </c>
      <c r="B680">
        <v>1417.5869140625</v>
      </c>
      <c r="C680">
        <v>82119</v>
      </c>
      <c r="D680">
        <v>23508.400390625</v>
      </c>
      <c r="E680">
        <v>304900</v>
      </c>
      <c r="G680">
        <f t="shared" si="44"/>
        <v>-4.380177028800755E-3</v>
      </c>
      <c r="H680">
        <f t="shared" si="45"/>
        <v>1.1074194280356322E-2</v>
      </c>
      <c r="J680">
        <v>3.1912691322306896</v>
      </c>
      <c r="K680">
        <v>1.0770045920169551</v>
      </c>
      <c r="M680">
        <f t="shared" si="42"/>
        <v>319.12691322306898</v>
      </c>
      <c r="N680">
        <f t="shared" si="43"/>
        <v>144.75571610525219</v>
      </c>
    </row>
    <row r="681" spans="1:14" x14ac:dyDescent="0.3">
      <c r="A681" s="360">
        <v>45689</v>
      </c>
      <c r="B681">
        <v>1416.541381835938</v>
      </c>
      <c r="C681">
        <v>32608</v>
      </c>
      <c r="D681">
        <v>23482.150390625</v>
      </c>
      <c r="E681">
        <v>281000</v>
      </c>
      <c r="G681">
        <f t="shared" si="44"/>
        <v>-7.3781576896500317E-4</v>
      </c>
      <c r="H681">
        <f t="shared" si="45"/>
        <v>-1.1172460119788889E-3</v>
      </c>
      <c r="J681">
        <v>3.1889154319472848</v>
      </c>
      <c r="K681">
        <v>0.99258212645708233</v>
      </c>
      <c r="M681">
        <f t="shared" si="42"/>
        <v>318.89154319472846</v>
      </c>
      <c r="N681">
        <f t="shared" si="43"/>
        <v>144.59407866992595</v>
      </c>
    </row>
    <row r="682" spans="1:14" x14ac:dyDescent="0.3">
      <c r="A682" s="360">
        <v>45691</v>
      </c>
      <c r="B682">
        <v>1395.931030273438</v>
      </c>
      <c r="C682">
        <v>51957</v>
      </c>
      <c r="D682">
        <v>23361.05078125</v>
      </c>
      <c r="E682">
        <v>329700</v>
      </c>
      <c r="G682">
        <f t="shared" si="44"/>
        <v>-1.4656656134940899E-2</v>
      </c>
      <c r="H682">
        <f t="shared" si="45"/>
        <v>-5.1704356717334034E-3</v>
      </c>
      <c r="J682">
        <v>3.142517445274752</v>
      </c>
      <c r="K682">
        <v>1.1646061462380783</v>
      </c>
      <c r="M682">
        <f t="shared" si="42"/>
        <v>314.25174452747518</v>
      </c>
      <c r="N682">
        <f t="shared" si="43"/>
        <v>143.8483937069399</v>
      </c>
    </row>
    <row r="683" spans="1:14" x14ac:dyDescent="0.3">
      <c r="A683" s="360">
        <v>45692</v>
      </c>
      <c r="B683">
        <v>1373.8271484375</v>
      </c>
      <c r="C683">
        <v>172258</v>
      </c>
      <c r="D683">
        <v>23739.25</v>
      </c>
      <c r="E683">
        <v>376700</v>
      </c>
      <c r="G683">
        <f t="shared" si="44"/>
        <v>-1.5961213704422363E-2</v>
      </c>
      <c r="H683">
        <f t="shared" si="45"/>
        <v>1.6059657410686868E-2</v>
      </c>
      <c r="J683">
        <v>3.092757225914831</v>
      </c>
      <c r="K683">
        <v>1.330625220770046</v>
      </c>
      <c r="M683">
        <f t="shared" si="42"/>
        <v>309.27572259148309</v>
      </c>
      <c r="N683">
        <f t="shared" si="43"/>
        <v>146.17719948831649</v>
      </c>
    </row>
    <row r="684" spans="1:14" x14ac:dyDescent="0.3">
      <c r="A684" s="360">
        <v>45693</v>
      </c>
      <c r="B684">
        <v>1369.595581054688</v>
      </c>
      <c r="C684">
        <v>128667</v>
      </c>
      <c r="D684">
        <v>23696.30078125</v>
      </c>
      <c r="E684">
        <v>267000</v>
      </c>
      <c r="G684">
        <f t="shared" si="44"/>
        <v>-3.0848842164457563E-3</v>
      </c>
      <c r="H684">
        <f t="shared" si="45"/>
        <v>-1.8108456539069108E-3</v>
      </c>
      <c r="J684">
        <v>3.0832311289709597</v>
      </c>
      <c r="K684">
        <v>0.94312963617096435</v>
      </c>
      <c r="M684">
        <f t="shared" si="42"/>
        <v>308.323112897096</v>
      </c>
      <c r="N684">
        <f t="shared" si="43"/>
        <v>145.91273466667781</v>
      </c>
    </row>
    <row r="685" spans="1:14" x14ac:dyDescent="0.3">
      <c r="A685" s="360">
        <v>45694</v>
      </c>
      <c r="B685">
        <v>1372.433227539062</v>
      </c>
      <c r="C685">
        <v>91615</v>
      </c>
      <c r="D685">
        <v>23603.349609375</v>
      </c>
      <c r="E685">
        <v>307000</v>
      </c>
      <c r="G685">
        <f t="shared" si="44"/>
        <v>2.0697430227441388E-3</v>
      </c>
      <c r="H685">
        <f t="shared" si="45"/>
        <v>-3.9303162184799031E-3</v>
      </c>
      <c r="J685">
        <v>3.0896192336747585</v>
      </c>
      <c r="K685">
        <v>1.0844224655598729</v>
      </c>
      <c r="M685">
        <f t="shared" si="42"/>
        <v>308.96192336747583</v>
      </c>
      <c r="N685">
        <f t="shared" si="43"/>
        <v>145.34037698925141</v>
      </c>
    </row>
    <row r="686" spans="1:14" x14ac:dyDescent="0.3">
      <c r="A686" s="360">
        <v>45695</v>
      </c>
      <c r="B686">
        <v>1377.959228515625</v>
      </c>
      <c r="C686">
        <v>35605</v>
      </c>
      <c r="D686">
        <v>23559.94921875</v>
      </c>
      <c r="E686">
        <v>368100</v>
      </c>
      <c r="G686">
        <f t="shared" si="44"/>
        <v>4.0183417461921384E-3</v>
      </c>
      <c r="H686">
        <f t="shared" si="45"/>
        <v>-1.8404311807618838E-3</v>
      </c>
      <c r="J686">
        <v>3.102059357215857</v>
      </c>
      <c r="K686">
        <v>1.3002472624514305</v>
      </c>
      <c r="M686">
        <f t="shared" si="42"/>
        <v>310.20593572158572</v>
      </c>
      <c r="N686">
        <f t="shared" si="43"/>
        <v>145.07313402419305</v>
      </c>
    </row>
    <row r="687" spans="1:14" x14ac:dyDescent="0.3">
      <c r="A687" s="360">
        <v>45698</v>
      </c>
      <c r="B687">
        <v>1363.87060546875</v>
      </c>
      <c r="C687">
        <v>176924</v>
      </c>
      <c r="D687">
        <v>23381.599609375</v>
      </c>
      <c r="E687">
        <v>234200</v>
      </c>
      <c r="G687">
        <f t="shared" si="44"/>
        <v>-1.0276893823964683E-2</v>
      </c>
      <c r="H687">
        <f t="shared" si="45"/>
        <v>-7.5988318246352615E-3</v>
      </c>
      <c r="J687">
        <v>3.0703430741441697</v>
      </c>
      <c r="K687">
        <v>0.82726951607205934</v>
      </c>
      <c r="M687">
        <f t="shared" si="42"/>
        <v>307.03430741441696</v>
      </c>
      <c r="N687">
        <f t="shared" si="43"/>
        <v>143.97492551178121</v>
      </c>
    </row>
    <row r="688" spans="1:14" x14ac:dyDescent="0.3">
      <c r="A688" s="360">
        <v>45699</v>
      </c>
      <c r="B688">
        <v>1304.528442382812</v>
      </c>
      <c r="C688">
        <v>134301</v>
      </c>
      <c r="D688">
        <v>23071.80078125</v>
      </c>
      <c r="E688">
        <v>268000</v>
      </c>
      <c r="G688">
        <f t="shared" si="44"/>
        <v>-4.4485062255486839E-2</v>
      </c>
      <c r="H688">
        <f t="shared" si="45"/>
        <v>-1.3338245144624153E-2</v>
      </c>
      <c r="J688">
        <v>2.9367521024602961</v>
      </c>
      <c r="K688">
        <v>0.946661956905687</v>
      </c>
      <c r="M688">
        <f t="shared" si="42"/>
        <v>293.67521024602962</v>
      </c>
      <c r="N688">
        <f t="shared" si="43"/>
        <v>142.06730311005938</v>
      </c>
    </row>
    <row r="689" spans="1:14" x14ac:dyDescent="0.3">
      <c r="A689" s="360">
        <v>45700</v>
      </c>
      <c r="B689">
        <v>1274.309814453125</v>
      </c>
      <c r="C689">
        <v>234739</v>
      </c>
      <c r="D689">
        <v>23045.25</v>
      </c>
      <c r="E689">
        <v>279700</v>
      </c>
      <c r="G689">
        <f t="shared" si="44"/>
        <v>-2.3436918594872111E-2</v>
      </c>
      <c r="H689">
        <f t="shared" si="45"/>
        <v>-1.1514519568673379E-3</v>
      </c>
      <c r="J689">
        <v>2.8687239811692984</v>
      </c>
      <c r="K689">
        <v>0.98799010950194277</v>
      </c>
      <c r="M689">
        <f t="shared" si="42"/>
        <v>286.87239811692984</v>
      </c>
      <c r="N689">
        <f t="shared" si="43"/>
        <v>141.90381357912005</v>
      </c>
    </row>
    <row r="690" spans="1:14" x14ac:dyDescent="0.3">
      <c r="A690" s="360">
        <v>45701</v>
      </c>
      <c r="B690">
        <v>1306.02197265625</v>
      </c>
      <c r="C690">
        <v>209069</v>
      </c>
      <c r="D690">
        <v>23031.400390625</v>
      </c>
      <c r="E690">
        <v>265700</v>
      </c>
      <c r="G690">
        <f t="shared" si="44"/>
        <v>2.4581145059747039E-2</v>
      </c>
      <c r="H690">
        <f t="shared" si="45"/>
        <v>-6.011552347958088E-4</v>
      </c>
      <c r="J690">
        <v>2.9401143351476842</v>
      </c>
      <c r="K690">
        <v>0.93853761921582479</v>
      </c>
      <c r="M690">
        <f t="shared" si="42"/>
        <v>294.01143351476844</v>
      </c>
      <c r="N690">
        <f t="shared" si="43"/>
        <v>141.81853299475262</v>
      </c>
    </row>
    <row r="691" spans="1:14" x14ac:dyDescent="0.3">
      <c r="A691" s="360">
        <v>45702</v>
      </c>
      <c r="B691">
        <v>1289.593383789062</v>
      </c>
      <c r="C691">
        <v>170646</v>
      </c>
      <c r="D691">
        <v>22929.25</v>
      </c>
      <c r="E691">
        <v>254500</v>
      </c>
      <c r="G691">
        <f t="shared" si="44"/>
        <v>-1.265889278439436E-2</v>
      </c>
      <c r="H691">
        <f t="shared" si="45"/>
        <v>-4.4451311266271503E-3</v>
      </c>
      <c r="J691">
        <v>2.9031303251953644</v>
      </c>
      <c r="K691">
        <v>0.89897562698693045</v>
      </c>
      <c r="M691">
        <f t="shared" si="42"/>
        <v>290.31303251953642</v>
      </c>
      <c r="N691">
        <f t="shared" si="43"/>
        <v>141.18953005539271</v>
      </c>
    </row>
    <row r="692" spans="1:14" x14ac:dyDescent="0.3">
      <c r="A692" s="360">
        <v>45705</v>
      </c>
      <c r="B692">
        <v>1290.688720703125</v>
      </c>
      <c r="C692">
        <v>58109</v>
      </c>
      <c r="D692">
        <v>22959.5</v>
      </c>
      <c r="E692">
        <v>207400</v>
      </c>
      <c r="G692">
        <f t="shared" si="44"/>
        <v>8.490056013256503E-4</v>
      </c>
      <c r="H692">
        <f t="shared" si="45"/>
        <v>1.318406118349223E-3</v>
      </c>
      <c r="J692">
        <v>2.9055961457024293</v>
      </c>
      <c r="K692">
        <v>0.73260332038149067</v>
      </c>
      <c r="M692">
        <f t="shared" si="42"/>
        <v>290.55961457024296</v>
      </c>
      <c r="N692">
        <f t="shared" si="43"/>
        <v>141.37579795705435</v>
      </c>
    </row>
    <row r="693" spans="1:14" x14ac:dyDescent="0.3">
      <c r="A693" s="360">
        <v>45706</v>
      </c>
      <c r="B693">
        <v>1269.28173828125</v>
      </c>
      <c r="C693">
        <v>102518</v>
      </c>
      <c r="D693">
        <v>22945.30078125</v>
      </c>
      <c r="E693">
        <v>210600</v>
      </c>
      <c r="G693">
        <f t="shared" si="44"/>
        <v>-1.6724787849448249E-2</v>
      </c>
      <c r="H693">
        <f t="shared" si="45"/>
        <v>-6.1863765711627991E-4</v>
      </c>
      <c r="J693">
        <v>2.8574047850603099</v>
      </c>
      <c r="K693">
        <v>0.74390674673260337</v>
      </c>
      <c r="M693">
        <f t="shared" si="42"/>
        <v>285.74047850603097</v>
      </c>
      <c r="N693">
        <f t="shared" si="43"/>
        <v>141.28836461220155</v>
      </c>
    </row>
    <row r="694" spans="1:14" x14ac:dyDescent="0.3">
      <c r="A694" s="360">
        <v>45707</v>
      </c>
      <c r="B694">
        <v>1278.44189453125</v>
      </c>
      <c r="C694">
        <v>232875</v>
      </c>
      <c r="D694">
        <v>22932.900390625</v>
      </c>
      <c r="E694">
        <v>207000</v>
      </c>
      <c r="G694">
        <f t="shared" si="44"/>
        <v>7.1908864868633149E-3</v>
      </c>
      <c r="H694">
        <f t="shared" si="45"/>
        <v>-5.4057877642240066E-4</v>
      </c>
      <c r="J694">
        <v>2.8780261124703244</v>
      </c>
      <c r="K694">
        <v>0.7311903920876015</v>
      </c>
      <c r="M694">
        <f t="shared" si="42"/>
        <v>287.80261124703242</v>
      </c>
      <c r="N694">
        <f t="shared" si="43"/>
        <v>141.21200776124275</v>
      </c>
    </row>
    <row r="695" spans="1:14" x14ac:dyDescent="0.3">
      <c r="A695" s="360">
        <v>45708</v>
      </c>
      <c r="B695">
        <v>1293.924560546875</v>
      </c>
      <c r="C695">
        <v>273289</v>
      </c>
      <c r="D695">
        <v>22913.150390625</v>
      </c>
      <c r="E695">
        <v>240800</v>
      </c>
      <c r="G695">
        <f t="shared" si="44"/>
        <v>1.2037828397129007E-2</v>
      </c>
      <c r="H695">
        <f t="shared" si="45"/>
        <v>-8.615791713867465E-4</v>
      </c>
      <c r="J695">
        <v>2.9128806625865531</v>
      </c>
      <c r="K695">
        <v>0.85058283292122927</v>
      </c>
      <c r="M695">
        <f t="shared" si="42"/>
        <v>291.28806625865531</v>
      </c>
      <c r="N695">
        <f t="shared" si="43"/>
        <v>141.09039483371157</v>
      </c>
    </row>
    <row r="696" spans="1:14" x14ac:dyDescent="0.3">
      <c r="A696" s="360">
        <v>45709</v>
      </c>
      <c r="B696">
        <v>1317.223266601562</v>
      </c>
      <c r="C696">
        <v>66075</v>
      </c>
      <c r="D696">
        <v>22795.900390625</v>
      </c>
      <c r="E696">
        <v>242800</v>
      </c>
      <c r="G696">
        <f t="shared" si="44"/>
        <v>1.7846040089376927E-2</v>
      </c>
      <c r="H696">
        <f t="shared" si="45"/>
        <v>-5.130286241460248E-3</v>
      </c>
      <c r="J696">
        <v>2.9653306680963816</v>
      </c>
      <c r="K696">
        <v>0.85764747439067468</v>
      </c>
      <c r="M696">
        <f t="shared" si="42"/>
        <v>296.53306680963817</v>
      </c>
      <c r="N696">
        <f t="shared" si="43"/>
        <v>140.36841428925439</v>
      </c>
    </row>
    <row r="697" spans="1:14" x14ac:dyDescent="0.3">
      <c r="A697" s="360">
        <v>45712</v>
      </c>
      <c r="B697">
        <v>1313.688598632812</v>
      </c>
      <c r="C697">
        <v>283838</v>
      </c>
      <c r="D697">
        <v>22553.349609375</v>
      </c>
      <c r="E697">
        <v>214300</v>
      </c>
      <c r="G697">
        <f t="shared" si="44"/>
        <v>-2.6870304111580243E-3</v>
      </c>
      <c r="H697">
        <f t="shared" si="45"/>
        <v>-1.0697116011174177E-2</v>
      </c>
      <c r="J697">
        <v>2.9573734298703105</v>
      </c>
      <c r="K697">
        <v>0.7569763334510774</v>
      </c>
      <c r="M697">
        <f t="shared" si="42"/>
        <v>295.73734298703107</v>
      </c>
      <c r="N697">
        <f t="shared" si="43"/>
        <v>138.87487957620203</v>
      </c>
    </row>
    <row r="698" spans="1:14" x14ac:dyDescent="0.3">
      <c r="A698" s="360">
        <v>45713</v>
      </c>
      <c r="B698">
        <v>1323.446166992188</v>
      </c>
      <c r="C698">
        <v>407673</v>
      </c>
      <c r="D698">
        <v>22547.55078125</v>
      </c>
      <c r="E698">
        <v>250300</v>
      </c>
      <c r="G698">
        <f t="shared" si="44"/>
        <v>7.4001624911384624E-3</v>
      </c>
      <c r="H698">
        <f t="shared" si="45"/>
        <v>-2.5714910818764225E-4</v>
      </c>
      <c r="J698">
        <v>2.979339650355282</v>
      </c>
      <c r="K698">
        <v>0.88413987990109499</v>
      </c>
      <c r="M698">
        <f t="shared" si="42"/>
        <v>297.93396503552822</v>
      </c>
      <c r="N698">
        <f t="shared" si="43"/>
        <v>138.83917261597261</v>
      </c>
    </row>
    <row r="699" spans="1:14" x14ac:dyDescent="0.3">
      <c r="A699" s="360">
        <v>45715</v>
      </c>
      <c r="B699">
        <v>1292.928833007812</v>
      </c>
      <c r="C699">
        <v>82947</v>
      </c>
      <c r="D699">
        <v>22545.05078125</v>
      </c>
      <c r="E699">
        <v>289200</v>
      </c>
      <c r="G699">
        <f t="shared" si="44"/>
        <v>-2.3329009061328388E-2</v>
      </c>
      <c r="H699">
        <f t="shared" si="45"/>
        <v>-1.1088293493540093E-4</v>
      </c>
      <c r="J699">
        <v>2.9106390825268043</v>
      </c>
      <c r="K699">
        <v>1.0215471564818086</v>
      </c>
      <c r="M699">
        <f t="shared" si="42"/>
        <v>291.06390825268045</v>
      </c>
      <c r="N699">
        <f t="shared" si="43"/>
        <v>138.82377857451297</v>
      </c>
    </row>
    <row r="700" spans="1:14" x14ac:dyDescent="0.3">
      <c r="A700" s="360">
        <v>45716</v>
      </c>
      <c r="B700">
        <v>1234.234008789062</v>
      </c>
      <c r="C700">
        <v>141860</v>
      </c>
      <c r="D700">
        <v>22124.69921875</v>
      </c>
      <c r="E700">
        <v>551300</v>
      </c>
      <c r="G700">
        <f t="shared" si="44"/>
        <v>-4.6459516208626581E-2</v>
      </c>
      <c r="H700">
        <f t="shared" si="45"/>
        <v>-1.882096814125905E-2</v>
      </c>
      <c r="J700">
        <v>2.778505398946014</v>
      </c>
      <c r="K700">
        <v>1.9473684210526316</v>
      </c>
      <c r="M700">
        <f t="shared" si="42"/>
        <v>277.85053989460141</v>
      </c>
      <c r="N700">
        <f t="shared" si="43"/>
        <v>136.23541482221296</v>
      </c>
    </row>
    <row r="701" spans="1:14" x14ac:dyDescent="0.3">
      <c r="A701" s="360">
        <v>45719</v>
      </c>
      <c r="B701">
        <v>1239.909423828125</v>
      </c>
      <c r="C701">
        <v>96817</v>
      </c>
      <c r="D701">
        <v>22119.30078125</v>
      </c>
      <c r="E701">
        <v>282400</v>
      </c>
      <c r="G701">
        <f t="shared" si="44"/>
        <v>4.5877897932914795E-3</v>
      </c>
      <c r="H701">
        <f t="shared" si="45"/>
        <v>-2.4403026520166641E-4</v>
      </c>
      <c r="J701">
        <v>2.7912818831580859</v>
      </c>
      <c r="K701">
        <v>0.99752737548569415</v>
      </c>
      <c r="M701">
        <f t="shared" si="42"/>
        <v>279.12818831580859</v>
      </c>
      <c r="N701">
        <f t="shared" si="43"/>
        <v>136.20217331393604</v>
      </c>
    </row>
    <row r="702" spans="1:14" x14ac:dyDescent="0.3">
      <c r="A702" s="360">
        <v>45720</v>
      </c>
      <c r="B702">
        <v>1281.229736328125</v>
      </c>
      <c r="C702">
        <v>79767</v>
      </c>
      <c r="D702">
        <v>22082.650390625</v>
      </c>
      <c r="E702">
        <v>253300</v>
      </c>
      <c r="G702">
        <f t="shared" si="44"/>
        <v>3.2782016581625092E-2</v>
      </c>
      <c r="H702">
        <f t="shared" si="45"/>
        <v>-1.6583158911502071E-3</v>
      </c>
      <c r="J702">
        <v>2.8843020969504671</v>
      </c>
      <c r="K702">
        <v>0.89473684210526316</v>
      </c>
      <c r="M702">
        <f t="shared" si="42"/>
        <v>288.4302096950467</v>
      </c>
      <c r="N702">
        <f t="shared" si="43"/>
        <v>135.97649426081873</v>
      </c>
    </row>
    <row r="703" spans="1:14" x14ac:dyDescent="0.3">
      <c r="A703" s="360">
        <v>45721</v>
      </c>
      <c r="B703">
        <v>1326.73193359375</v>
      </c>
      <c r="C703">
        <v>138158</v>
      </c>
      <c r="D703">
        <v>22337.30078125</v>
      </c>
      <c r="E703">
        <v>305900</v>
      </c>
      <c r="G703">
        <f t="shared" si="44"/>
        <v>3.4898377363604273E-2</v>
      </c>
      <c r="H703">
        <f t="shared" si="45"/>
        <v>1.1465711854687109E-2</v>
      </c>
      <c r="J703">
        <v>2.9867365622675326</v>
      </c>
      <c r="K703">
        <v>1.080536912751678</v>
      </c>
      <c r="M703">
        <f t="shared" si="42"/>
        <v>298.67365622675328</v>
      </c>
      <c r="N703">
        <f t="shared" si="43"/>
        <v>137.54453372921677</v>
      </c>
    </row>
    <row r="704" spans="1:14" x14ac:dyDescent="0.3">
      <c r="A704" s="360">
        <v>45722</v>
      </c>
      <c r="B704">
        <v>1307.714599609375</v>
      </c>
      <c r="C704">
        <v>183024</v>
      </c>
      <c r="D704">
        <v>22544.69921875</v>
      </c>
      <c r="E704">
        <v>372100</v>
      </c>
      <c r="G704">
        <f t="shared" si="44"/>
        <v>-1.44376923848427E-2</v>
      </c>
      <c r="H704">
        <f t="shared" si="45"/>
        <v>9.2420085440883207E-3</v>
      </c>
      <c r="J704">
        <v>2.9439247739252328</v>
      </c>
      <c r="K704">
        <v>1.3143765453903213</v>
      </c>
      <c r="M704">
        <f t="shared" si="42"/>
        <v>294.39247739252329</v>
      </c>
      <c r="N704">
        <f t="shared" si="43"/>
        <v>138.82161378743268</v>
      </c>
    </row>
    <row r="705" spans="1:14" x14ac:dyDescent="0.3">
      <c r="A705" s="360">
        <v>45723</v>
      </c>
      <c r="B705">
        <v>1276.699462890625</v>
      </c>
      <c r="C705">
        <v>256656</v>
      </c>
      <c r="D705">
        <v>22552.5</v>
      </c>
      <c r="E705">
        <v>289800</v>
      </c>
      <c r="G705">
        <f t="shared" si="44"/>
        <v>-2.4002830066735498E-2</v>
      </c>
      <c r="H705">
        <f t="shared" si="45"/>
        <v>3.4595413741610534E-4</v>
      </c>
      <c r="J705">
        <v>2.8741035534691179</v>
      </c>
      <c r="K705">
        <v>1.0236665489226422</v>
      </c>
      <c r="M705">
        <f t="shared" si="42"/>
        <v>287.41035534691179</v>
      </c>
      <c r="N705">
        <f t="shared" si="43"/>
        <v>138.86964800742473</v>
      </c>
    </row>
    <row r="706" spans="1:14" x14ac:dyDescent="0.3">
      <c r="A706" s="360">
        <v>45726</v>
      </c>
      <c r="B706">
        <v>1270.874755859375</v>
      </c>
      <c r="C706">
        <v>55849</v>
      </c>
      <c r="D706">
        <v>22460.30078125</v>
      </c>
      <c r="E706">
        <v>293900</v>
      </c>
      <c r="G706">
        <f t="shared" si="44"/>
        <v>-4.5727556339474626E-3</v>
      </c>
      <c r="H706">
        <f t="shared" si="45"/>
        <v>-4.0965834647173471E-3</v>
      </c>
      <c r="J706">
        <v>2.8609909833905429</v>
      </c>
      <c r="K706">
        <v>1.0381490639350053</v>
      </c>
      <c r="M706">
        <f t="shared" si="42"/>
        <v>286.09909833905431</v>
      </c>
      <c r="N706">
        <f t="shared" si="43"/>
        <v>138.30192056903113</v>
      </c>
    </row>
    <row r="707" spans="1:14" x14ac:dyDescent="0.3">
      <c r="A707" s="360">
        <v>45727</v>
      </c>
      <c r="B707">
        <v>1243.692993164062</v>
      </c>
      <c r="C707">
        <v>78256</v>
      </c>
      <c r="D707">
        <v>22497.900390625</v>
      </c>
      <c r="E707">
        <v>347900</v>
      </c>
      <c r="G707">
        <f t="shared" si="44"/>
        <v>-2.1620273710546395E-2</v>
      </c>
      <c r="H707">
        <f t="shared" si="45"/>
        <v>1.6726478000064651E-3</v>
      </c>
      <c r="J707">
        <v>2.7997994476979757</v>
      </c>
      <c r="K707">
        <v>1.2288943836100319</v>
      </c>
      <c r="M707">
        <f t="shared" si="42"/>
        <v>279.97994476979756</v>
      </c>
      <c r="N707">
        <f t="shared" si="43"/>
        <v>138.53344454726516</v>
      </c>
    </row>
    <row r="708" spans="1:14" x14ac:dyDescent="0.3">
      <c r="A708" s="360">
        <v>45728</v>
      </c>
      <c r="B708">
        <v>1236.773071289062</v>
      </c>
      <c r="C708">
        <v>52394</v>
      </c>
      <c r="D708">
        <v>22470.5</v>
      </c>
      <c r="E708">
        <v>369700</v>
      </c>
      <c r="G708">
        <f t="shared" si="44"/>
        <v>-5.5795480747521716E-3</v>
      </c>
      <c r="H708">
        <f t="shared" si="45"/>
        <v>-1.218651042867137E-3</v>
      </c>
      <c r="J708">
        <v>2.784221331916807</v>
      </c>
      <c r="K708">
        <v>1.305898975626987</v>
      </c>
      <c r="M708">
        <f t="shared" si="42"/>
        <v>278.4221331916807</v>
      </c>
      <c r="N708">
        <f t="shared" si="43"/>
        <v>138.3647234475485</v>
      </c>
    </row>
    <row r="709" spans="1:14" x14ac:dyDescent="0.3">
      <c r="A709" s="360">
        <v>45729</v>
      </c>
      <c r="B709">
        <v>1255.29248046875</v>
      </c>
      <c r="C709">
        <v>284931</v>
      </c>
      <c r="D709">
        <v>22397.19921875</v>
      </c>
      <c r="E709">
        <v>287500</v>
      </c>
      <c r="G709">
        <f t="shared" si="44"/>
        <v>1.4862971874130505E-2</v>
      </c>
      <c r="H709">
        <f t="shared" si="45"/>
        <v>-3.2674216748287402E-3</v>
      </c>
      <c r="J709">
        <v>2.8259121928269986</v>
      </c>
      <c r="K709">
        <v>1.0155422112327799</v>
      </c>
      <c r="M709">
        <f t="shared" ref="M709:M772" si="46">B709/$B$4*100</f>
        <v>282.59121928269985</v>
      </c>
      <c r="N709">
        <f t="shared" ref="N709:N772" si="47">D709/$D$4*100</f>
        <v>137.91336534131386</v>
      </c>
    </row>
    <row r="710" spans="1:14" x14ac:dyDescent="0.3">
      <c r="A710" s="360">
        <v>45733</v>
      </c>
      <c r="B710">
        <v>1244.6884765625</v>
      </c>
      <c r="C710">
        <v>581724</v>
      </c>
      <c r="D710">
        <v>22508.75</v>
      </c>
      <c r="E710">
        <v>251100</v>
      </c>
      <c r="G710">
        <f t="shared" ref="G710:G773" si="48">LN(B710/B709)</f>
        <v>-8.4833186196417356E-3</v>
      </c>
      <c r="H710">
        <f t="shared" ref="H710:H773" si="49">LN(D710/D709)</f>
        <v>4.9682063353279618E-3</v>
      </c>
      <c r="J710">
        <v>2.8020404781487853</v>
      </c>
      <c r="K710">
        <v>0.88696573648887322</v>
      </c>
      <c r="M710">
        <f t="shared" si="46"/>
        <v>280.20404781487855</v>
      </c>
      <c r="N710">
        <f t="shared" si="47"/>
        <v>138.60025228188101</v>
      </c>
    </row>
    <row r="711" spans="1:14" x14ac:dyDescent="0.3">
      <c r="A711" s="360">
        <v>45734</v>
      </c>
      <c r="B711">
        <v>1244.6884765625</v>
      </c>
      <c r="C711">
        <v>0</v>
      </c>
      <c r="D711">
        <v>22834.30078125</v>
      </c>
      <c r="E711">
        <v>272600</v>
      </c>
      <c r="G711">
        <f t="shared" si="48"/>
        <v>0</v>
      </c>
      <c r="H711">
        <f t="shared" si="49"/>
        <v>1.4359703182661372E-2</v>
      </c>
      <c r="J711">
        <v>2.8020404781487853</v>
      </c>
      <c r="K711">
        <v>0.96291063228541152</v>
      </c>
      <c r="M711">
        <f t="shared" si="46"/>
        <v>280.20404781487855</v>
      </c>
      <c r="N711">
        <f t="shared" si="47"/>
        <v>140.60486917139349</v>
      </c>
    </row>
    <row r="712" spans="1:14" x14ac:dyDescent="0.3">
      <c r="A712" s="360">
        <v>45735</v>
      </c>
      <c r="B712">
        <v>1282.225463867188</v>
      </c>
      <c r="C712">
        <v>291451</v>
      </c>
      <c r="D712">
        <v>22907.599609375</v>
      </c>
      <c r="E712">
        <v>324000</v>
      </c>
      <c r="G712">
        <f t="shared" si="48"/>
        <v>2.9711932908522927E-2</v>
      </c>
      <c r="H712">
        <f t="shared" si="49"/>
        <v>3.2048904937790478E-3</v>
      </c>
      <c r="J712">
        <v>2.8865436770102164</v>
      </c>
      <c r="K712">
        <v>1.144471918050159</v>
      </c>
      <c r="M712">
        <f t="shared" si="46"/>
        <v>288.65436770102167</v>
      </c>
      <c r="N712">
        <f t="shared" si="47"/>
        <v>141.05621525103322</v>
      </c>
    </row>
    <row r="713" spans="1:14" x14ac:dyDescent="0.3">
      <c r="A713" s="360">
        <v>45736</v>
      </c>
      <c r="B713">
        <v>1297.210205078125</v>
      </c>
      <c r="C713">
        <v>281729</v>
      </c>
      <c r="D713">
        <v>23190.650390625</v>
      </c>
      <c r="E713">
        <v>313700</v>
      </c>
      <c r="G713">
        <f t="shared" si="48"/>
        <v>1.1618750537969041E-2</v>
      </c>
      <c r="H713">
        <f t="shared" si="49"/>
        <v>1.2280480863664548E-2</v>
      </c>
      <c r="J713">
        <v>2.9202772996943351</v>
      </c>
      <c r="K713">
        <v>1.1080890144825151</v>
      </c>
      <c r="M713">
        <f t="shared" si="46"/>
        <v>292.02772996943349</v>
      </c>
      <c r="N713">
        <f t="shared" si="47"/>
        <v>142.79913343573176</v>
      </c>
    </row>
    <row r="714" spans="1:14" x14ac:dyDescent="0.3">
      <c r="A714" s="360">
        <v>45737</v>
      </c>
      <c r="B714">
        <v>1296.463500976562</v>
      </c>
      <c r="C714">
        <v>165337</v>
      </c>
      <c r="D714">
        <v>23350.400390625</v>
      </c>
      <c r="E714">
        <v>541000</v>
      </c>
      <c r="G714">
        <f t="shared" si="48"/>
        <v>-5.7578878981550026E-4</v>
      </c>
      <c r="H714">
        <f t="shared" si="49"/>
        <v>6.8649342763162065E-3</v>
      </c>
      <c r="J714">
        <v>2.9185963207528753</v>
      </c>
      <c r="K714">
        <v>1.9109855174849877</v>
      </c>
      <c r="M714">
        <f t="shared" si="46"/>
        <v>291.85963207528755</v>
      </c>
      <c r="N714">
        <f t="shared" si="47"/>
        <v>143.78281268500285</v>
      </c>
    </row>
    <row r="715" spans="1:14" x14ac:dyDescent="0.3">
      <c r="A715" s="360">
        <v>45740</v>
      </c>
      <c r="B715">
        <v>1352.171264648438</v>
      </c>
      <c r="C715">
        <v>759472</v>
      </c>
      <c r="D715">
        <v>23658.349609375</v>
      </c>
      <c r="E715">
        <v>311900</v>
      </c>
      <c r="G715">
        <f t="shared" si="48"/>
        <v>4.2071470999315255E-2</v>
      </c>
      <c r="H715">
        <f t="shared" si="49"/>
        <v>1.3101970335000056E-2</v>
      </c>
      <c r="J715">
        <v>3.0440055389588934</v>
      </c>
      <c r="K715">
        <v>1.1017308371600141</v>
      </c>
      <c r="M715">
        <f t="shared" si="46"/>
        <v>304.40055389588935</v>
      </c>
      <c r="N715">
        <f t="shared" si="47"/>
        <v>145.67904590136351</v>
      </c>
    </row>
    <row r="716" spans="1:14" x14ac:dyDescent="0.3">
      <c r="A716" s="360">
        <v>45741</v>
      </c>
      <c r="B716">
        <v>1335.64306640625</v>
      </c>
      <c r="C716">
        <v>101891</v>
      </c>
      <c r="D716">
        <v>23668.650390625</v>
      </c>
      <c r="E716">
        <v>338200</v>
      </c>
      <c r="G716">
        <f t="shared" si="48"/>
        <v>-1.2298771078282944E-2</v>
      </c>
      <c r="H716">
        <f t="shared" si="49"/>
        <v>4.3530252974648321E-4</v>
      </c>
      <c r="J716">
        <v>3.006797288559258</v>
      </c>
      <c r="K716">
        <v>1.1946308724832215</v>
      </c>
      <c r="M716">
        <f t="shared" si="46"/>
        <v>300.67972885592582</v>
      </c>
      <c r="N716">
        <f t="shared" si="47"/>
        <v>145.7424741628152</v>
      </c>
    </row>
    <row r="717" spans="1:14" x14ac:dyDescent="0.3">
      <c r="A717" s="360">
        <v>45742</v>
      </c>
      <c r="B717">
        <v>1325.138916015625</v>
      </c>
      <c r="C717">
        <v>88512</v>
      </c>
      <c r="D717">
        <v>23486.849609375</v>
      </c>
      <c r="E717">
        <v>278600</v>
      </c>
      <c r="G717">
        <f t="shared" si="48"/>
        <v>-7.8955773371498766E-3</v>
      </c>
      <c r="H717">
        <f t="shared" si="49"/>
        <v>-7.710730752587225E-3</v>
      </c>
      <c r="J717">
        <v>2.9831503639372996</v>
      </c>
      <c r="K717">
        <v>0.98410455669374775</v>
      </c>
      <c r="M717">
        <f t="shared" si="46"/>
        <v>298.31503639372994</v>
      </c>
      <c r="N717">
        <f t="shared" si="47"/>
        <v>144.62301465723212</v>
      </c>
    </row>
    <row r="718" spans="1:14" x14ac:dyDescent="0.3">
      <c r="A718" s="360">
        <v>45743</v>
      </c>
      <c r="B718">
        <v>1372.53271484375</v>
      </c>
      <c r="C718">
        <v>469985</v>
      </c>
      <c r="D718">
        <v>23591.94921875</v>
      </c>
      <c r="E718">
        <v>510300</v>
      </c>
      <c r="G718">
        <f t="shared" si="48"/>
        <v>3.5140433850645754E-2</v>
      </c>
      <c r="H718">
        <f t="shared" si="49"/>
        <v>4.4648456029652761E-3</v>
      </c>
      <c r="J718">
        <v>3.0898431993176056</v>
      </c>
      <c r="K718">
        <v>1.8025432709290004</v>
      </c>
      <c r="M718">
        <f t="shared" si="46"/>
        <v>308.98431993176058</v>
      </c>
      <c r="N718">
        <f t="shared" si="47"/>
        <v>145.27017775487647</v>
      </c>
    </row>
    <row r="719" spans="1:14" x14ac:dyDescent="0.3">
      <c r="A719" s="360">
        <v>45744</v>
      </c>
      <c r="B719">
        <v>1395.63232421875</v>
      </c>
      <c r="C719">
        <v>336304</v>
      </c>
      <c r="D719">
        <v>23519.349609375</v>
      </c>
      <c r="E719">
        <v>295400</v>
      </c>
      <c r="G719">
        <f t="shared" si="48"/>
        <v>1.6689861514081306E-2</v>
      </c>
      <c r="H719">
        <f t="shared" si="49"/>
        <v>-3.0820490476671232E-3</v>
      </c>
      <c r="J719">
        <v>3.1418449987372736</v>
      </c>
      <c r="K719">
        <v>1.0434475450370895</v>
      </c>
      <c r="M719">
        <f t="shared" si="46"/>
        <v>314.18449987372736</v>
      </c>
      <c r="N719">
        <f t="shared" si="47"/>
        <v>144.82313719620745</v>
      </c>
    </row>
    <row r="720" spans="1:14" x14ac:dyDescent="0.3">
      <c r="A720" s="360">
        <v>45748</v>
      </c>
      <c r="B720">
        <v>1365.314208984375</v>
      </c>
      <c r="C720">
        <v>111639</v>
      </c>
      <c r="D720">
        <v>23165.69921875</v>
      </c>
      <c r="E720">
        <v>314300</v>
      </c>
      <c r="G720">
        <f t="shared" si="48"/>
        <v>-2.1962999703814014E-2</v>
      </c>
      <c r="H720">
        <f t="shared" si="49"/>
        <v>-1.5150767296533939E-2</v>
      </c>
      <c r="J720">
        <v>3.0735929118034289</v>
      </c>
      <c r="K720">
        <v>1.1102084069233487</v>
      </c>
      <c r="M720">
        <f t="shared" si="46"/>
        <v>307.35929118034289</v>
      </c>
      <c r="N720">
        <f t="shared" si="47"/>
        <v>142.6454936860076</v>
      </c>
    </row>
    <row r="721" spans="1:14" x14ac:dyDescent="0.3">
      <c r="A721" s="360">
        <v>45749</v>
      </c>
      <c r="B721">
        <v>1364.318481445312</v>
      </c>
      <c r="C721">
        <v>205595</v>
      </c>
      <c r="D721">
        <v>23332.349609375</v>
      </c>
      <c r="E721">
        <v>341000</v>
      </c>
      <c r="G721">
        <f t="shared" si="48"/>
        <v>-7.2956891725430603E-4</v>
      </c>
      <c r="H721">
        <f t="shared" si="49"/>
        <v>7.1680902053714449E-3</v>
      </c>
      <c r="J721">
        <v>3.07135133174368</v>
      </c>
      <c r="K721">
        <v>1.2045213705404452</v>
      </c>
      <c r="M721">
        <f t="shared" si="46"/>
        <v>307.13513317436798</v>
      </c>
      <c r="N721">
        <f t="shared" si="47"/>
        <v>143.67166289502629</v>
      </c>
    </row>
    <row r="722" spans="1:14" x14ac:dyDescent="0.3">
      <c r="A722" s="360">
        <v>45750</v>
      </c>
      <c r="B722">
        <v>1367.753540039062</v>
      </c>
      <c r="C722">
        <v>51271</v>
      </c>
      <c r="D722">
        <v>23250.099609375</v>
      </c>
      <c r="E722">
        <v>283200</v>
      </c>
      <c r="G722">
        <f t="shared" si="48"/>
        <v>2.5146192170745129E-3</v>
      </c>
      <c r="H722">
        <f t="shared" si="49"/>
        <v>-3.5313765959128149E-3</v>
      </c>
      <c r="J722">
        <v>3.0790843295224355</v>
      </c>
      <c r="K722">
        <v>1.0003532320734723</v>
      </c>
      <c r="M722">
        <f t="shared" si="46"/>
        <v>307.90843295224357</v>
      </c>
      <c r="N722">
        <f t="shared" si="47"/>
        <v>143.16519893100408</v>
      </c>
    </row>
    <row r="723" spans="1:14" x14ac:dyDescent="0.3">
      <c r="A723" s="360">
        <v>45751</v>
      </c>
      <c r="B723">
        <v>1403.448486328125</v>
      </c>
      <c r="C723">
        <v>1906792</v>
      </c>
      <c r="D723">
        <v>22904.44921875</v>
      </c>
      <c r="E723">
        <v>466800</v>
      </c>
      <c r="G723">
        <f t="shared" si="48"/>
        <v>2.5762770246298215E-2</v>
      </c>
      <c r="H723">
        <f t="shared" si="49"/>
        <v>-1.4978235581472139E-2</v>
      </c>
      <c r="J723">
        <v>3.1594407289353441</v>
      </c>
      <c r="K723">
        <v>1.6488873189685624</v>
      </c>
      <c r="M723">
        <f t="shared" si="46"/>
        <v>315.94407289353444</v>
      </c>
      <c r="N723">
        <f t="shared" si="47"/>
        <v>141.0368163534751</v>
      </c>
    </row>
    <row r="724" spans="1:14" x14ac:dyDescent="0.3">
      <c r="A724" s="360">
        <v>45754</v>
      </c>
      <c r="B724">
        <v>1399.614990234375</v>
      </c>
      <c r="C724">
        <v>511669</v>
      </c>
      <c r="D724">
        <v>22161.599609375</v>
      </c>
      <c r="E724">
        <v>647100</v>
      </c>
      <c r="G724">
        <f t="shared" si="48"/>
        <v>-2.7352206011789651E-3</v>
      </c>
      <c r="H724">
        <f t="shared" si="49"/>
        <v>-3.2970136904421674E-2</v>
      </c>
      <c r="J724">
        <v>3.1508107693673257</v>
      </c>
      <c r="K724">
        <v>2.2857647474390674</v>
      </c>
      <c r="M724">
        <f t="shared" si="46"/>
        <v>315.08107693673259</v>
      </c>
      <c r="N724">
        <f t="shared" si="47"/>
        <v>136.46263327947622</v>
      </c>
    </row>
    <row r="725" spans="1:14" x14ac:dyDescent="0.3">
      <c r="A725" s="360">
        <v>45755</v>
      </c>
      <c r="B725">
        <v>1473.244995117188</v>
      </c>
      <c r="C725">
        <v>1061784</v>
      </c>
      <c r="D725">
        <v>22535.849609375</v>
      </c>
      <c r="E725">
        <v>468300</v>
      </c>
      <c r="G725">
        <f t="shared" si="48"/>
        <v>5.127025573426932E-2</v>
      </c>
      <c r="H725">
        <f t="shared" si="49"/>
        <v>1.6746313388899779E-2</v>
      </c>
      <c r="J725">
        <v>3.3165665050175184</v>
      </c>
      <c r="K725">
        <v>1.6541858000706464</v>
      </c>
      <c r="M725">
        <f t="shared" si="46"/>
        <v>331.65665050175181</v>
      </c>
      <c r="N725">
        <f t="shared" si="47"/>
        <v>138.76712128598453</v>
      </c>
    </row>
    <row r="726" spans="1:14" x14ac:dyDescent="0.3">
      <c r="A726" s="360">
        <v>45756</v>
      </c>
      <c r="B726">
        <v>1479.915893554688</v>
      </c>
      <c r="C726">
        <v>354750</v>
      </c>
      <c r="D726">
        <v>22399.150390625</v>
      </c>
      <c r="E726">
        <v>383800</v>
      </c>
      <c r="G726">
        <f t="shared" si="48"/>
        <v>4.517809923264806E-3</v>
      </c>
      <c r="H726">
        <f t="shared" si="49"/>
        <v>-6.0843280496710311E-3</v>
      </c>
      <c r="J726">
        <v>3.3315840196803981</v>
      </c>
      <c r="K726">
        <v>1.3557046979865772</v>
      </c>
      <c r="M726">
        <f t="shared" si="46"/>
        <v>333.15840196803981</v>
      </c>
      <c r="N726">
        <f t="shared" si="47"/>
        <v>137.92537990960932</v>
      </c>
    </row>
    <row r="727" spans="1:14" x14ac:dyDescent="0.3">
      <c r="A727" s="360">
        <v>45758</v>
      </c>
      <c r="B727">
        <v>1524.223266601562</v>
      </c>
      <c r="C727">
        <v>342178</v>
      </c>
      <c r="D727">
        <v>22828.55078125</v>
      </c>
      <c r="E727">
        <v>402200</v>
      </c>
      <c r="G727">
        <f t="shared" si="48"/>
        <v>2.9499689447097265E-2</v>
      </c>
      <c r="H727">
        <f t="shared" si="49"/>
        <v>1.8988950673859396E-2</v>
      </c>
      <c r="J727">
        <v>3.4313286988475515</v>
      </c>
      <c r="K727">
        <v>1.4206993995054751</v>
      </c>
      <c r="M727">
        <f t="shared" si="46"/>
        <v>343.13286988475517</v>
      </c>
      <c r="N727">
        <f t="shared" si="47"/>
        <v>140.56946287603628</v>
      </c>
    </row>
    <row r="728" spans="1:14" x14ac:dyDescent="0.3">
      <c r="A728" s="360">
        <v>45762</v>
      </c>
      <c r="B728">
        <v>1558.424560546875</v>
      </c>
      <c r="C728">
        <v>263038</v>
      </c>
      <c r="D728">
        <v>23328.55078125</v>
      </c>
      <c r="E728">
        <v>388300</v>
      </c>
      <c r="G728">
        <f t="shared" si="48"/>
        <v>2.2190466957413276E-2</v>
      </c>
      <c r="H728">
        <f t="shared" si="49"/>
        <v>2.1665986029308821E-2</v>
      </c>
      <c r="J728">
        <v>3.5083225907686035</v>
      </c>
      <c r="K728">
        <v>1.3716001412928294</v>
      </c>
      <c r="M728">
        <f t="shared" si="46"/>
        <v>350.83225907686034</v>
      </c>
      <c r="N728">
        <f t="shared" si="47"/>
        <v>143.64827116796457</v>
      </c>
    </row>
    <row r="729" spans="1:14" x14ac:dyDescent="0.3">
      <c r="A729" s="360">
        <v>45763</v>
      </c>
      <c r="B729">
        <v>1505.654052734375</v>
      </c>
      <c r="C729">
        <v>278682</v>
      </c>
      <c r="D729">
        <v>23437.19921875</v>
      </c>
      <c r="E729">
        <v>348400</v>
      </c>
      <c r="G729">
        <f t="shared" si="48"/>
        <v>-3.4448023556528609E-2</v>
      </c>
      <c r="H729">
        <f t="shared" si="49"/>
        <v>4.6465044600635368E-3</v>
      </c>
      <c r="J729">
        <v>3.3895257177137039</v>
      </c>
      <c r="K729">
        <v>1.2306605439773932</v>
      </c>
      <c r="M729">
        <f t="shared" si="46"/>
        <v>338.9525717713704</v>
      </c>
      <c r="N729">
        <f t="shared" si="47"/>
        <v>144.31728658852467</v>
      </c>
    </row>
    <row r="730" spans="1:14" x14ac:dyDescent="0.3">
      <c r="A730" s="360">
        <v>45764</v>
      </c>
      <c r="B730">
        <v>1496.69287109375</v>
      </c>
      <c r="C730">
        <v>102854</v>
      </c>
      <c r="D730">
        <v>23851.650390625</v>
      </c>
      <c r="E730">
        <v>505300</v>
      </c>
      <c r="G730">
        <f t="shared" si="48"/>
        <v>-5.9694688712583731E-3</v>
      </c>
      <c r="H730">
        <f t="shared" si="49"/>
        <v>1.7528943393621495E-2</v>
      </c>
      <c r="J730">
        <v>3.369352321589381</v>
      </c>
      <c r="K730">
        <v>1.7848816672553869</v>
      </c>
      <c r="M730">
        <f t="shared" si="46"/>
        <v>336.93523215893811</v>
      </c>
      <c r="N730">
        <f t="shared" si="47"/>
        <v>146.86931799766094</v>
      </c>
    </row>
    <row r="731" spans="1:14" x14ac:dyDescent="0.3">
      <c r="A731" s="360">
        <v>45768</v>
      </c>
      <c r="B731">
        <v>1483.35107421875</v>
      </c>
      <c r="C731">
        <v>172635</v>
      </c>
      <c r="D731">
        <v>24125.55078125</v>
      </c>
      <c r="E731">
        <v>406100</v>
      </c>
      <c r="G731">
        <f t="shared" si="48"/>
        <v>-8.9541538726825558E-3</v>
      </c>
      <c r="H731">
        <f t="shared" si="49"/>
        <v>1.1418063566753105E-2</v>
      </c>
      <c r="J731">
        <v>3.3393172922636221</v>
      </c>
      <c r="K731">
        <v>1.4344754503708936</v>
      </c>
      <c r="M731">
        <f t="shared" si="46"/>
        <v>333.93172922636222</v>
      </c>
      <c r="N731">
        <f t="shared" si="47"/>
        <v>148.55589158529824</v>
      </c>
    </row>
    <row r="732" spans="1:14" x14ac:dyDescent="0.3">
      <c r="A732" s="360">
        <v>45769</v>
      </c>
      <c r="B732">
        <v>1437.450561523438</v>
      </c>
      <c r="C732">
        <v>160255</v>
      </c>
      <c r="D732">
        <v>24167.25</v>
      </c>
      <c r="E732">
        <v>440900</v>
      </c>
      <c r="G732">
        <f t="shared" si="48"/>
        <v>-3.1432666471733747E-2</v>
      </c>
      <c r="H732">
        <f t="shared" si="49"/>
        <v>1.7269335569158489E-3</v>
      </c>
      <c r="J732">
        <v>3.2359861399617649</v>
      </c>
      <c r="K732">
        <v>1.5574002119392441</v>
      </c>
      <c r="M732">
        <f t="shared" si="46"/>
        <v>323.59861399617648</v>
      </c>
      <c r="N732">
        <f t="shared" si="47"/>
        <v>148.81265938620709</v>
      </c>
    </row>
    <row r="733" spans="1:14" x14ac:dyDescent="0.3">
      <c r="A733" s="360">
        <v>45770</v>
      </c>
      <c r="B733">
        <v>1443.0263671875</v>
      </c>
      <c r="C733">
        <v>119105</v>
      </c>
      <c r="D733">
        <v>24328.94921875</v>
      </c>
      <c r="E733">
        <v>415000</v>
      </c>
      <c r="G733">
        <f t="shared" si="48"/>
        <v>3.8714509897488105E-3</v>
      </c>
      <c r="H733">
        <f t="shared" si="49"/>
        <v>6.6685563231763129E-3</v>
      </c>
      <c r="J733">
        <v>3.2485383837265189</v>
      </c>
      <c r="K733">
        <v>1.4659131049099259</v>
      </c>
      <c r="M733">
        <f t="shared" si="46"/>
        <v>324.85383837265192</v>
      </c>
      <c r="N733">
        <f t="shared" si="47"/>
        <v>149.80834117717873</v>
      </c>
    </row>
    <row r="734" spans="1:14" x14ac:dyDescent="0.3">
      <c r="A734" s="360">
        <v>45771</v>
      </c>
      <c r="B734">
        <v>1429.286010742188</v>
      </c>
      <c r="C734">
        <v>115076</v>
      </c>
      <c r="D734">
        <v>24246.69921875</v>
      </c>
      <c r="E734">
        <v>358800</v>
      </c>
      <c r="G734">
        <f t="shared" si="48"/>
        <v>-9.5675257078184726E-3</v>
      </c>
      <c r="H734">
        <f t="shared" si="49"/>
        <v>-3.3864737270896763E-3</v>
      </c>
      <c r="J734">
        <v>3.2176061178070285</v>
      </c>
      <c r="K734">
        <v>1.2673966796185094</v>
      </c>
      <c r="M734">
        <f t="shared" si="46"/>
        <v>321.76061178070285</v>
      </c>
      <c r="N734">
        <f t="shared" si="47"/>
        <v>149.30187721315653</v>
      </c>
    </row>
    <row r="735" spans="1:14" x14ac:dyDescent="0.3">
      <c r="A735" s="360">
        <v>45772</v>
      </c>
      <c r="B735">
        <v>1391.05224609375</v>
      </c>
      <c r="C735">
        <v>187723</v>
      </c>
      <c r="D735">
        <v>24039.349609375</v>
      </c>
      <c r="E735">
        <v>387700</v>
      </c>
      <c r="G735">
        <f t="shared" si="48"/>
        <v>-2.7114554064088633E-2</v>
      </c>
      <c r="H735">
        <f t="shared" si="49"/>
        <v>-8.5884386458094167E-3</v>
      </c>
      <c r="J735">
        <v>3.1315343350322662</v>
      </c>
      <c r="K735">
        <v>1.3694807488519958</v>
      </c>
      <c r="M735">
        <f t="shared" si="46"/>
        <v>313.15343350322661</v>
      </c>
      <c r="N735">
        <f t="shared" si="47"/>
        <v>148.02509781981286</v>
      </c>
    </row>
    <row r="736" spans="1:14" x14ac:dyDescent="0.3">
      <c r="A736" s="360">
        <v>45775</v>
      </c>
      <c r="B736">
        <v>1377.511108398438</v>
      </c>
      <c r="C736">
        <v>86056</v>
      </c>
      <c r="D736">
        <v>24328.5</v>
      </c>
      <c r="E736">
        <v>320500</v>
      </c>
      <c r="G736">
        <f t="shared" si="48"/>
        <v>-9.7821461465849874E-3</v>
      </c>
      <c r="H736">
        <f t="shared" si="49"/>
        <v>1.1956447831200931E-2</v>
      </c>
      <c r="J736">
        <v>3.101050550007407</v>
      </c>
      <c r="K736">
        <v>1.1321087954786295</v>
      </c>
      <c r="M736">
        <f t="shared" si="46"/>
        <v>310.10505500074072</v>
      </c>
      <c r="N736">
        <f t="shared" si="47"/>
        <v>149.80557506035396</v>
      </c>
    </row>
    <row r="737" spans="1:14" x14ac:dyDescent="0.3">
      <c r="A737" s="360">
        <v>45776</v>
      </c>
      <c r="B737">
        <v>1351.424682617188</v>
      </c>
      <c r="C737">
        <v>135424</v>
      </c>
      <c r="D737">
        <v>24335.94921875</v>
      </c>
      <c r="E737">
        <v>357600</v>
      </c>
      <c r="G737">
        <f t="shared" si="48"/>
        <v>-1.911896973717055E-2</v>
      </c>
      <c r="H737">
        <f t="shared" si="49"/>
        <v>3.0614622903455367E-4</v>
      </c>
      <c r="J737">
        <v>3.0423248348219043</v>
      </c>
      <c r="K737">
        <v>1.263157894736842</v>
      </c>
      <c r="M737">
        <f t="shared" si="46"/>
        <v>304.23248348219045</v>
      </c>
      <c r="N737">
        <f t="shared" si="47"/>
        <v>149.85144449326572</v>
      </c>
    </row>
    <row r="738" spans="1:14" x14ac:dyDescent="0.3">
      <c r="A738" s="360">
        <v>45777</v>
      </c>
      <c r="B738">
        <v>1375.718872070312</v>
      </c>
      <c r="C738">
        <v>348281</v>
      </c>
      <c r="D738">
        <v>24334.19921875</v>
      </c>
      <c r="E738">
        <v>424500</v>
      </c>
      <c r="G738">
        <f t="shared" si="48"/>
        <v>1.7817054100633889E-2</v>
      </c>
      <c r="H738">
        <f t="shared" si="49"/>
        <v>-7.1912663385481664E-5</v>
      </c>
      <c r="J738">
        <v>3.0970158707825406</v>
      </c>
      <c r="K738">
        <v>1.4994701518897915</v>
      </c>
      <c r="M738">
        <f t="shared" si="46"/>
        <v>309.70158707825408</v>
      </c>
      <c r="N738">
        <f t="shared" si="47"/>
        <v>149.84066866424399</v>
      </c>
    </row>
    <row r="739" spans="1:14" x14ac:dyDescent="0.3">
      <c r="A739" s="360">
        <v>45779</v>
      </c>
      <c r="B739">
        <v>1357.000366210938</v>
      </c>
      <c r="C739">
        <v>102401</v>
      </c>
      <c r="D739">
        <v>24346.69921875</v>
      </c>
      <c r="E739">
        <v>421100</v>
      </c>
      <c r="G739">
        <f t="shared" si="48"/>
        <v>-1.3699759828233958E-2</v>
      </c>
      <c r="H739">
        <f t="shared" si="49"/>
        <v>5.135484625769229E-4</v>
      </c>
      <c r="J739">
        <v>3.0548768037821898</v>
      </c>
      <c r="K739">
        <v>1.4874602613917343</v>
      </c>
      <c r="M739">
        <f t="shared" si="46"/>
        <v>305.48768037821901</v>
      </c>
      <c r="N739">
        <f t="shared" si="47"/>
        <v>149.91763887154218</v>
      </c>
    </row>
    <row r="740" spans="1:14" x14ac:dyDescent="0.3">
      <c r="A740" s="360">
        <v>45782</v>
      </c>
      <c r="B740">
        <v>1340.173461914062</v>
      </c>
      <c r="C740">
        <v>99013</v>
      </c>
      <c r="D740">
        <v>24461.150390625</v>
      </c>
      <c r="E740">
        <v>291500</v>
      </c>
      <c r="G740">
        <f t="shared" si="48"/>
        <v>-1.247759594614619E-2</v>
      </c>
      <c r="H740">
        <f t="shared" si="49"/>
        <v>4.6898760166561859E-3</v>
      </c>
      <c r="J740">
        <v>3.0169961068450761</v>
      </c>
      <c r="K740">
        <v>1.0296714941716707</v>
      </c>
      <c r="M740">
        <f t="shared" si="46"/>
        <v>301.6996106845076</v>
      </c>
      <c r="N740">
        <f t="shared" si="47"/>
        <v>150.62238530552153</v>
      </c>
    </row>
    <row r="741" spans="1:14" x14ac:dyDescent="0.3">
      <c r="A741" s="360">
        <v>45783</v>
      </c>
      <c r="B741">
        <v>1352.918090820312</v>
      </c>
      <c r="C741">
        <v>267225</v>
      </c>
      <c r="D741">
        <v>24379.599609375</v>
      </c>
      <c r="E741">
        <v>302400</v>
      </c>
      <c r="G741">
        <f t="shared" si="48"/>
        <v>9.4647536460327596E-3</v>
      </c>
      <c r="H741">
        <f t="shared" si="49"/>
        <v>-3.3394596535795407E-3</v>
      </c>
      <c r="J741">
        <v>3.0456867927048199</v>
      </c>
      <c r="K741">
        <v>1.0681737901801485</v>
      </c>
      <c r="M741">
        <f t="shared" si="46"/>
        <v>304.56867927048199</v>
      </c>
      <c r="N741">
        <f t="shared" si="47"/>
        <v>150.12022686247008</v>
      </c>
    </row>
    <row r="742" spans="1:14" x14ac:dyDescent="0.3">
      <c r="A742" s="360">
        <v>45784</v>
      </c>
      <c r="B742">
        <v>1355.208129882812</v>
      </c>
      <c r="C742">
        <v>87582</v>
      </c>
      <c r="D742">
        <v>24414.400390625</v>
      </c>
      <c r="E742">
        <v>330100</v>
      </c>
      <c r="G742">
        <f t="shared" si="48"/>
        <v>1.6912355050799032E-3</v>
      </c>
      <c r="H742">
        <f t="shared" si="49"/>
        <v>1.4264371500933861E-3</v>
      </c>
      <c r="J742">
        <v>3.0508421245573234</v>
      </c>
      <c r="K742">
        <v>1.1660190745319674</v>
      </c>
      <c r="M742">
        <f t="shared" si="46"/>
        <v>305.08421245573231</v>
      </c>
      <c r="N742">
        <f t="shared" si="47"/>
        <v>150.33451673022623</v>
      </c>
    </row>
    <row r="743" spans="1:14" x14ac:dyDescent="0.3">
      <c r="A743" s="360">
        <v>45785</v>
      </c>
      <c r="B743">
        <v>1331.212524414062</v>
      </c>
      <c r="C743">
        <v>97599</v>
      </c>
      <c r="D743">
        <v>24273.80078125</v>
      </c>
      <c r="E743">
        <v>411400</v>
      </c>
      <c r="G743">
        <f t="shared" si="48"/>
        <v>-1.7864844521230341E-2</v>
      </c>
      <c r="H743">
        <f t="shared" si="49"/>
        <v>-5.7755265883323269E-3</v>
      </c>
      <c r="J743">
        <v>2.9968232603296929</v>
      </c>
      <c r="K743">
        <v>1.4531967502649241</v>
      </c>
      <c r="M743">
        <f t="shared" si="46"/>
        <v>299.68232603296929</v>
      </c>
      <c r="N743">
        <f t="shared" si="47"/>
        <v>149.46875824385498</v>
      </c>
    </row>
    <row r="744" spans="1:14" x14ac:dyDescent="0.3">
      <c r="A744" s="360">
        <v>45786</v>
      </c>
      <c r="B744">
        <v>1337.684326171875</v>
      </c>
      <c r="C744">
        <v>259643</v>
      </c>
      <c r="D744">
        <v>24008</v>
      </c>
      <c r="E744">
        <v>335600</v>
      </c>
      <c r="G744">
        <f t="shared" si="48"/>
        <v>4.8498048483559281E-3</v>
      </c>
      <c r="H744">
        <f t="shared" si="49"/>
        <v>-1.1010503428714508E-2</v>
      </c>
      <c r="J744">
        <v>3.0113925689024117</v>
      </c>
      <c r="K744">
        <v>1.1854468385729424</v>
      </c>
      <c r="M744">
        <f t="shared" si="46"/>
        <v>301.13925689024114</v>
      </c>
      <c r="N744">
        <f t="shared" si="47"/>
        <v>147.83205894522794</v>
      </c>
    </row>
    <row r="745" spans="1:14" x14ac:dyDescent="0.3">
      <c r="A745" s="360">
        <v>45789</v>
      </c>
      <c r="B745">
        <v>1346.545776367188</v>
      </c>
      <c r="C745">
        <v>71461</v>
      </c>
      <c r="D745">
        <v>24924.69921875</v>
      </c>
      <c r="E745">
        <v>368700</v>
      </c>
      <c r="G745">
        <f t="shared" si="48"/>
        <v>6.6026249981803054E-3</v>
      </c>
      <c r="H745">
        <f t="shared" si="49"/>
        <v>3.7472140184666707E-2</v>
      </c>
      <c r="J745">
        <v>3.03134144977495</v>
      </c>
      <c r="K745">
        <v>1.3023666548922641</v>
      </c>
      <c r="M745">
        <f t="shared" si="46"/>
        <v>303.134144977495</v>
      </c>
      <c r="N745">
        <f t="shared" si="47"/>
        <v>153.47674125701127</v>
      </c>
    </row>
    <row r="746" spans="1:14" x14ac:dyDescent="0.3">
      <c r="A746" s="360">
        <v>45790</v>
      </c>
      <c r="B746">
        <v>1354.013305664062</v>
      </c>
      <c r="C746">
        <v>107298</v>
      </c>
      <c r="D746">
        <v>24578.349609375</v>
      </c>
      <c r="E746">
        <v>423000</v>
      </c>
      <c r="G746">
        <f t="shared" si="48"/>
        <v>5.5303721214073958E-3</v>
      </c>
      <c r="H746">
        <f t="shared" si="49"/>
        <v>-1.3993290077199355E-2</v>
      </c>
      <c r="J746">
        <v>3.0481523384074136</v>
      </c>
      <c r="K746">
        <v>1.4941716707877075</v>
      </c>
      <c r="M746">
        <f t="shared" si="46"/>
        <v>304.81523384074137</v>
      </c>
      <c r="N746">
        <f t="shared" si="47"/>
        <v>151.34405315851154</v>
      </c>
    </row>
    <row r="747" spans="1:14" x14ac:dyDescent="0.3">
      <c r="A747" s="360">
        <v>45791</v>
      </c>
      <c r="B747">
        <v>1371.935424804688</v>
      </c>
      <c r="C747">
        <v>192546</v>
      </c>
      <c r="D747">
        <v>24666.900390625</v>
      </c>
      <c r="E747">
        <v>345500</v>
      </c>
      <c r="G747">
        <f t="shared" si="48"/>
        <v>1.3149460354725043E-2</v>
      </c>
      <c r="H747">
        <f t="shared" si="49"/>
        <v>3.5963215412445578E-3</v>
      </c>
      <c r="J747">
        <v>3.0884985810471215</v>
      </c>
      <c r="K747">
        <v>1.2204168138466973</v>
      </c>
      <c r="M747">
        <f t="shared" si="46"/>
        <v>308.84985810471215</v>
      </c>
      <c r="N747">
        <f t="shared" si="47"/>
        <v>151.88931491764998</v>
      </c>
    </row>
    <row r="748" spans="1:14" x14ac:dyDescent="0.3">
      <c r="A748" s="360">
        <v>45792</v>
      </c>
      <c r="B748">
        <v>1381.195068359375</v>
      </c>
      <c r="C748">
        <v>169951</v>
      </c>
      <c r="D748">
        <v>25062.099609375</v>
      </c>
      <c r="E748">
        <v>500800</v>
      </c>
      <c r="G748">
        <f t="shared" si="48"/>
        <v>6.7266542523769877E-3</v>
      </c>
      <c r="H748">
        <f t="shared" si="49"/>
        <v>1.5894449466611917E-2</v>
      </c>
      <c r="J748">
        <v>3.1093438740999808</v>
      </c>
      <c r="K748">
        <v>1.7689862239491345</v>
      </c>
      <c r="M748">
        <f t="shared" si="46"/>
        <v>310.93438740999807</v>
      </c>
      <c r="N748">
        <f t="shared" si="47"/>
        <v>154.32280018095216</v>
      </c>
    </row>
    <row r="749" spans="1:14" x14ac:dyDescent="0.3">
      <c r="A749" s="360">
        <v>45793</v>
      </c>
      <c r="B749">
        <v>1361.879150390625</v>
      </c>
      <c r="C749">
        <v>137032</v>
      </c>
      <c r="D749">
        <v>25019.80078125</v>
      </c>
      <c r="E749">
        <v>432700</v>
      </c>
      <c r="G749">
        <f t="shared" si="48"/>
        <v>-1.4083641711201271E-2</v>
      </c>
      <c r="H749">
        <f t="shared" si="49"/>
        <v>-1.6891866264205442E-3</v>
      </c>
      <c r="J749">
        <v>3.0658599140246734</v>
      </c>
      <c r="K749">
        <v>1.5284351819145179</v>
      </c>
      <c r="M749">
        <f t="shared" si="46"/>
        <v>306.58599140246736</v>
      </c>
      <c r="N749">
        <f t="shared" si="47"/>
        <v>154.06234021541195</v>
      </c>
    </row>
    <row r="750" spans="1:14" x14ac:dyDescent="0.3">
      <c r="A750" s="360">
        <v>45796</v>
      </c>
      <c r="B750">
        <v>1352.121459960938</v>
      </c>
      <c r="C750">
        <v>93513</v>
      </c>
      <c r="D750">
        <v>24945.44921875</v>
      </c>
      <c r="E750">
        <v>255300</v>
      </c>
      <c r="G750">
        <f t="shared" si="48"/>
        <v>-7.1906634334590889E-3</v>
      </c>
      <c r="H750">
        <f t="shared" si="49"/>
        <v>-2.9761331077067989E-3</v>
      </c>
      <c r="J750">
        <v>3.0438934187352356</v>
      </c>
      <c r="K750">
        <v>0.90180148357470857</v>
      </c>
      <c r="M750">
        <f t="shared" si="46"/>
        <v>304.38934187352356</v>
      </c>
      <c r="N750">
        <f t="shared" si="47"/>
        <v>153.60451180112631</v>
      </c>
    </row>
    <row r="751" spans="1:14" x14ac:dyDescent="0.3">
      <c r="A751" s="360">
        <v>45797</v>
      </c>
      <c r="B751">
        <v>1341.268676757812</v>
      </c>
      <c r="C751">
        <v>92003</v>
      </c>
      <c r="D751">
        <v>24683.900390625</v>
      </c>
      <c r="E751">
        <v>414800</v>
      </c>
      <c r="G751">
        <f t="shared" si="48"/>
        <v>-8.0588710797133544E-3</v>
      </c>
      <c r="H751">
        <f t="shared" si="49"/>
        <v>-1.0540184450815589E-2</v>
      </c>
      <c r="J751">
        <v>3.0194616525476698</v>
      </c>
      <c r="K751">
        <v>1.4652066407629813</v>
      </c>
      <c r="M751">
        <f t="shared" si="46"/>
        <v>301.94616525476698</v>
      </c>
      <c r="N751">
        <f t="shared" si="47"/>
        <v>151.99399439957554</v>
      </c>
    </row>
    <row r="752" spans="1:14" x14ac:dyDescent="0.3">
      <c r="A752" s="360">
        <v>45798</v>
      </c>
      <c r="B752">
        <v>1328.125854492188</v>
      </c>
      <c r="C752">
        <v>95448</v>
      </c>
      <c r="D752">
        <v>24813.44921875</v>
      </c>
      <c r="E752">
        <v>332700</v>
      </c>
      <c r="G752">
        <f t="shared" si="48"/>
        <v>-9.8471232423585735E-3</v>
      </c>
      <c r="H752">
        <f t="shared" si="49"/>
        <v>5.2345883147392296E-3</v>
      </c>
      <c r="J752">
        <v>2.9898745545076051</v>
      </c>
      <c r="K752">
        <v>1.1752031084422465</v>
      </c>
      <c r="M752">
        <f t="shared" si="46"/>
        <v>298.98745545076054</v>
      </c>
      <c r="N752">
        <f t="shared" si="47"/>
        <v>152.79170641205724</v>
      </c>
    </row>
    <row r="753" spans="1:14" x14ac:dyDescent="0.3">
      <c r="A753" s="360">
        <v>45799</v>
      </c>
      <c r="B753">
        <v>1349.035034179688</v>
      </c>
      <c r="C753">
        <v>209879</v>
      </c>
      <c r="D753">
        <v>24609.69921875</v>
      </c>
      <c r="E753">
        <v>403300</v>
      </c>
      <c r="G753">
        <f t="shared" si="48"/>
        <v>1.562073085720787E-2</v>
      </c>
      <c r="H753">
        <f t="shared" si="49"/>
        <v>-8.2451709667342582E-3</v>
      </c>
      <c r="J753">
        <v>3.0369452625220852</v>
      </c>
      <c r="K753">
        <v>1.42458495231367</v>
      </c>
      <c r="M753">
        <f t="shared" si="46"/>
        <v>303.6945262522085</v>
      </c>
      <c r="N753">
        <f t="shared" si="47"/>
        <v>151.53709203309646</v>
      </c>
    </row>
    <row r="754" spans="1:14" x14ac:dyDescent="0.3">
      <c r="A754" s="360">
        <v>45800</v>
      </c>
      <c r="B754">
        <v>1346.4462890625</v>
      </c>
      <c r="C754">
        <v>69648</v>
      </c>
      <c r="D754">
        <v>24853.150390625</v>
      </c>
      <c r="E754">
        <v>270500</v>
      </c>
      <c r="G754">
        <f t="shared" si="48"/>
        <v>-1.920804192405146E-3</v>
      </c>
      <c r="H754">
        <f t="shared" si="49"/>
        <v>9.843878373448323E-3</v>
      </c>
      <c r="J754">
        <v>3.0311174841321029</v>
      </c>
      <c r="K754">
        <v>0.95549275874249384</v>
      </c>
      <c r="M754">
        <f t="shared" si="46"/>
        <v>303.11174841321031</v>
      </c>
      <c r="N754">
        <f t="shared" si="47"/>
        <v>153.03617100639329</v>
      </c>
    </row>
    <row r="755" spans="1:14" x14ac:dyDescent="0.3">
      <c r="A755" s="360">
        <v>45803</v>
      </c>
      <c r="B755">
        <v>1351.623657226562</v>
      </c>
      <c r="C755">
        <v>153981</v>
      </c>
      <c r="D755">
        <v>25001.150390625</v>
      </c>
      <c r="E755">
        <v>302800</v>
      </c>
      <c r="G755">
        <f t="shared" si="48"/>
        <v>3.8378356543067749E-3</v>
      </c>
      <c r="H755">
        <f t="shared" si="49"/>
        <v>5.9373186446142635E-3</v>
      </c>
      <c r="J755">
        <v>3.0427727661075941</v>
      </c>
      <c r="K755">
        <v>1.0695867184740375</v>
      </c>
      <c r="M755">
        <f t="shared" si="46"/>
        <v>304.27727661075943</v>
      </c>
      <c r="N755">
        <f t="shared" si="47"/>
        <v>153.94749826080405</v>
      </c>
    </row>
    <row r="756" spans="1:14" x14ac:dyDescent="0.3">
      <c r="A756" s="360">
        <v>45804</v>
      </c>
      <c r="B756">
        <v>1394.537109375</v>
      </c>
      <c r="C756">
        <v>511306</v>
      </c>
      <c r="D756">
        <v>24826.19921875</v>
      </c>
      <c r="E756">
        <v>525700</v>
      </c>
      <c r="G756">
        <f t="shared" si="48"/>
        <v>3.1255960140021341E-2</v>
      </c>
      <c r="H756">
        <f t="shared" si="49"/>
        <v>-7.0223237717306399E-3</v>
      </c>
      <c r="J756">
        <v>3.1393794530346795</v>
      </c>
      <c r="K756">
        <v>1.85694101024373</v>
      </c>
      <c r="M756">
        <f t="shared" si="46"/>
        <v>313.93794530346793</v>
      </c>
      <c r="N756">
        <f t="shared" si="47"/>
        <v>152.87021602350143</v>
      </c>
    </row>
    <row r="757" spans="1:14" x14ac:dyDescent="0.3">
      <c r="A757" s="360">
        <v>45805</v>
      </c>
      <c r="B757">
        <v>1401.606323242188</v>
      </c>
      <c r="C757">
        <v>219621</v>
      </c>
      <c r="D757">
        <v>24752.44921875</v>
      </c>
      <c r="E757">
        <v>684400</v>
      </c>
      <c r="G757">
        <f t="shared" si="48"/>
        <v>5.0564136635165942E-3</v>
      </c>
      <c r="H757">
        <f t="shared" si="49"/>
        <v>-2.9750732108038869E-3</v>
      </c>
      <c r="J757">
        <v>3.1552936546823531</v>
      </c>
      <c r="K757">
        <v>2.4175203108442247</v>
      </c>
      <c r="M757">
        <f t="shared" si="46"/>
        <v>315.52936546823531</v>
      </c>
      <c r="N757">
        <f t="shared" si="47"/>
        <v>152.41609180044199</v>
      </c>
    </row>
    <row r="758" spans="1:14" x14ac:dyDescent="0.3">
      <c r="A758" s="360">
        <v>45806</v>
      </c>
      <c r="B758">
        <v>1393.242797851562</v>
      </c>
      <c r="C758">
        <v>191132</v>
      </c>
      <c r="D758">
        <v>24833.599609375</v>
      </c>
      <c r="E758">
        <v>345400</v>
      </c>
      <c r="G758">
        <f t="shared" si="48"/>
        <v>-5.9849744965161725E-3</v>
      </c>
      <c r="H758">
        <f t="shared" si="49"/>
        <v>3.2731167331063629E-3</v>
      </c>
      <c r="J758">
        <v>3.136465701241923</v>
      </c>
      <c r="K758">
        <v>1.220063581773225</v>
      </c>
      <c r="M758">
        <f t="shared" si="46"/>
        <v>313.64657012419229</v>
      </c>
      <c r="N758">
        <f t="shared" si="47"/>
        <v>152.91578479154094</v>
      </c>
    </row>
    <row r="759" spans="1:14" x14ac:dyDescent="0.3">
      <c r="A759" s="360">
        <v>45807</v>
      </c>
      <c r="B759">
        <v>1396.428833007812</v>
      </c>
      <c r="C759">
        <v>246425</v>
      </c>
      <c r="D759">
        <v>24750.69921875</v>
      </c>
      <c r="E759">
        <v>853900</v>
      </c>
      <c r="G759">
        <f t="shared" si="48"/>
        <v>2.284165997348746E-3</v>
      </c>
      <c r="H759">
        <f t="shared" si="49"/>
        <v>-3.3438193068198903E-3</v>
      </c>
      <c r="J759">
        <v>3.143638097902389</v>
      </c>
      <c r="K759">
        <v>3.0162486753797246</v>
      </c>
      <c r="M759">
        <f t="shared" si="46"/>
        <v>314.36380979023892</v>
      </c>
      <c r="N759">
        <f t="shared" si="47"/>
        <v>152.40531597142024</v>
      </c>
    </row>
    <row r="760" spans="1:14" x14ac:dyDescent="0.3">
      <c r="A760" s="360">
        <v>45810</v>
      </c>
      <c r="B760">
        <v>1368.251342773438</v>
      </c>
      <c r="C760">
        <v>185160</v>
      </c>
      <c r="D760">
        <v>24716.599609375</v>
      </c>
      <c r="E760">
        <v>311100</v>
      </c>
      <c r="G760">
        <f t="shared" si="48"/>
        <v>-2.0384611714677172E-2</v>
      </c>
      <c r="H760">
        <f t="shared" si="49"/>
        <v>-1.378673005562118E-3</v>
      </c>
      <c r="J760">
        <v>3.0802049821500765</v>
      </c>
      <c r="K760">
        <v>1.098904980572236</v>
      </c>
      <c r="M760">
        <f t="shared" si="46"/>
        <v>308.02049821500765</v>
      </c>
      <c r="N760">
        <f t="shared" si="47"/>
        <v>152.19534365122971</v>
      </c>
    </row>
    <row r="761" spans="1:14" x14ac:dyDescent="0.3">
      <c r="A761" s="360">
        <v>45811</v>
      </c>
      <c r="B761">
        <v>1395.134399414062</v>
      </c>
      <c r="C761">
        <v>124429</v>
      </c>
      <c r="D761">
        <v>24542.5</v>
      </c>
      <c r="E761">
        <v>349300</v>
      </c>
      <c r="G761">
        <f t="shared" si="48"/>
        <v>1.9457221876976464E-2</v>
      </c>
      <c r="H761">
        <f t="shared" si="49"/>
        <v>-7.0687582881646194E-3</v>
      </c>
      <c r="J761">
        <v>3.1407240713051636</v>
      </c>
      <c r="K761">
        <v>1.2338396326386436</v>
      </c>
      <c r="M761">
        <f t="shared" si="46"/>
        <v>314.07240713051635</v>
      </c>
      <c r="N761">
        <f t="shared" si="47"/>
        <v>151.12330500929926</v>
      </c>
    </row>
    <row r="762" spans="1:14" x14ac:dyDescent="0.3">
      <c r="A762" s="360">
        <v>45812</v>
      </c>
      <c r="B762">
        <v>1385.974365234375</v>
      </c>
      <c r="C762">
        <v>148594</v>
      </c>
      <c r="D762">
        <v>24620.19921875</v>
      </c>
      <c r="E762">
        <v>280900</v>
      </c>
      <c r="G762">
        <f t="shared" si="48"/>
        <v>-6.5873492037966516E-3</v>
      </c>
      <c r="H762">
        <f t="shared" si="49"/>
        <v>3.1609038835467354E-3</v>
      </c>
      <c r="J762">
        <v>3.1201030186996199</v>
      </c>
      <c r="K762">
        <v>0.99222889438361006</v>
      </c>
      <c r="M762">
        <f t="shared" si="46"/>
        <v>312.01030186996201</v>
      </c>
      <c r="N762">
        <f t="shared" si="47"/>
        <v>151.60174700722695</v>
      </c>
    </row>
    <row r="763" spans="1:14" x14ac:dyDescent="0.3">
      <c r="A763" s="360">
        <v>45813</v>
      </c>
      <c r="B763">
        <v>1422.714599609375</v>
      </c>
      <c r="C763">
        <v>200560</v>
      </c>
      <c r="D763">
        <v>24750.900390625</v>
      </c>
      <c r="E763">
        <v>388400</v>
      </c>
      <c r="G763">
        <f t="shared" si="48"/>
        <v>2.6163331430541396E-2</v>
      </c>
      <c r="H763">
        <f t="shared" si="49"/>
        <v>5.2946553040901572E-3</v>
      </c>
      <c r="J763">
        <v>3.2028125687869937</v>
      </c>
      <c r="K763">
        <v>1.3719533733663016</v>
      </c>
      <c r="M763">
        <f t="shared" si="46"/>
        <v>320.28125687869937</v>
      </c>
      <c r="N763">
        <f t="shared" si="47"/>
        <v>152.40655471069397</v>
      </c>
    </row>
    <row r="764" spans="1:14" x14ac:dyDescent="0.3">
      <c r="A764" s="360">
        <v>45814</v>
      </c>
      <c r="B764">
        <v>1407.580322265625</v>
      </c>
      <c r="C764">
        <v>113737</v>
      </c>
      <c r="D764">
        <v>25003.05078125</v>
      </c>
      <c r="E764">
        <v>335600</v>
      </c>
      <c r="G764">
        <f t="shared" si="48"/>
        <v>-1.0694589792843842E-2</v>
      </c>
      <c r="H764">
        <f t="shared" si="49"/>
        <v>1.0135980900817266E-2</v>
      </c>
      <c r="J764">
        <v>3.1687423106274308</v>
      </c>
      <c r="K764">
        <v>1.1854468385729424</v>
      </c>
      <c r="M764">
        <f t="shared" si="46"/>
        <v>316.87423106274309</v>
      </c>
      <c r="N764">
        <f t="shared" si="47"/>
        <v>153.95920013763237</v>
      </c>
    </row>
    <row r="765" spans="1:14" x14ac:dyDescent="0.3">
      <c r="A765" s="360">
        <v>45817</v>
      </c>
      <c r="B765">
        <v>1403.498168945312</v>
      </c>
      <c r="C765">
        <v>73642</v>
      </c>
      <c r="D765">
        <v>25103.19921875</v>
      </c>
      <c r="E765">
        <v>279200</v>
      </c>
      <c r="G765">
        <f t="shared" si="48"/>
        <v>-2.9043345481412097E-3</v>
      </c>
      <c r="H765">
        <f t="shared" si="49"/>
        <v>3.9974482568901383E-3</v>
      </c>
      <c r="J765">
        <v>3.1595525743545312</v>
      </c>
      <c r="K765">
        <v>0.98622394913458145</v>
      </c>
      <c r="M765">
        <f t="shared" si="46"/>
        <v>315.95525743545312</v>
      </c>
      <c r="N765">
        <f t="shared" si="47"/>
        <v>154.57587581722967</v>
      </c>
    </row>
    <row r="766" spans="1:14" x14ac:dyDescent="0.3">
      <c r="A766" s="360">
        <v>45818</v>
      </c>
      <c r="B766">
        <v>1410.965698242188</v>
      </c>
      <c r="C766">
        <v>184099</v>
      </c>
      <c r="D766">
        <v>25104.25</v>
      </c>
      <c r="E766">
        <v>307300</v>
      </c>
      <c r="G766">
        <f t="shared" si="48"/>
        <v>5.3065501443478576E-3</v>
      </c>
      <c r="H766">
        <f t="shared" si="49"/>
        <v>4.18575835460567E-5</v>
      </c>
      <c r="J766">
        <v>3.1763634629869992</v>
      </c>
      <c r="K766">
        <v>1.0854821617802897</v>
      </c>
      <c r="M766">
        <f t="shared" si="46"/>
        <v>317.63634629869995</v>
      </c>
      <c r="N766">
        <f t="shared" si="47"/>
        <v>154.58234612528068</v>
      </c>
    </row>
    <row r="767" spans="1:14" x14ac:dyDescent="0.3">
      <c r="A767" s="360">
        <v>45819</v>
      </c>
      <c r="B767">
        <v>1385.078125</v>
      </c>
      <c r="C767">
        <v>299736</v>
      </c>
      <c r="D767">
        <v>25141.400390625</v>
      </c>
      <c r="E767">
        <v>301200</v>
      </c>
      <c r="G767">
        <f t="shared" si="48"/>
        <v>-1.8517816338005796E-2</v>
      </c>
      <c r="H767">
        <f t="shared" si="49"/>
        <v>1.4787507816465869E-3</v>
      </c>
      <c r="J767">
        <v>3.1180854042827177</v>
      </c>
      <c r="K767">
        <v>1.0639350052984811</v>
      </c>
      <c r="M767">
        <f t="shared" si="46"/>
        <v>311.80854042827178</v>
      </c>
      <c r="N767">
        <f t="shared" si="47"/>
        <v>154.81110398668994</v>
      </c>
    </row>
    <row r="768" spans="1:14" x14ac:dyDescent="0.3">
      <c r="A768" s="360">
        <v>45820</v>
      </c>
      <c r="B768">
        <v>1451.8876953125</v>
      </c>
      <c r="C768">
        <v>681369</v>
      </c>
      <c r="D768">
        <v>24888.19921875</v>
      </c>
      <c r="E768">
        <v>328300</v>
      </c>
      <c r="G768">
        <f t="shared" si="48"/>
        <v>4.7108022594565105E-2</v>
      </c>
      <c r="H768">
        <f t="shared" si="49"/>
        <v>-1.0122141121121413E-2</v>
      </c>
      <c r="J768">
        <v>3.2684869897945865</v>
      </c>
      <c r="K768">
        <v>1.1596608972094666</v>
      </c>
      <c r="M768">
        <f t="shared" si="46"/>
        <v>326.84869897945867</v>
      </c>
      <c r="N768">
        <f t="shared" si="47"/>
        <v>153.25198825170051</v>
      </c>
    </row>
    <row r="769" spans="1:14" x14ac:dyDescent="0.3">
      <c r="A769" s="360">
        <v>45821</v>
      </c>
      <c r="B769">
        <v>1415.446166992188</v>
      </c>
      <c r="C769">
        <v>136412</v>
      </c>
      <c r="D769">
        <v>24718.599609375</v>
      </c>
      <c r="E769">
        <v>318700</v>
      </c>
      <c r="G769">
        <f t="shared" si="48"/>
        <v>-2.5419774828561548E-2</v>
      </c>
      <c r="H769">
        <f t="shared" si="49"/>
        <v>-6.8377832953320982E-3</v>
      </c>
      <c r="J769">
        <v>3.1864498862446906</v>
      </c>
      <c r="K769">
        <v>1.1257506181561285</v>
      </c>
      <c r="M769">
        <f t="shared" si="46"/>
        <v>318.64498862446908</v>
      </c>
      <c r="N769">
        <f t="shared" si="47"/>
        <v>152.20765888439743</v>
      </c>
    </row>
    <row r="770" spans="1:14" x14ac:dyDescent="0.3">
      <c r="A770" s="360">
        <v>45824</v>
      </c>
      <c r="B770">
        <v>1444.12158203125</v>
      </c>
      <c r="C770">
        <v>106496</v>
      </c>
      <c r="D770">
        <v>24946.5</v>
      </c>
      <c r="E770">
        <v>305800</v>
      </c>
      <c r="G770">
        <f t="shared" si="48"/>
        <v>2.0056441252082332E-2</v>
      </c>
      <c r="H770">
        <f t="shared" si="49"/>
        <v>9.1775509175443405E-3</v>
      </c>
      <c r="J770">
        <v>3.2510039294291131</v>
      </c>
      <c r="K770">
        <v>1.0801836806782055</v>
      </c>
      <c r="M770">
        <f t="shared" si="46"/>
        <v>325.1003929429113</v>
      </c>
      <c r="N770">
        <f t="shared" si="47"/>
        <v>153.61098210917731</v>
      </c>
    </row>
    <row r="771" spans="1:14" x14ac:dyDescent="0.3">
      <c r="A771" s="360">
        <v>45825</v>
      </c>
      <c r="B771">
        <v>1411.264404296875</v>
      </c>
      <c r="C771">
        <v>162110</v>
      </c>
      <c r="D771">
        <v>24853.400390625</v>
      </c>
      <c r="E771">
        <v>242400</v>
      </c>
      <c r="G771">
        <f t="shared" si="48"/>
        <v>-2.3015191814275752E-2</v>
      </c>
      <c r="H771">
        <f t="shared" si="49"/>
        <v>-3.7389519699400583E-3</v>
      </c>
      <c r="J771">
        <v>3.1770359095244758</v>
      </c>
      <c r="K771">
        <v>0.85623454609678562</v>
      </c>
      <c r="M771">
        <f t="shared" si="46"/>
        <v>317.7035909524476</v>
      </c>
      <c r="N771">
        <f t="shared" si="47"/>
        <v>153.03771041053923</v>
      </c>
    </row>
    <row r="772" spans="1:14" x14ac:dyDescent="0.3">
      <c r="A772" s="360">
        <v>45826</v>
      </c>
      <c r="B772">
        <v>1452.584838867188</v>
      </c>
      <c r="C772">
        <v>383359</v>
      </c>
      <c r="D772">
        <v>24812.05078125</v>
      </c>
      <c r="E772">
        <v>237600</v>
      </c>
      <c r="G772">
        <f t="shared" si="48"/>
        <v>2.8858573702365331E-2</v>
      </c>
      <c r="H772">
        <f t="shared" si="49"/>
        <v>-1.6651260767121068E-3</v>
      </c>
      <c r="J772">
        <v>3.2700563981213278</v>
      </c>
      <c r="K772">
        <v>0.83927940657011657</v>
      </c>
      <c r="M772">
        <f t="shared" si="46"/>
        <v>327.00563981213276</v>
      </c>
      <c r="N772">
        <f t="shared" si="47"/>
        <v>152.78309537011577</v>
      </c>
    </row>
    <row r="773" spans="1:14" x14ac:dyDescent="0.3">
      <c r="A773" s="360">
        <v>45827</v>
      </c>
      <c r="B773">
        <v>1433.965698242188</v>
      </c>
      <c r="C773">
        <v>94576</v>
      </c>
      <c r="D773">
        <v>24793.25</v>
      </c>
      <c r="E773">
        <v>274600</v>
      </c>
      <c r="G773">
        <f t="shared" si="48"/>
        <v>-1.2900795338716907E-2</v>
      </c>
      <c r="H773">
        <f t="shared" si="49"/>
        <v>-7.5801504492967729E-4</v>
      </c>
      <c r="J773">
        <v>3.2281410219593516</v>
      </c>
      <c r="K773">
        <v>0.96997527375485693</v>
      </c>
      <c r="M773">
        <f t="shared" ref="M773:M836" si="50">B773/$B$4*100</f>
        <v>322.81410219593516</v>
      </c>
      <c r="N773">
        <f t="shared" ref="N773:N836" si="51">D773/$D$4*100</f>
        <v>152.66732736770129</v>
      </c>
    </row>
    <row r="774" spans="1:14" x14ac:dyDescent="0.3">
      <c r="A774" s="360">
        <v>45828</v>
      </c>
      <c r="B774">
        <v>1445.913696289062</v>
      </c>
      <c r="C774">
        <v>97324</v>
      </c>
      <c r="D774">
        <v>25112.400390625</v>
      </c>
      <c r="E774">
        <v>574700</v>
      </c>
      <c r="G774">
        <f t="shared" ref="G774:G837" si="52">LN(B774/B773)</f>
        <v>8.297615949856495E-3</v>
      </c>
      <c r="H774">
        <f t="shared" ref="H774:H837" si="53">LN(D774/D773)</f>
        <v>1.2790324902965947E-2</v>
      </c>
      <c r="J774">
        <v>3.2550383338495066</v>
      </c>
      <c r="K774">
        <v>2.0300247262451432</v>
      </c>
      <c r="M774">
        <f t="shared" si="50"/>
        <v>325.50383338495067</v>
      </c>
      <c r="N774">
        <f t="shared" si="51"/>
        <v>154.63253310575809</v>
      </c>
    </row>
    <row r="775" spans="1:14" x14ac:dyDescent="0.3">
      <c r="A775" s="360">
        <v>45831</v>
      </c>
      <c r="B775">
        <v>1463.337890625</v>
      </c>
      <c r="C775">
        <v>162190</v>
      </c>
      <c r="D775">
        <v>24971.900390625</v>
      </c>
      <c r="E775">
        <v>248500</v>
      </c>
      <c r="G775">
        <f t="shared" si="52"/>
        <v>1.1978615228457175E-2</v>
      </c>
      <c r="H775">
        <f t="shared" si="53"/>
        <v>-5.6105552585128133E-3</v>
      </c>
      <c r="J775">
        <v>3.2942636490571044</v>
      </c>
      <c r="K775">
        <v>0.87778170257859411</v>
      </c>
      <c r="M775">
        <f t="shared" si="50"/>
        <v>329.42636490571044</v>
      </c>
      <c r="N775">
        <f t="shared" si="51"/>
        <v>153.76738797572625</v>
      </c>
    </row>
    <row r="776" spans="1:14" x14ac:dyDescent="0.3">
      <c r="A776" s="360">
        <v>45832</v>
      </c>
      <c r="B776">
        <v>1433.4677734375</v>
      </c>
      <c r="C776">
        <v>297576</v>
      </c>
      <c r="D776">
        <v>25044.349609375</v>
      </c>
      <c r="E776">
        <v>450200</v>
      </c>
      <c r="G776">
        <f t="shared" si="52"/>
        <v>-2.0623527682041138E-2</v>
      </c>
      <c r="H776">
        <f t="shared" si="53"/>
        <v>2.8970292423300638E-3</v>
      </c>
      <c r="J776">
        <v>3.2270200945272416</v>
      </c>
      <c r="K776">
        <v>1.5902507947721654</v>
      </c>
      <c r="M776">
        <f t="shared" si="50"/>
        <v>322.70200945272416</v>
      </c>
      <c r="N776">
        <f t="shared" si="51"/>
        <v>154.21350248658868</v>
      </c>
    </row>
    <row r="777" spans="1:14" x14ac:dyDescent="0.3">
      <c r="A777" s="360">
        <v>45833</v>
      </c>
      <c r="B777">
        <v>1465.628051757812</v>
      </c>
      <c r="C777">
        <v>167414</v>
      </c>
      <c r="D777">
        <v>25244.75</v>
      </c>
      <c r="E777">
        <v>260600</v>
      </c>
      <c r="G777">
        <f t="shared" si="52"/>
        <v>2.2187329818750347E-2</v>
      </c>
      <c r="H777">
        <f t="shared" si="53"/>
        <v>7.9699757193964302E-3</v>
      </c>
      <c r="J777">
        <v>3.2994192557140769</v>
      </c>
      <c r="K777">
        <v>0.92052278346873895</v>
      </c>
      <c r="M777">
        <f t="shared" si="50"/>
        <v>329.94192557140769</v>
      </c>
      <c r="N777">
        <f t="shared" si="51"/>
        <v>155.44749125531251</v>
      </c>
    </row>
    <row r="778" spans="1:14" x14ac:dyDescent="0.3">
      <c r="A778" s="360">
        <v>45834</v>
      </c>
      <c r="B778">
        <v>1502.467895507812</v>
      </c>
      <c r="C778">
        <v>242307</v>
      </c>
      <c r="D778">
        <v>25549</v>
      </c>
      <c r="E778">
        <v>428900</v>
      </c>
      <c r="G778">
        <f t="shared" si="52"/>
        <v>2.4825164943298533E-2</v>
      </c>
      <c r="H778">
        <f t="shared" si="53"/>
        <v>1.1979963629751521E-2</v>
      </c>
      <c r="J778">
        <v>3.3823530462487668</v>
      </c>
      <c r="K778">
        <v>1.5150123631225716</v>
      </c>
      <c r="M778">
        <f t="shared" si="50"/>
        <v>338.23530462487668</v>
      </c>
      <c r="N778">
        <f t="shared" si="51"/>
        <v>157.32094610095089</v>
      </c>
    </row>
    <row r="779" spans="1:14" x14ac:dyDescent="0.3">
      <c r="A779" s="360">
        <v>45835</v>
      </c>
      <c r="B779">
        <v>1509.65087890625</v>
      </c>
      <c r="C779">
        <v>148207</v>
      </c>
      <c r="D779">
        <v>25637.80078125</v>
      </c>
      <c r="E779">
        <v>564000</v>
      </c>
      <c r="G779">
        <f t="shared" si="52"/>
        <v>4.7693982557969958E-3</v>
      </c>
      <c r="H779">
        <f t="shared" si="53"/>
        <v>3.4696784710735399E-3</v>
      </c>
      <c r="J779">
        <v>3.3985233656622471</v>
      </c>
      <c r="K779">
        <v>1.9922288943836099</v>
      </c>
      <c r="M779">
        <f t="shared" si="50"/>
        <v>339.85233656622472</v>
      </c>
      <c r="N779">
        <f t="shared" si="51"/>
        <v>157.86774726423531</v>
      </c>
    </row>
    <row r="780" spans="1:14" x14ac:dyDescent="0.3">
      <c r="A780" s="360">
        <v>45838</v>
      </c>
      <c r="B780">
        <v>1558.336547851562</v>
      </c>
      <c r="C780">
        <v>166515</v>
      </c>
      <c r="D780">
        <v>25517.05078125</v>
      </c>
      <c r="E780">
        <v>271000</v>
      </c>
      <c r="G780">
        <f t="shared" si="52"/>
        <v>3.1740518790610212E-2</v>
      </c>
      <c r="H780">
        <f t="shared" si="53"/>
        <v>-4.7209686111904436E-3</v>
      </c>
      <c r="J780">
        <v>3.5081244567459127</v>
      </c>
      <c r="K780">
        <v>0.95725891910985517</v>
      </c>
      <c r="M780">
        <f t="shared" si="50"/>
        <v>350.81244567459129</v>
      </c>
      <c r="N780">
        <f t="shared" si="51"/>
        <v>157.12421506173462</v>
      </c>
    </row>
    <row r="781" spans="1:14" x14ac:dyDescent="0.3">
      <c r="A781" s="360">
        <v>45839</v>
      </c>
      <c r="B781">
        <v>1568.712158203125</v>
      </c>
      <c r="C781">
        <v>213326</v>
      </c>
      <c r="D781">
        <v>25541.80078125</v>
      </c>
      <c r="E781">
        <v>260700</v>
      </c>
      <c r="G781">
        <f t="shared" si="52"/>
        <v>6.636064483195001E-3</v>
      </c>
      <c r="H781">
        <f t="shared" si="53"/>
        <v>9.6946958974145785E-4</v>
      </c>
      <c r="J781">
        <v>3.5314820122612258</v>
      </c>
      <c r="K781">
        <v>0.92087601554221121</v>
      </c>
      <c r="M781">
        <f t="shared" si="50"/>
        <v>353.14820122612258</v>
      </c>
      <c r="N781">
        <f t="shared" si="51"/>
        <v>157.27661607218505</v>
      </c>
    </row>
    <row r="782" spans="1:14" x14ac:dyDescent="0.3">
      <c r="A782" s="360">
        <v>45840</v>
      </c>
      <c r="B782">
        <v>1514.240234375</v>
      </c>
      <c r="C782">
        <v>469766</v>
      </c>
      <c r="D782">
        <v>25453.400390625</v>
      </c>
      <c r="E782">
        <v>309800</v>
      </c>
      <c r="G782">
        <f t="shared" si="52"/>
        <v>-3.5341183637674856E-2</v>
      </c>
      <c r="H782">
        <f t="shared" si="53"/>
        <v>-3.4670116851196766E-3</v>
      </c>
      <c r="J782">
        <v>3.4088549145069553</v>
      </c>
      <c r="K782">
        <v>1.0943129636170965</v>
      </c>
      <c r="M782">
        <f t="shared" si="50"/>
        <v>340.88549145069555</v>
      </c>
      <c r="N782">
        <f t="shared" si="51"/>
        <v>156.73228036085317</v>
      </c>
    </row>
    <row r="783" spans="1:14" x14ac:dyDescent="0.3">
      <c r="A783" s="360">
        <v>45841</v>
      </c>
      <c r="B783">
        <v>1582.380004882812</v>
      </c>
      <c r="C783">
        <v>269986</v>
      </c>
      <c r="D783">
        <v>25405.30078125</v>
      </c>
      <c r="E783">
        <v>293400</v>
      </c>
      <c r="G783">
        <f t="shared" si="52"/>
        <v>4.4016228154474479E-2</v>
      </c>
      <c r="H783">
        <f t="shared" si="53"/>
        <v>-1.8915002785163046E-3</v>
      </c>
      <c r="J783">
        <v>3.5622510443256852</v>
      </c>
      <c r="K783">
        <v>1.036382903567644</v>
      </c>
      <c r="M783">
        <f t="shared" si="50"/>
        <v>356.22510443256851</v>
      </c>
      <c r="N783">
        <f t="shared" si="51"/>
        <v>156.43610140848864</v>
      </c>
    </row>
    <row r="784" spans="1:14" x14ac:dyDescent="0.3">
      <c r="A784" s="360">
        <v>45842</v>
      </c>
      <c r="B784">
        <v>1595.648803710938</v>
      </c>
      <c r="C784">
        <v>354799</v>
      </c>
      <c r="D784">
        <v>25461</v>
      </c>
      <c r="E784">
        <v>193500</v>
      </c>
      <c r="G784">
        <f t="shared" si="52"/>
        <v>8.350381150529362E-3</v>
      </c>
      <c r="H784">
        <f t="shared" si="53"/>
        <v>2.1900252291445488E-3</v>
      </c>
      <c r="J784">
        <v>3.5921217405785359</v>
      </c>
      <c r="K784">
        <v>0.68350406216884496</v>
      </c>
      <c r="M784">
        <f t="shared" si="50"/>
        <v>359.21217405785359</v>
      </c>
      <c r="N784">
        <f t="shared" si="51"/>
        <v>156.77907584157148</v>
      </c>
    </row>
    <row r="785" spans="1:14" x14ac:dyDescent="0.3">
      <c r="A785" s="360">
        <v>45845</v>
      </c>
      <c r="B785">
        <v>1569.410400390625</v>
      </c>
      <c r="C785">
        <v>103890</v>
      </c>
      <c r="D785">
        <v>25461.30078125</v>
      </c>
      <c r="E785">
        <v>196100</v>
      </c>
      <c r="G785">
        <f t="shared" si="52"/>
        <v>-1.6580419338872776E-2</v>
      </c>
      <c r="H785">
        <f t="shared" si="53"/>
        <v>1.181334092876479E-5</v>
      </c>
      <c r="J785">
        <v>3.5330538938281939</v>
      </c>
      <c r="K785">
        <v>0.69268809607912396</v>
      </c>
      <c r="M785">
        <f t="shared" si="50"/>
        <v>353.30538938281938</v>
      </c>
      <c r="N785">
        <f t="shared" si="51"/>
        <v>156.7809279371846</v>
      </c>
    </row>
    <row r="786" spans="1:14" x14ac:dyDescent="0.3">
      <c r="A786" s="360">
        <v>45846</v>
      </c>
      <c r="B786">
        <v>1537.08642578125</v>
      </c>
      <c r="C786">
        <v>107031</v>
      </c>
      <c r="D786">
        <v>25522.5</v>
      </c>
      <c r="E786">
        <v>210400</v>
      </c>
      <c r="G786">
        <f t="shared" si="52"/>
        <v>-2.0811314522428726E-2</v>
      </c>
      <c r="H786">
        <f t="shared" si="53"/>
        <v>2.4007330644550996E-3</v>
      </c>
      <c r="J786">
        <v>3.4602862198474229</v>
      </c>
      <c r="K786">
        <v>0.74320028258565873</v>
      </c>
      <c r="M786">
        <f t="shared" si="50"/>
        <v>346.0286219847423</v>
      </c>
      <c r="N786">
        <f t="shared" si="51"/>
        <v>157.15776926147868</v>
      </c>
    </row>
    <row r="787" spans="1:14" x14ac:dyDescent="0.3">
      <c r="A787" s="360">
        <v>45847</v>
      </c>
      <c r="B787">
        <v>1522.221435546875</v>
      </c>
      <c r="C787">
        <v>92043</v>
      </c>
      <c r="D787">
        <v>25476.099609375</v>
      </c>
      <c r="E787">
        <v>239100</v>
      </c>
      <c r="G787">
        <f t="shared" si="52"/>
        <v>-9.717954448379312E-3</v>
      </c>
      <c r="H787">
        <f t="shared" si="53"/>
        <v>-1.8196736296237606E-3</v>
      </c>
      <c r="J787">
        <v>3.4268221803481276</v>
      </c>
      <c r="K787">
        <v>0.84457788767220066</v>
      </c>
      <c r="M787">
        <f t="shared" si="50"/>
        <v>342.68221803481276</v>
      </c>
      <c r="N787">
        <f t="shared" si="51"/>
        <v>156.87205344666876</v>
      </c>
    </row>
    <row r="788" spans="1:14" x14ac:dyDescent="0.3">
      <c r="A788" s="360">
        <v>45848</v>
      </c>
      <c r="B788">
        <v>1531.499633789062</v>
      </c>
      <c r="C788">
        <v>170713</v>
      </c>
      <c r="D788">
        <v>25355.25</v>
      </c>
      <c r="E788">
        <v>219600</v>
      </c>
      <c r="G788">
        <f t="shared" si="52"/>
        <v>6.0766694678379089E-3</v>
      </c>
      <c r="H788">
        <f t="shared" si="53"/>
        <v>-4.7549332448686074E-3</v>
      </c>
      <c r="J788">
        <v>3.4477092436803893</v>
      </c>
      <c r="K788">
        <v>0.77569763334510777</v>
      </c>
      <c r="M788">
        <f t="shared" si="50"/>
        <v>344.77092436803895</v>
      </c>
      <c r="N788">
        <f t="shared" si="51"/>
        <v>156.12790788782866</v>
      </c>
    </row>
    <row r="789" spans="1:14" x14ac:dyDescent="0.3">
      <c r="A789" s="360">
        <v>45849</v>
      </c>
      <c r="B789">
        <v>1523.618041992188</v>
      </c>
      <c r="C789">
        <v>152851</v>
      </c>
      <c r="D789">
        <v>25149.849609375</v>
      </c>
      <c r="E789">
        <v>250000</v>
      </c>
      <c r="G789">
        <f t="shared" si="52"/>
        <v>-5.1596109337357539E-3</v>
      </c>
      <c r="H789">
        <f t="shared" si="53"/>
        <v>-8.1338924051924805E-3</v>
      </c>
      <c r="J789">
        <v>3.4299662182865349</v>
      </c>
      <c r="K789">
        <v>0.8830801836806782</v>
      </c>
      <c r="M789">
        <f t="shared" si="50"/>
        <v>342.99662182865347</v>
      </c>
      <c r="N789">
        <f t="shared" si="51"/>
        <v>154.86313103618556</v>
      </c>
    </row>
    <row r="790" spans="1:14" x14ac:dyDescent="0.3">
      <c r="A790" s="360">
        <v>45852</v>
      </c>
      <c r="B790">
        <v>1527.808349609375</v>
      </c>
      <c r="C790">
        <v>418699</v>
      </c>
      <c r="D790">
        <v>25082.30078125</v>
      </c>
      <c r="E790">
        <v>259500</v>
      </c>
      <c r="G790">
        <f t="shared" si="52"/>
        <v>2.7464599917548264E-3</v>
      </c>
      <c r="H790">
        <f t="shared" si="53"/>
        <v>-2.6894675348791744E-3</v>
      </c>
      <c r="J790">
        <v>3.4393994313196301</v>
      </c>
      <c r="K790">
        <v>0.91663723066054392</v>
      </c>
      <c r="M790">
        <f t="shared" si="50"/>
        <v>343.93994313196299</v>
      </c>
      <c r="N790">
        <f t="shared" si="51"/>
        <v>154.44719125190298</v>
      </c>
    </row>
    <row r="791" spans="1:14" x14ac:dyDescent="0.3">
      <c r="A791" s="360">
        <v>45853</v>
      </c>
      <c r="B791">
        <v>1523.01953125</v>
      </c>
      <c r="C791">
        <v>162943</v>
      </c>
      <c r="D791">
        <v>25195.80078125</v>
      </c>
      <c r="E791">
        <v>241300</v>
      </c>
      <c r="G791">
        <f t="shared" si="52"/>
        <v>-3.1393592030975925E-3</v>
      </c>
      <c r="H791">
        <f t="shared" si="53"/>
        <v>4.5148957209608168E-3</v>
      </c>
      <c r="J791">
        <v>3.428618851971351</v>
      </c>
      <c r="K791">
        <v>0.8523489932885906</v>
      </c>
      <c r="M791">
        <f t="shared" si="50"/>
        <v>342.86188519713511</v>
      </c>
      <c r="N791">
        <f t="shared" si="51"/>
        <v>155.14608073417071</v>
      </c>
    </row>
    <row r="792" spans="1:14" x14ac:dyDescent="0.3">
      <c r="A792" s="360">
        <v>45854</v>
      </c>
      <c r="B792">
        <v>1538.98193359375</v>
      </c>
      <c r="C792">
        <v>100001</v>
      </c>
      <c r="D792">
        <v>25212.05078125</v>
      </c>
      <c r="E792">
        <v>228800</v>
      </c>
      <c r="G792">
        <f t="shared" si="52"/>
        <v>1.0426217705983865E-2</v>
      </c>
      <c r="H792">
        <f t="shared" si="53"/>
        <v>6.4474085124475034E-4</v>
      </c>
      <c r="J792">
        <v>3.4645533836536959</v>
      </c>
      <c r="K792">
        <v>0.8081949841045567</v>
      </c>
      <c r="M792">
        <f t="shared" si="50"/>
        <v>346.45533836536958</v>
      </c>
      <c r="N792">
        <f t="shared" si="51"/>
        <v>155.24614200365835</v>
      </c>
    </row>
    <row r="793" spans="1:14" x14ac:dyDescent="0.3">
      <c r="A793" s="360">
        <v>45855</v>
      </c>
      <c r="B793">
        <v>1531.399780273438</v>
      </c>
      <c r="C793">
        <v>113134</v>
      </c>
      <c r="D793">
        <v>25111.44921875</v>
      </c>
      <c r="E793">
        <v>243400</v>
      </c>
      <c r="G793">
        <f t="shared" si="52"/>
        <v>-4.9389095164124874E-3</v>
      </c>
      <c r="H793">
        <f t="shared" si="53"/>
        <v>-3.9981995097579841E-3</v>
      </c>
      <c r="J793">
        <v>3.4474844536241362</v>
      </c>
      <c r="K793">
        <v>0.85976686683150827</v>
      </c>
      <c r="M793">
        <f t="shared" si="50"/>
        <v>344.74844536241363</v>
      </c>
      <c r="N793">
        <f t="shared" si="51"/>
        <v>154.62667615404649</v>
      </c>
    </row>
    <row r="794" spans="1:14" x14ac:dyDescent="0.3">
      <c r="A794" s="360">
        <v>45856</v>
      </c>
      <c r="B794">
        <v>1522.919799804688</v>
      </c>
      <c r="C794">
        <v>120620</v>
      </c>
      <c r="D794">
        <v>24968.400390625</v>
      </c>
      <c r="E794">
        <v>317000</v>
      </c>
      <c r="G794">
        <f t="shared" si="52"/>
        <v>-5.5527930430160546E-3</v>
      </c>
      <c r="H794">
        <f t="shared" si="53"/>
        <v>-5.7128453177427109E-3</v>
      </c>
      <c r="J794">
        <v>3.4283943367195668</v>
      </c>
      <c r="K794">
        <v>1.1197456729071</v>
      </c>
      <c r="M794">
        <f t="shared" si="50"/>
        <v>342.83943367195667</v>
      </c>
      <c r="N794">
        <f t="shared" si="51"/>
        <v>153.74583631768274</v>
      </c>
    </row>
    <row r="795" spans="1:14" x14ac:dyDescent="0.3">
      <c r="A795" s="360">
        <v>45859</v>
      </c>
      <c r="B795">
        <v>1502.16845703125</v>
      </c>
      <c r="C795">
        <v>109963</v>
      </c>
      <c r="D795">
        <v>25090.69921875</v>
      </c>
      <c r="E795">
        <v>305200</v>
      </c>
      <c r="G795">
        <f t="shared" si="52"/>
        <v>-1.3719710972688962E-2</v>
      </c>
      <c r="H795">
        <f t="shared" si="53"/>
        <v>4.8861874225141141E-3</v>
      </c>
      <c r="J795">
        <v>3.381678950884472</v>
      </c>
      <c r="K795">
        <v>1.0780642882373719</v>
      </c>
      <c r="M795">
        <f t="shared" si="50"/>
        <v>338.16789508844721</v>
      </c>
      <c r="N795">
        <f t="shared" si="51"/>
        <v>154.49890560993146</v>
      </c>
    </row>
    <row r="796" spans="1:14" x14ac:dyDescent="0.3">
      <c r="A796" s="360">
        <v>45860</v>
      </c>
      <c r="B796">
        <v>1517.332885742188</v>
      </c>
      <c r="C796">
        <v>268934</v>
      </c>
      <c r="D796">
        <v>25060.900390625</v>
      </c>
      <c r="E796">
        <v>483700</v>
      </c>
      <c r="G796">
        <f t="shared" si="52"/>
        <v>1.0044410970171244E-2</v>
      </c>
      <c r="H796">
        <f t="shared" si="53"/>
        <v>-1.1883501967580668E-3</v>
      </c>
      <c r="J796">
        <v>3.4158170857480643</v>
      </c>
      <c r="K796">
        <v>1.7085835393853761</v>
      </c>
      <c r="M796">
        <f t="shared" si="50"/>
        <v>341.58170857480644</v>
      </c>
      <c r="N796">
        <f t="shared" si="51"/>
        <v>154.31541585168949</v>
      </c>
    </row>
    <row r="797" spans="1:14" x14ac:dyDescent="0.3">
      <c r="A797" s="360">
        <v>45861</v>
      </c>
      <c r="B797">
        <v>1530.901000976562</v>
      </c>
      <c r="C797">
        <v>182460</v>
      </c>
      <c r="D797">
        <v>25219.900390625</v>
      </c>
      <c r="E797">
        <v>271500</v>
      </c>
      <c r="G797">
        <f t="shared" si="52"/>
        <v>8.9023384336153234E-3</v>
      </c>
      <c r="H797">
        <f t="shared" si="53"/>
        <v>6.3245026936848969E-3</v>
      </c>
      <c r="J797">
        <v>3.4463616025607369</v>
      </c>
      <c r="K797">
        <v>0.95902507947721649</v>
      </c>
      <c r="M797">
        <f t="shared" si="50"/>
        <v>344.63616025607371</v>
      </c>
      <c r="N797">
        <f t="shared" si="51"/>
        <v>155.29447688852267</v>
      </c>
    </row>
    <row r="798" spans="1:14" x14ac:dyDescent="0.3">
      <c r="A798" s="360">
        <v>45862</v>
      </c>
      <c r="B798">
        <v>1620.09130859375</v>
      </c>
      <c r="C798">
        <v>1126756</v>
      </c>
      <c r="D798">
        <v>25062.099609375</v>
      </c>
      <c r="E798">
        <v>338700</v>
      </c>
      <c r="G798">
        <f t="shared" si="52"/>
        <v>5.6626059381300227E-2</v>
      </c>
      <c r="H798">
        <f t="shared" si="53"/>
        <v>-6.276651657225533E-3</v>
      </c>
      <c r="J798">
        <v>3.6471466639699188</v>
      </c>
      <c r="K798">
        <v>1.1963970328505829</v>
      </c>
      <c r="M798">
        <f t="shared" si="50"/>
        <v>364.7146663969919</v>
      </c>
      <c r="N798">
        <f t="shared" si="51"/>
        <v>154.32280018095216</v>
      </c>
    </row>
    <row r="799" spans="1:14" x14ac:dyDescent="0.3">
      <c r="A799" s="360">
        <v>45863</v>
      </c>
      <c r="B799">
        <v>1552.749633789062</v>
      </c>
      <c r="C799">
        <v>248086</v>
      </c>
      <c r="D799">
        <v>24837</v>
      </c>
      <c r="E799">
        <v>278100</v>
      </c>
      <c r="G799">
        <f t="shared" si="52"/>
        <v>-4.2455194374851353E-2</v>
      </c>
      <c r="H799">
        <f t="shared" si="53"/>
        <v>-9.0222524286112521E-3</v>
      </c>
      <c r="J799">
        <v>3.4955472057744101</v>
      </c>
      <c r="K799">
        <v>0.98233839632638642</v>
      </c>
      <c r="M799">
        <f t="shared" si="50"/>
        <v>349.554720577441</v>
      </c>
      <c r="N799">
        <f t="shared" si="51"/>
        <v>152.93672309324501</v>
      </c>
    </row>
    <row r="800" spans="1:14" x14ac:dyDescent="0.3">
      <c r="A800" s="360">
        <v>45866</v>
      </c>
      <c r="B800">
        <v>1537.186279296875</v>
      </c>
      <c r="C800">
        <v>112763</v>
      </c>
      <c r="D800">
        <v>24680.900390625</v>
      </c>
      <c r="E800">
        <v>262100</v>
      </c>
      <c r="G800">
        <f t="shared" si="52"/>
        <v>-1.007366271801481E-2</v>
      </c>
      <c r="H800">
        <f t="shared" si="53"/>
        <v>-6.3047958507558037E-3</v>
      </c>
      <c r="J800">
        <v>3.4605110099036782</v>
      </c>
      <c r="K800">
        <v>0.92582126457082303</v>
      </c>
      <c r="M800">
        <f t="shared" si="50"/>
        <v>346.05110099036784</v>
      </c>
      <c r="N800">
        <f t="shared" si="51"/>
        <v>151.97552154982398</v>
      </c>
    </row>
    <row r="801" spans="1:14" x14ac:dyDescent="0.3">
      <c r="A801" s="360">
        <v>45867</v>
      </c>
      <c r="B801">
        <v>1521.523071289062</v>
      </c>
      <c r="C801">
        <v>78440</v>
      </c>
      <c r="D801">
        <v>24821.099609375</v>
      </c>
      <c r="E801">
        <v>284700</v>
      </c>
      <c r="G801">
        <f t="shared" si="52"/>
        <v>-1.024180013697501E-2</v>
      </c>
      <c r="H801">
        <f t="shared" si="53"/>
        <v>5.664401180259817E-3</v>
      </c>
      <c r="J801">
        <v>3.4252500239766888</v>
      </c>
      <c r="K801">
        <v>1.0056517131755562</v>
      </c>
      <c r="M801">
        <f t="shared" si="50"/>
        <v>342.52500239766886</v>
      </c>
      <c r="N801">
        <f t="shared" si="51"/>
        <v>152.8388145842427</v>
      </c>
    </row>
    <row r="802" spans="1:14" x14ac:dyDescent="0.3">
      <c r="A802" s="360">
        <v>45868</v>
      </c>
      <c r="B802">
        <v>1513.641479492188</v>
      </c>
      <c r="C802">
        <v>80644</v>
      </c>
      <c r="D802">
        <v>24855.05078125</v>
      </c>
      <c r="E802">
        <v>243900</v>
      </c>
      <c r="G802">
        <f t="shared" si="52"/>
        <v>-5.1935302885148032E-3</v>
      </c>
      <c r="H802">
        <f t="shared" si="53"/>
        <v>1.366900490246142E-3</v>
      </c>
      <c r="J802">
        <v>3.4075069985828343</v>
      </c>
      <c r="K802">
        <v>0.86153302719886971</v>
      </c>
      <c r="M802">
        <f t="shared" si="50"/>
        <v>340.75069985828344</v>
      </c>
      <c r="N802">
        <f t="shared" si="51"/>
        <v>153.0478728832216</v>
      </c>
    </row>
    <row r="803" spans="1:14" x14ac:dyDescent="0.3">
      <c r="A803" s="360">
        <v>45869</v>
      </c>
      <c r="B803">
        <v>1520.82470703125</v>
      </c>
      <c r="C803">
        <v>100309</v>
      </c>
      <c r="D803">
        <v>24768.349609375</v>
      </c>
      <c r="E803">
        <v>346300</v>
      </c>
      <c r="G803">
        <f t="shared" si="52"/>
        <v>4.734434668313357E-3</v>
      </c>
      <c r="H803">
        <f t="shared" si="53"/>
        <v>-3.4943699712402351E-3</v>
      </c>
      <c r="J803">
        <v>3.4236778676052522</v>
      </c>
      <c r="K803">
        <v>1.2232426704344754</v>
      </c>
      <c r="M803">
        <f t="shared" si="50"/>
        <v>342.36778676052523</v>
      </c>
      <c r="N803">
        <f t="shared" si="51"/>
        <v>152.5140003094443</v>
      </c>
    </row>
    <row r="804" spans="1:14" x14ac:dyDescent="0.3">
      <c r="A804" s="360">
        <v>45870</v>
      </c>
      <c r="B804">
        <v>1523.01953125</v>
      </c>
      <c r="C804">
        <v>189697</v>
      </c>
      <c r="D804">
        <v>24565.349609375</v>
      </c>
      <c r="E804">
        <v>263400</v>
      </c>
      <c r="G804">
        <f t="shared" si="52"/>
        <v>1.4421398910892602E-3</v>
      </c>
      <c r="H804">
        <f t="shared" si="53"/>
        <v>-8.2297151419420452E-3</v>
      </c>
      <c r="J804">
        <v>3.428618851971351</v>
      </c>
      <c r="K804">
        <v>0.93041328152596259</v>
      </c>
      <c r="M804">
        <f t="shared" si="50"/>
        <v>342.86188519713511</v>
      </c>
      <c r="N804">
        <f t="shared" si="51"/>
        <v>151.26400414292141</v>
      </c>
    </row>
    <row r="805" spans="1:14" x14ac:dyDescent="0.3">
      <c r="A805" s="360">
        <v>45873</v>
      </c>
      <c r="B805">
        <v>1499.075805664062</v>
      </c>
      <c r="C805">
        <v>140512</v>
      </c>
      <c r="D805">
        <v>24722.75</v>
      </c>
      <c r="E805">
        <v>259300</v>
      </c>
      <c r="G805">
        <f t="shared" si="52"/>
        <v>-1.5846109361405333E-2</v>
      </c>
      <c r="H805">
        <f t="shared" si="53"/>
        <v>6.3869748254638571E-3</v>
      </c>
      <c r="J805">
        <v>3.374716779643363</v>
      </c>
      <c r="K805">
        <v>0.91593076651359939</v>
      </c>
      <c r="M805">
        <f t="shared" si="50"/>
        <v>337.47167796433632</v>
      </c>
      <c r="N805">
        <f t="shared" si="51"/>
        <v>152.23321539853941</v>
      </c>
    </row>
    <row r="806" spans="1:14" x14ac:dyDescent="0.3">
      <c r="A806" s="360">
        <v>45874</v>
      </c>
      <c r="B806">
        <v>1499.175537109375</v>
      </c>
      <c r="C806">
        <v>369547</v>
      </c>
      <c r="D806">
        <v>24649.55078125</v>
      </c>
      <c r="E806">
        <v>251800</v>
      </c>
      <c r="G806">
        <f t="shared" si="52"/>
        <v>6.6526407527673194E-5</v>
      </c>
      <c r="H806">
        <f t="shared" si="53"/>
        <v>-2.9651959185494695E-3</v>
      </c>
      <c r="J806">
        <v>3.3749412948951498</v>
      </c>
      <c r="K806">
        <v>0.88943836100317908</v>
      </c>
      <c r="M806">
        <f t="shared" si="50"/>
        <v>337.49412948951499</v>
      </c>
      <c r="N806">
        <f t="shared" si="51"/>
        <v>151.78248267523907</v>
      </c>
    </row>
    <row r="807" spans="1:14" x14ac:dyDescent="0.3">
      <c r="A807" s="360">
        <v>45875</v>
      </c>
      <c r="B807">
        <v>1480.918579101562</v>
      </c>
      <c r="C807">
        <v>49689</v>
      </c>
      <c r="D807">
        <v>24574.19921875</v>
      </c>
      <c r="E807">
        <v>225100</v>
      </c>
      <c r="G807">
        <f t="shared" si="52"/>
        <v>-1.2252758272173835E-2</v>
      </c>
      <c r="H807">
        <f t="shared" si="53"/>
        <v>-3.0615961343119988E-3</v>
      </c>
      <c r="J807">
        <v>3.3338412635949197</v>
      </c>
      <c r="K807">
        <v>0.79512539738608268</v>
      </c>
      <c r="M807">
        <f t="shared" si="50"/>
        <v>333.38412635949197</v>
      </c>
      <c r="N807">
        <f t="shared" si="51"/>
        <v>151.31849664436956</v>
      </c>
    </row>
    <row r="808" spans="1:14" x14ac:dyDescent="0.3">
      <c r="A808" s="360">
        <v>45876</v>
      </c>
      <c r="B808">
        <v>1479.62158203125</v>
      </c>
      <c r="C808">
        <v>53808</v>
      </c>
      <c r="D808">
        <v>24596.150390625</v>
      </c>
      <c r="E808">
        <v>616700</v>
      </c>
      <c r="G808">
        <f t="shared" si="52"/>
        <v>-8.7618953481244952E-4</v>
      </c>
      <c r="H808">
        <f t="shared" si="53"/>
        <v>8.9286220283899171E-4</v>
      </c>
      <c r="J808">
        <v>3.3309214661038307</v>
      </c>
      <c r="K808">
        <v>2.1783821971034971</v>
      </c>
      <c r="M808">
        <f t="shared" si="50"/>
        <v>333.09214661038305</v>
      </c>
      <c r="N808">
        <f t="shared" si="51"/>
        <v>151.45366354434216</v>
      </c>
    </row>
    <row r="809" spans="1:14" x14ac:dyDescent="0.3">
      <c r="A809" s="360">
        <v>45877</v>
      </c>
      <c r="B809">
        <v>1465.055786132812</v>
      </c>
      <c r="C809">
        <v>158889</v>
      </c>
      <c r="D809">
        <v>24363.30078125</v>
      </c>
      <c r="E809">
        <v>312600</v>
      </c>
      <c r="G809">
        <f t="shared" si="52"/>
        <v>-9.893046250020238E-3</v>
      </c>
      <c r="H809">
        <f t="shared" si="53"/>
        <v>-9.5120087930806296E-3</v>
      </c>
      <c r="J809">
        <v>3.2981309723598904</v>
      </c>
      <c r="K809">
        <v>1.1042034616743199</v>
      </c>
      <c r="M809">
        <f t="shared" si="50"/>
        <v>329.81309723598906</v>
      </c>
      <c r="N809">
        <f t="shared" si="51"/>
        <v>150.01986492811014</v>
      </c>
    </row>
    <row r="810" spans="1:14" x14ac:dyDescent="0.3">
      <c r="A810" s="360">
        <v>45880</v>
      </c>
      <c r="B810">
        <v>1500.372802734375</v>
      </c>
      <c r="C810">
        <v>102834</v>
      </c>
      <c r="D810">
        <v>24585.05078125</v>
      </c>
      <c r="E810">
        <v>241100</v>
      </c>
      <c r="G810">
        <f t="shared" si="52"/>
        <v>2.3820291369091268E-2</v>
      </c>
      <c r="H810">
        <f t="shared" si="53"/>
        <v>9.0606326859919081E-3</v>
      </c>
      <c r="J810">
        <v>3.3776365771344543</v>
      </c>
      <c r="K810">
        <v>0.85164252914164607</v>
      </c>
      <c r="M810">
        <f t="shared" si="50"/>
        <v>337.76365771344541</v>
      </c>
      <c r="N810">
        <f t="shared" si="51"/>
        <v>151.38531640558031</v>
      </c>
    </row>
    <row r="811" spans="1:14" x14ac:dyDescent="0.3">
      <c r="A811" s="360">
        <v>45881</v>
      </c>
      <c r="B811">
        <v>1533.993774414062</v>
      </c>
      <c r="C811">
        <v>101194</v>
      </c>
      <c r="D811">
        <v>24487.400390625</v>
      </c>
      <c r="E811">
        <v>237000</v>
      </c>
      <c r="G811">
        <f t="shared" si="52"/>
        <v>2.216103215194001E-2</v>
      </c>
      <c r="H811">
        <f t="shared" si="53"/>
        <v>-3.9798509014786947E-3</v>
      </c>
      <c r="J811">
        <v>3.4533240486063144</v>
      </c>
      <c r="K811">
        <v>0.83716001412928298</v>
      </c>
      <c r="M811">
        <f t="shared" si="50"/>
        <v>345.33240486063141</v>
      </c>
      <c r="N811">
        <f t="shared" si="51"/>
        <v>150.78402274084775</v>
      </c>
    </row>
    <row r="812" spans="1:14" x14ac:dyDescent="0.3">
      <c r="A812" s="360">
        <v>45882</v>
      </c>
      <c r="B812">
        <v>1544.56884765625</v>
      </c>
      <c r="C812">
        <v>178331</v>
      </c>
      <c r="D812">
        <v>24619.349609375</v>
      </c>
      <c r="E812">
        <v>236000</v>
      </c>
      <c r="G812">
        <f t="shared" si="52"/>
        <v>6.870163862110347E-3</v>
      </c>
      <c r="H812">
        <f t="shared" si="53"/>
        <v>5.3739877432256436E-3</v>
      </c>
      <c r="J812">
        <v>3.4771306346251984</v>
      </c>
      <c r="K812">
        <v>0.83362769339456022</v>
      </c>
      <c r="M812">
        <f t="shared" si="50"/>
        <v>347.71306346251987</v>
      </c>
      <c r="N812">
        <f t="shared" si="51"/>
        <v>151.59651543844964</v>
      </c>
    </row>
    <row r="813" spans="1:14" x14ac:dyDescent="0.3">
      <c r="A813" s="360">
        <v>45883</v>
      </c>
      <c r="B813">
        <v>1548.858764648438</v>
      </c>
      <c r="C813">
        <v>149790</v>
      </c>
      <c r="D813">
        <v>24631.30078125</v>
      </c>
      <c r="E813">
        <v>270200</v>
      </c>
      <c r="G813">
        <f t="shared" si="52"/>
        <v>2.77357047257755E-3</v>
      </c>
      <c r="H813">
        <f t="shared" si="53"/>
        <v>4.8532037708285097E-4</v>
      </c>
      <c r="J813">
        <v>3.4867880881056115</v>
      </c>
      <c r="K813">
        <v>0.95443306252207705</v>
      </c>
      <c r="M813">
        <f t="shared" si="50"/>
        <v>348.67880881056112</v>
      </c>
      <c r="N813">
        <f t="shared" si="51"/>
        <v>151.67010617258367</v>
      </c>
    </row>
    <row r="814" spans="1:14" x14ac:dyDescent="0.3">
      <c r="A814" s="360">
        <v>45887</v>
      </c>
      <c r="B814">
        <v>1554.8447265625</v>
      </c>
      <c r="C814">
        <v>72379</v>
      </c>
      <c r="D814">
        <v>24876.94921875</v>
      </c>
      <c r="E814">
        <v>363100</v>
      </c>
      <c r="G814">
        <f t="shared" si="52"/>
        <v>3.8573074734851434E-3</v>
      </c>
      <c r="H814">
        <f t="shared" si="53"/>
        <v>9.9236169088637166E-3</v>
      </c>
      <c r="J814">
        <v>3.5002636748887248</v>
      </c>
      <c r="K814">
        <v>1.2825856587778171</v>
      </c>
      <c r="M814">
        <f t="shared" si="50"/>
        <v>350.02636748887249</v>
      </c>
      <c r="N814">
        <f t="shared" si="51"/>
        <v>153.18271506513213</v>
      </c>
    </row>
    <row r="815" spans="1:14" x14ac:dyDescent="0.3">
      <c r="A815" s="360">
        <v>45888</v>
      </c>
      <c r="B815">
        <v>1564.322387695312</v>
      </c>
      <c r="C815">
        <v>93314</v>
      </c>
      <c r="D815">
        <v>24980.650390625</v>
      </c>
      <c r="E815">
        <v>252300</v>
      </c>
      <c r="G815">
        <f t="shared" si="52"/>
        <v>6.0770647763880936E-3</v>
      </c>
      <c r="H815">
        <f t="shared" si="53"/>
        <v>4.1599002852598854E-3</v>
      </c>
      <c r="J815">
        <v>3.521599768724557</v>
      </c>
      <c r="K815">
        <v>0.8912045213705404</v>
      </c>
      <c r="M815">
        <f t="shared" si="50"/>
        <v>352.15997687245573</v>
      </c>
      <c r="N815">
        <f t="shared" si="51"/>
        <v>153.82126712083499</v>
      </c>
    </row>
    <row r="816" spans="1:14" x14ac:dyDescent="0.3">
      <c r="A816" s="360">
        <v>45889</v>
      </c>
      <c r="B816">
        <v>1576.39404296875</v>
      </c>
      <c r="C816">
        <v>27502</v>
      </c>
      <c r="D816">
        <v>25050.55078125</v>
      </c>
      <c r="E816">
        <v>287100</v>
      </c>
      <c r="G816">
        <f t="shared" si="52"/>
        <v>7.6872363273455622E-3</v>
      </c>
      <c r="H816">
        <f t="shared" si="53"/>
        <v>2.7942737519540441E-3</v>
      </c>
      <c r="J816">
        <v>3.5487754575425718</v>
      </c>
      <c r="K816">
        <v>1.0141292829388908</v>
      </c>
      <c r="M816">
        <f t="shared" si="50"/>
        <v>354.8775457542572</v>
      </c>
      <c r="N816">
        <f t="shared" si="51"/>
        <v>154.25168692536553</v>
      </c>
    </row>
    <row r="817" spans="1:14" x14ac:dyDescent="0.3">
      <c r="A817" s="360">
        <v>45890</v>
      </c>
      <c r="B817">
        <v>1582.878784179688</v>
      </c>
      <c r="C817">
        <v>59068</v>
      </c>
      <c r="D817">
        <v>25083.75</v>
      </c>
      <c r="E817">
        <v>226500</v>
      </c>
      <c r="G817">
        <f t="shared" si="52"/>
        <v>4.1052170375313352E-3</v>
      </c>
      <c r="H817">
        <f t="shared" si="53"/>
        <v>1.3244115539841486E-3</v>
      </c>
      <c r="J817">
        <v>3.5633738953890841</v>
      </c>
      <c r="K817">
        <v>0.8000706464146945</v>
      </c>
      <c r="M817">
        <f t="shared" si="50"/>
        <v>356.33738953890838</v>
      </c>
      <c r="N817">
        <f t="shared" si="51"/>
        <v>154.45611498531161</v>
      </c>
    </row>
    <row r="818" spans="1:14" x14ac:dyDescent="0.3">
      <c r="A818" s="360">
        <v>45891</v>
      </c>
      <c r="B818">
        <v>1573.700439453125</v>
      </c>
      <c r="C818">
        <v>38801</v>
      </c>
      <c r="D818">
        <v>24870.099609375</v>
      </c>
      <c r="E818">
        <v>210200</v>
      </c>
      <c r="G818">
        <f t="shared" si="52"/>
        <v>-5.8153906130559586E-3</v>
      </c>
      <c r="H818">
        <f t="shared" si="53"/>
        <v>-8.5539631092473312E-3</v>
      </c>
      <c r="J818">
        <v>3.5427116221130759</v>
      </c>
      <c r="K818">
        <v>0.7424938184387142</v>
      </c>
      <c r="M818">
        <f t="shared" si="50"/>
        <v>354.27116221130757</v>
      </c>
      <c r="N818">
        <f t="shared" si="51"/>
        <v>153.14053779685167</v>
      </c>
    </row>
    <row r="819" spans="1:14" x14ac:dyDescent="0.3">
      <c r="A819" s="360">
        <v>45894</v>
      </c>
      <c r="B819">
        <v>1521.72265625</v>
      </c>
      <c r="C819">
        <v>108678</v>
      </c>
      <c r="D819">
        <v>24967.75</v>
      </c>
      <c r="E819">
        <v>213000</v>
      </c>
      <c r="G819">
        <f t="shared" si="52"/>
        <v>-3.3586794264184032E-2</v>
      </c>
      <c r="H819">
        <f t="shared" si="53"/>
        <v>3.9187290926014761E-3</v>
      </c>
      <c r="J819">
        <v>3.4256993292847309</v>
      </c>
      <c r="K819">
        <v>0.75238431649593784</v>
      </c>
      <c r="M819">
        <f t="shared" si="50"/>
        <v>342.56993292847307</v>
      </c>
      <c r="N819">
        <f t="shared" si="51"/>
        <v>153.74183146158427</v>
      </c>
    </row>
    <row r="820" spans="1:14" x14ac:dyDescent="0.3">
      <c r="A820" s="360">
        <v>45895</v>
      </c>
      <c r="B820">
        <v>1504.263671875</v>
      </c>
      <c r="C820">
        <v>87719</v>
      </c>
      <c r="D820">
        <v>24712.05078125</v>
      </c>
      <c r="E820">
        <v>750500</v>
      </c>
      <c r="G820">
        <f t="shared" si="52"/>
        <v>-1.1539495700141822E-2</v>
      </c>
      <c r="H820">
        <f t="shared" si="53"/>
        <v>-1.0293981565065833E-2</v>
      </c>
      <c r="J820">
        <v>3.3863956948032552</v>
      </c>
      <c r="K820">
        <v>2.651006711409396</v>
      </c>
      <c r="M820">
        <f t="shared" si="50"/>
        <v>338.63956948032552</v>
      </c>
      <c r="N820">
        <f t="shared" si="51"/>
        <v>152.16733371173009</v>
      </c>
    </row>
    <row r="821" spans="1:14" x14ac:dyDescent="0.3">
      <c r="A821" s="360">
        <v>45897</v>
      </c>
      <c r="B821">
        <v>1492.690795898438</v>
      </c>
      <c r="C821">
        <v>49265</v>
      </c>
      <c r="D821">
        <v>24500.900390625</v>
      </c>
      <c r="E821">
        <v>326600</v>
      </c>
      <c r="G821">
        <f t="shared" si="52"/>
        <v>-7.7231293465622707E-3</v>
      </c>
      <c r="H821">
        <f t="shared" si="53"/>
        <v>-8.5811430237306193E-3</v>
      </c>
      <c r="J821">
        <v>3.3603428570486393</v>
      </c>
      <c r="K821">
        <v>1.1536559519604379</v>
      </c>
      <c r="M821">
        <f t="shared" si="50"/>
        <v>336.03428570486392</v>
      </c>
      <c r="N821">
        <f t="shared" si="51"/>
        <v>150.86715056472983</v>
      </c>
    </row>
    <row r="822" spans="1:14" x14ac:dyDescent="0.3">
      <c r="A822" s="360">
        <v>45898</v>
      </c>
      <c r="B822">
        <v>1498.577026367188</v>
      </c>
      <c r="C822">
        <v>63548</v>
      </c>
      <c r="D822">
        <v>24426.849609375</v>
      </c>
      <c r="E822">
        <v>325500</v>
      </c>
      <c r="G822">
        <f t="shared" si="52"/>
        <v>3.9356142051973188E-3</v>
      </c>
      <c r="H822">
        <f t="shared" si="53"/>
        <v>-3.0269463766577319E-3</v>
      </c>
      <c r="J822">
        <v>3.3735939285799681</v>
      </c>
      <c r="K822">
        <v>1.149770399152243</v>
      </c>
      <c r="M822">
        <f t="shared" si="50"/>
        <v>337.3593928579968</v>
      </c>
      <c r="N822">
        <f t="shared" si="51"/>
        <v>150.41117424605727</v>
      </c>
    </row>
    <row r="823" spans="1:14" x14ac:dyDescent="0.3">
      <c r="A823" s="360">
        <v>45901</v>
      </c>
      <c r="B823">
        <v>1497.18017578125</v>
      </c>
      <c r="C823">
        <v>94506</v>
      </c>
      <c r="D823">
        <v>24625.05078125</v>
      </c>
      <c r="E823">
        <v>229300</v>
      </c>
      <c r="G823">
        <f t="shared" si="52"/>
        <v>-9.3255266893303463E-4</v>
      </c>
      <c r="H823">
        <f t="shared" si="53"/>
        <v>8.0813281022769565E-3</v>
      </c>
      <c r="J823">
        <v>3.3704493410326219</v>
      </c>
      <c r="K823">
        <v>0.80996114447191803</v>
      </c>
      <c r="M823">
        <f t="shared" si="50"/>
        <v>337.04493410326222</v>
      </c>
      <c r="N823">
        <f t="shared" si="51"/>
        <v>151.63162106893458</v>
      </c>
    </row>
    <row r="824" spans="1:14" x14ac:dyDescent="0.3">
      <c r="A824" s="360">
        <v>45902</v>
      </c>
      <c r="B824">
        <v>1502.667358398438</v>
      </c>
      <c r="C824">
        <v>32608</v>
      </c>
      <c r="D824">
        <v>24579.599609375</v>
      </c>
      <c r="E824">
        <v>271600</v>
      </c>
      <c r="G824">
        <f t="shared" si="52"/>
        <v>3.6583117470865584E-3</v>
      </c>
      <c r="H824">
        <f t="shared" si="53"/>
        <v>-1.8474345185382894E-3</v>
      </c>
      <c r="J824">
        <v>3.3828020767523399</v>
      </c>
      <c r="K824">
        <v>0.95937831155068876</v>
      </c>
      <c r="M824">
        <f t="shared" si="50"/>
        <v>338.28020767523401</v>
      </c>
      <c r="N824">
        <f t="shared" si="51"/>
        <v>151.35175017924135</v>
      </c>
    </row>
    <row r="825" spans="1:14" x14ac:dyDescent="0.3">
      <c r="A825" s="360">
        <v>45903</v>
      </c>
      <c r="B825">
        <v>1506.358764648438</v>
      </c>
      <c r="C825">
        <v>358104</v>
      </c>
      <c r="D825">
        <v>24715.05078125</v>
      </c>
      <c r="E825">
        <v>340300</v>
      </c>
      <c r="G825">
        <f t="shared" si="52"/>
        <v>2.4535566996666787E-3</v>
      </c>
      <c r="H825">
        <f t="shared" si="53"/>
        <v>5.4955867098578949E-3</v>
      </c>
      <c r="J825">
        <v>3.3911121639175694</v>
      </c>
      <c r="K825">
        <v>1.2020487460261391</v>
      </c>
      <c r="M825">
        <f t="shared" si="50"/>
        <v>339.11121639175695</v>
      </c>
      <c r="N825">
        <f t="shared" si="51"/>
        <v>152.18580656148166</v>
      </c>
    </row>
    <row r="826" spans="1:14" x14ac:dyDescent="0.3">
      <c r="A826" s="360">
        <v>45904</v>
      </c>
      <c r="B826">
        <v>1515.936157226562</v>
      </c>
      <c r="C826">
        <v>59956</v>
      </c>
      <c r="D826">
        <v>24734.30078125</v>
      </c>
      <c r="E826">
        <v>314100</v>
      </c>
      <c r="G826">
        <f t="shared" si="52"/>
        <v>6.3378491409110593E-3</v>
      </c>
      <c r="H826">
        <f t="shared" si="53"/>
        <v>7.7857445503934483E-4</v>
      </c>
      <c r="J826">
        <v>3.4126727730051867</v>
      </c>
      <c r="K826">
        <v>1.1095019427764041</v>
      </c>
      <c r="M826">
        <f t="shared" si="50"/>
        <v>341.26727730051869</v>
      </c>
      <c r="N826">
        <f t="shared" si="51"/>
        <v>152.30434068072088</v>
      </c>
    </row>
    <row r="827" spans="1:14" x14ac:dyDescent="0.3">
      <c r="A827" s="360">
        <v>45905</v>
      </c>
      <c r="B827">
        <v>1506.857543945312</v>
      </c>
      <c r="C827">
        <v>56943</v>
      </c>
      <c r="D827">
        <v>24741</v>
      </c>
      <c r="E827">
        <v>210100</v>
      </c>
      <c r="G827">
        <f t="shared" si="52"/>
        <v>-6.006788075028047E-3</v>
      </c>
      <c r="H827">
        <f t="shared" si="53"/>
        <v>2.708106342015157E-4</v>
      </c>
      <c r="J827">
        <v>3.3922350149809648</v>
      </c>
      <c r="K827">
        <v>0.74214058636524194</v>
      </c>
      <c r="M827">
        <f t="shared" si="50"/>
        <v>339.22350149809648</v>
      </c>
      <c r="N827">
        <f t="shared" si="51"/>
        <v>152.34559190119478</v>
      </c>
    </row>
    <row r="828" spans="1:14" x14ac:dyDescent="0.3">
      <c r="A828" s="360">
        <v>45908</v>
      </c>
      <c r="B828">
        <v>1478.025268554688</v>
      </c>
      <c r="C828">
        <v>368647</v>
      </c>
      <c r="D828">
        <v>24773.150390625</v>
      </c>
      <c r="E828">
        <v>213200</v>
      </c>
      <c r="G828">
        <f t="shared" si="52"/>
        <v>-1.9319466780061165E-2</v>
      </c>
      <c r="H828">
        <f t="shared" si="53"/>
        <v>1.2986346282709543E-3</v>
      </c>
      <c r="J828">
        <v>3.3273278480529154</v>
      </c>
      <c r="K828">
        <v>0.75309078064288237</v>
      </c>
      <c r="M828">
        <f t="shared" si="50"/>
        <v>332.73278480529154</v>
      </c>
      <c r="N828">
        <f t="shared" si="51"/>
        <v>152.54356167968476</v>
      </c>
    </row>
    <row r="829" spans="1:14" x14ac:dyDescent="0.3">
      <c r="A829" s="360">
        <v>45909</v>
      </c>
      <c r="B829">
        <v>1480.319946289062</v>
      </c>
      <c r="C829">
        <v>154656</v>
      </c>
      <c r="D829">
        <v>24868.599609375</v>
      </c>
      <c r="E829">
        <v>226900</v>
      </c>
      <c r="G829">
        <f t="shared" si="52"/>
        <v>1.5513255066109774E-3</v>
      </c>
      <c r="H829">
        <f t="shared" si="53"/>
        <v>3.8455266535053208E-3</v>
      </c>
      <c r="J829">
        <v>3.3324936224752673</v>
      </c>
      <c r="K829">
        <v>0.80148357470858356</v>
      </c>
      <c r="M829">
        <f t="shared" si="50"/>
        <v>333.24936224752673</v>
      </c>
      <c r="N829">
        <f t="shared" si="51"/>
        <v>153.13130137197589</v>
      </c>
    </row>
    <row r="830" spans="1:14" x14ac:dyDescent="0.3">
      <c r="A830" s="360">
        <v>45910</v>
      </c>
      <c r="B830">
        <v>1485.308227539062</v>
      </c>
      <c r="C830">
        <v>93754</v>
      </c>
      <c r="D830">
        <v>24973.099609375</v>
      </c>
      <c r="E830">
        <v>244100</v>
      </c>
      <c r="G830">
        <f t="shared" si="52"/>
        <v>3.3640670117474473E-3</v>
      </c>
      <c r="H830">
        <f t="shared" si="53"/>
        <v>4.1932821216746647E-3</v>
      </c>
      <c r="J830">
        <v>3.3437232323271173</v>
      </c>
      <c r="K830">
        <v>0.86223949134581424</v>
      </c>
      <c r="M830">
        <f t="shared" si="50"/>
        <v>334.37232323271172</v>
      </c>
      <c r="N830">
        <f t="shared" si="51"/>
        <v>153.77477230498891</v>
      </c>
    </row>
    <row r="831" spans="1:14" x14ac:dyDescent="0.3">
      <c r="A831" s="360">
        <v>45911</v>
      </c>
      <c r="B831">
        <v>1481.417358398438</v>
      </c>
      <c r="C831">
        <v>67488</v>
      </c>
      <c r="D831">
        <v>25005.5</v>
      </c>
      <c r="E831">
        <v>224600</v>
      </c>
      <c r="G831">
        <f t="shared" si="52"/>
        <v>-2.6230072574868206E-3</v>
      </c>
      <c r="H831">
        <f t="shared" si="53"/>
        <v>1.2965707489705478E-3</v>
      </c>
      <c r="J831">
        <v>3.3349641146583187</v>
      </c>
      <c r="K831">
        <v>0.79335923701872135</v>
      </c>
      <c r="M831">
        <f t="shared" si="50"/>
        <v>333.49641146583184</v>
      </c>
      <c r="N831">
        <f t="shared" si="51"/>
        <v>153.97428148762484</v>
      </c>
    </row>
    <row r="832" spans="1:14" x14ac:dyDescent="0.3">
      <c r="A832" s="360">
        <v>45912</v>
      </c>
      <c r="B832">
        <v>1459.269409179688</v>
      </c>
      <c r="C832">
        <v>186529</v>
      </c>
      <c r="D832">
        <v>25114</v>
      </c>
      <c r="E832">
        <v>225700</v>
      </c>
      <c r="G832">
        <f t="shared" si="52"/>
        <v>-1.5063398287215991E-2</v>
      </c>
      <c r="H832">
        <f t="shared" si="53"/>
        <v>4.3296588950226811E-3</v>
      </c>
      <c r="J832">
        <v>3.2851046908848192</v>
      </c>
      <c r="K832">
        <v>0.79724478982691627</v>
      </c>
      <c r="M832">
        <f t="shared" si="50"/>
        <v>328.5104690884819</v>
      </c>
      <c r="N832">
        <f t="shared" si="51"/>
        <v>154.64238288697328</v>
      </c>
    </row>
    <row r="833" spans="1:14" x14ac:dyDescent="0.3">
      <c r="A833" s="360">
        <v>45915</v>
      </c>
      <c r="B833">
        <v>1453.183715820312</v>
      </c>
      <c r="C833">
        <v>280378</v>
      </c>
      <c r="D833">
        <v>25069.19921875</v>
      </c>
      <c r="E833">
        <v>185400</v>
      </c>
      <c r="G833">
        <f t="shared" si="52"/>
        <v>-4.1790902413160703E-3</v>
      </c>
      <c r="H833">
        <f t="shared" si="53"/>
        <v>-1.785489719644452E-3</v>
      </c>
      <c r="J833">
        <v>3.2714045888499177</v>
      </c>
      <c r="K833">
        <v>0.65489226421759095</v>
      </c>
      <c r="M833">
        <f t="shared" si="50"/>
        <v>327.14045888499174</v>
      </c>
      <c r="N833">
        <f t="shared" si="51"/>
        <v>154.36651685337856</v>
      </c>
    </row>
    <row r="834" spans="1:14" x14ac:dyDescent="0.3">
      <c r="A834" s="360">
        <v>45916</v>
      </c>
      <c r="B834">
        <v>1450.090942382812</v>
      </c>
      <c r="C834">
        <v>43600</v>
      </c>
      <c r="D834">
        <v>25239.099609375</v>
      </c>
      <c r="E834">
        <v>240100</v>
      </c>
      <c r="G834">
        <f t="shared" si="52"/>
        <v>-2.1305422128472151E-3</v>
      </c>
      <c r="H834">
        <f t="shared" si="53"/>
        <v>6.7543940269436074E-3</v>
      </c>
      <c r="J834">
        <v>3.2644421428043402</v>
      </c>
      <c r="K834">
        <v>0.8481102084069233</v>
      </c>
      <c r="M834">
        <f t="shared" si="50"/>
        <v>326.44421428043404</v>
      </c>
      <c r="N834">
        <f t="shared" si="51"/>
        <v>155.41269831629475</v>
      </c>
    </row>
    <row r="835" spans="1:14" x14ac:dyDescent="0.3">
      <c r="A835" s="360">
        <v>45917</v>
      </c>
      <c r="B835">
        <v>1453.582763671875</v>
      </c>
      <c r="C835">
        <v>81496</v>
      </c>
      <c r="D835">
        <v>25330.25</v>
      </c>
      <c r="E835">
        <v>268900</v>
      </c>
      <c r="G835">
        <f t="shared" si="52"/>
        <v>2.4051069960076303E-3</v>
      </c>
      <c r="H835">
        <f t="shared" si="53"/>
        <v>3.6049698105070048E-3</v>
      </c>
      <c r="J835">
        <v>3.2723029246615303</v>
      </c>
      <c r="K835">
        <v>0.94984104556693749</v>
      </c>
      <c r="M835">
        <f t="shared" si="50"/>
        <v>327.230292466153</v>
      </c>
      <c r="N835">
        <f t="shared" si="51"/>
        <v>155.97396747323228</v>
      </c>
    </row>
    <row r="836" spans="1:14" x14ac:dyDescent="0.3">
      <c r="A836" s="360">
        <v>45918</v>
      </c>
      <c r="B836">
        <v>1445.501831054688</v>
      </c>
      <c r="C836">
        <v>43361</v>
      </c>
      <c r="D836">
        <v>25423.599609375</v>
      </c>
      <c r="E836">
        <v>272200</v>
      </c>
      <c r="G836">
        <f t="shared" si="52"/>
        <v>-5.5748311454201713E-3</v>
      </c>
      <c r="H836">
        <f t="shared" si="53"/>
        <v>3.6785274558399001E-3</v>
      </c>
      <c r="J836">
        <v>3.2541111435685734</v>
      </c>
      <c r="K836">
        <v>0.96149770399152246</v>
      </c>
      <c r="M836">
        <f t="shared" si="50"/>
        <v>325.41111435685735</v>
      </c>
      <c r="N836">
        <f t="shared" si="51"/>
        <v>156.54877857601628</v>
      </c>
    </row>
    <row r="837" spans="1:14" x14ac:dyDescent="0.3">
      <c r="A837" s="360">
        <v>45919</v>
      </c>
      <c r="B837">
        <v>1415.572143554688</v>
      </c>
      <c r="C837">
        <v>134306</v>
      </c>
      <c r="D837">
        <v>25327.05078125</v>
      </c>
      <c r="E837">
        <v>380400</v>
      </c>
      <c r="G837">
        <f t="shared" si="52"/>
        <v>-2.092275809514901E-2</v>
      </c>
      <c r="H837">
        <f t="shared" si="53"/>
        <v>-3.8048357551339826E-3</v>
      </c>
      <c r="J837">
        <v>3.1867334844574726</v>
      </c>
      <c r="K837">
        <v>1.34369480748852</v>
      </c>
      <c r="M837">
        <f t="shared" ref="M837:M900" si="54">B837/$B$4*100</f>
        <v>318.67334844574725</v>
      </c>
      <c r="N837">
        <f t="shared" ref="N837:N900" si="55">D837/$D$4*100</f>
        <v>155.95426791080186</v>
      </c>
    </row>
    <row r="838" spans="1:14" x14ac:dyDescent="0.3">
      <c r="A838" s="360">
        <v>45922</v>
      </c>
      <c r="B838">
        <v>1406.194213867188</v>
      </c>
      <c r="C838">
        <v>100894</v>
      </c>
      <c r="D838">
        <v>25202.349609375</v>
      </c>
      <c r="E838">
        <v>254500</v>
      </c>
      <c r="G838">
        <f t="shared" ref="G838:G901" si="56">LN(B838/B837)</f>
        <v>-6.6468750610485378E-3</v>
      </c>
      <c r="H838">
        <f t="shared" ref="H838:H901" si="57">LN(D838/D837)</f>
        <v>-4.9357967470806197E-3</v>
      </c>
      <c r="J838">
        <v>3.1656219058734245</v>
      </c>
      <c r="K838">
        <v>0.89897562698693045</v>
      </c>
      <c r="M838">
        <f t="shared" si="54"/>
        <v>316.56219058734246</v>
      </c>
      <c r="N838">
        <f t="shared" si="55"/>
        <v>155.18640590683802</v>
      </c>
    </row>
    <row r="839" spans="1:14" x14ac:dyDescent="0.3">
      <c r="A839" s="360">
        <v>45923</v>
      </c>
      <c r="B839">
        <v>1410.484130859375</v>
      </c>
      <c r="C839">
        <v>173220</v>
      </c>
      <c r="D839">
        <v>25169.5</v>
      </c>
      <c r="E839">
        <v>299200</v>
      </c>
      <c r="G839">
        <f t="shared" si="56"/>
        <v>3.0460846317541491E-3</v>
      </c>
      <c r="H839">
        <f t="shared" si="57"/>
        <v>-1.3042846068432991E-3</v>
      </c>
      <c r="J839">
        <v>3.1752793593538358</v>
      </c>
      <c r="K839">
        <v>1.0568703638290358</v>
      </c>
      <c r="M839">
        <f t="shared" si="54"/>
        <v>317.5279359353836</v>
      </c>
      <c r="N839">
        <f t="shared" si="55"/>
        <v>154.98413060737732</v>
      </c>
    </row>
    <row r="840" spans="1:14" x14ac:dyDescent="0.3">
      <c r="A840" s="360">
        <v>45924</v>
      </c>
      <c r="B840">
        <v>1388.8349609375</v>
      </c>
      <c r="C840">
        <v>49688</v>
      </c>
      <c r="D840">
        <v>25056.900390625</v>
      </c>
      <c r="E840">
        <v>244400</v>
      </c>
      <c r="G840">
        <f t="shared" si="56"/>
        <v>-1.5467762583373125E-2</v>
      </c>
      <c r="H840">
        <f t="shared" si="57"/>
        <v>-4.4836897383111456E-3</v>
      </c>
      <c r="J840">
        <v>3.1265427866437334</v>
      </c>
      <c r="K840">
        <v>0.86329918756623103</v>
      </c>
      <c r="M840">
        <f t="shared" si="54"/>
        <v>312.65427866437335</v>
      </c>
      <c r="N840">
        <f t="shared" si="55"/>
        <v>154.29078538535407</v>
      </c>
    </row>
    <row r="841" spans="1:14" x14ac:dyDescent="0.3">
      <c r="A841" s="360">
        <v>45925</v>
      </c>
      <c r="B841">
        <v>1381.851440429688</v>
      </c>
      <c r="C841">
        <v>47447</v>
      </c>
      <c r="D841">
        <v>24890.849609375</v>
      </c>
      <c r="E841">
        <v>342500</v>
      </c>
      <c r="G841">
        <f t="shared" si="56"/>
        <v>-5.0410145969809958E-3</v>
      </c>
      <c r="H841">
        <f t="shared" si="57"/>
        <v>-6.6490039290245948E-3</v>
      </c>
      <c r="J841">
        <v>3.1108214977338258</v>
      </c>
      <c r="K841">
        <v>1.2098198516425291</v>
      </c>
      <c r="M841">
        <f t="shared" si="54"/>
        <v>311.08214977338258</v>
      </c>
      <c r="N841">
        <f t="shared" si="55"/>
        <v>153.26830834096671</v>
      </c>
    </row>
    <row r="842" spans="1:14" x14ac:dyDescent="0.3">
      <c r="A842" s="360">
        <v>45926</v>
      </c>
      <c r="B842">
        <v>1358.606079101562</v>
      </c>
      <c r="C842">
        <v>175452</v>
      </c>
      <c r="D842">
        <v>24654.69921875</v>
      </c>
      <c r="E842">
        <v>291500</v>
      </c>
      <c r="G842">
        <f t="shared" si="56"/>
        <v>-1.6964991197413223E-2</v>
      </c>
      <c r="H842">
        <f t="shared" si="57"/>
        <v>-9.5327303668938049E-3</v>
      </c>
      <c r="J842">
        <v>3.0584915817772749</v>
      </c>
      <c r="K842">
        <v>1.0296714941716707</v>
      </c>
      <c r="M842">
        <f t="shared" si="54"/>
        <v>305.84915817772747</v>
      </c>
      <c r="N842">
        <f t="shared" si="55"/>
        <v>151.81418477937001</v>
      </c>
    </row>
    <row r="843" spans="1:14" x14ac:dyDescent="0.3">
      <c r="A843" s="360">
        <v>45929</v>
      </c>
      <c r="B843">
        <v>1337.35595703125</v>
      </c>
      <c r="C843">
        <v>116015</v>
      </c>
      <c r="D843">
        <v>24634.900390625</v>
      </c>
      <c r="E843">
        <v>394400</v>
      </c>
      <c r="G843">
        <f t="shared" si="56"/>
        <v>-1.5764733987952032E-2</v>
      </c>
      <c r="H843">
        <f t="shared" si="57"/>
        <v>-8.033674181471517E-4</v>
      </c>
      <c r="J843">
        <v>3.0106533448787851</v>
      </c>
      <c r="K843">
        <v>1.393147297774638</v>
      </c>
      <c r="M843">
        <f t="shared" si="54"/>
        <v>301.06533448787849</v>
      </c>
      <c r="N843">
        <f t="shared" si="55"/>
        <v>151.69227118696656</v>
      </c>
    </row>
    <row r="844" spans="1:14" x14ac:dyDescent="0.3">
      <c r="A844" s="360">
        <v>45930</v>
      </c>
      <c r="B844">
        <v>1352.819702148438</v>
      </c>
      <c r="C844">
        <v>122838</v>
      </c>
      <c r="D844">
        <v>24611.099609375</v>
      </c>
      <c r="E844">
        <v>303000</v>
      </c>
      <c r="G844">
        <f t="shared" si="56"/>
        <v>1.1496584162581598E-2</v>
      </c>
      <c r="H844">
        <f t="shared" si="57"/>
        <v>-9.6660776928685977E-4</v>
      </c>
      <c r="J844">
        <v>3.0454653003022036</v>
      </c>
      <c r="K844">
        <v>1.0702931826209821</v>
      </c>
      <c r="M844">
        <f t="shared" si="54"/>
        <v>304.54653003022037</v>
      </c>
      <c r="N844">
        <f t="shared" si="55"/>
        <v>151.54571510163285</v>
      </c>
    </row>
    <row r="845" spans="1:14" x14ac:dyDescent="0.3">
      <c r="A845" s="360">
        <v>45931</v>
      </c>
      <c r="B845">
        <v>1340.44873046875</v>
      </c>
      <c r="C845">
        <v>292681</v>
      </c>
      <c r="D845">
        <v>24836.30078125</v>
      </c>
      <c r="E845">
        <v>308900</v>
      </c>
      <c r="G845">
        <f t="shared" si="56"/>
        <v>-9.1866510840892257E-3</v>
      </c>
      <c r="H845">
        <f t="shared" si="57"/>
        <v>9.108779315782467E-3</v>
      </c>
      <c r="J845">
        <v>3.0176157909243626</v>
      </c>
      <c r="K845">
        <v>1.0911338749558459</v>
      </c>
      <c r="M845">
        <f t="shared" si="54"/>
        <v>301.76157909243625</v>
      </c>
      <c r="N845">
        <f t="shared" si="55"/>
        <v>152.93241757227426</v>
      </c>
    </row>
    <row r="846" spans="1:14" x14ac:dyDescent="0.3">
      <c r="A846" s="360">
        <v>45933</v>
      </c>
      <c r="B846">
        <v>1351.023803710938</v>
      </c>
      <c r="C846">
        <v>140717</v>
      </c>
      <c r="D846">
        <v>24894.25</v>
      </c>
      <c r="E846">
        <v>365900</v>
      </c>
      <c r="G846">
        <f t="shared" si="56"/>
        <v>7.8582467606113076E-3</v>
      </c>
      <c r="H846">
        <f t="shared" si="57"/>
        <v>2.3305289834215856E-3</v>
      </c>
      <c r="J846">
        <v>3.0414223769432467</v>
      </c>
      <c r="K846">
        <v>1.2924761568350407</v>
      </c>
      <c r="M846">
        <f t="shared" si="54"/>
        <v>304.14223769432465</v>
      </c>
      <c r="N846">
        <f t="shared" si="55"/>
        <v>153.2892466426708</v>
      </c>
    </row>
    <row r="847" spans="1:14" x14ac:dyDescent="0.3">
      <c r="A847" s="360">
        <v>45936</v>
      </c>
      <c r="B847">
        <v>1325.783203125</v>
      </c>
      <c r="C847">
        <v>253259</v>
      </c>
      <c r="D847">
        <v>25077.650390625</v>
      </c>
      <c r="E847">
        <v>268800</v>
      </c>
      <c r="G847">
        <f t="shared" si="56"/>
        <v>-1.8859296642505335E-2</v>
      </c>
      <c r="H847">
        <f t="shared" si="57"/>
        <v>7.3401736828141448E-3</v>
      </c>
      <c r="J847">
        <v>2.9846007819286382</v>
      </c>
      <c r="K847">
        <v>0.94948781349346523</v>
      </c>
      <c r="M847">
        <f t="shared" si="54"/>
        <v>298.46007819286382</v>
      </c>
      <c r="N847">
        <f t="shared" si="55"/>
        <v>154.41855592946908</v>
      </c>
    </row>
    <row r="848" spans="1:14" x14ac:dyDescent="0.3">
      <c r="A848" s="360">
        <v>45937</v>
      </c>
      <c r="B848">
        <v>1326.780883789062</v>
      </c>
      <c r="C848">
        <v>530578</v>
      </c>
      <c r="D848">
        <v>25108.30078125</v>
      </c>
      <c r="E848">
        <v>288000</v>
      </c>
      <c r="G848">
        <f t="shared" si="56"/>
        <v>7.52238723301526E-4</v>
      </c>
      <c r="H848">
        <f t="shared" si="57"/>
        <v>1.2214730903828323E-3</v>
      </c>
      <c r="J848">
        <v>2.986846758859901</v>
      </c>
      <c r="K848">
        <v>1.0173083716001412</v>
      </c>
      <c r="M848">
        <f t="shared" si="54"/>
        <v>298.68467588599009</v>
      </c>
      <c r="N848">
        <f t="shared" si="55"/>
        <v>154.60728928308325</v>
      </c>
    </row>
    <row r="849" spans="1:14" x14ac:dyDescent="0.3">
      <c r="A849" s="360">
        <v>45938</v>
      </c>
      <c r="B849">
        <v>1311.317260742188</v>
      </c>
      <c r="C849">
        <v>268170</v>
      </c>
      <c r="D849">
        <v>25046.150390625</v>
      </c>
      <c r="E849">
        <v>227400</v>
      </c>
      <c r="G849">
        <f t="shared" si="56"/>
        <v>-1.1723445685669919E-2</v>
      </c>
      <c r="H849">
        <f t="shared" si="57"/>
        <v>-2.4783611817054724E-3</v>
      </c>
      <c r="J849">
        <v>2.9520350782409555</v>
      </c>
      <c r="K849">
        <v>0.80324973507594488</v>
      </c>
      <c r="M849">
        <f t="shared" si="54"/>
        <v>295.20350782409554</v>
      </c>
      <c r="N849">
        <f t="shared" si="55"/>
        <v>154.22459100707761</v>
      </c>
    </row>
    <row r="850" spans="1:14" x14ac:dyDescent="0.3">
      <c r="A850" s="360">
        <v>45939</v>
      </c>
      <c r="B850">
        <v>1316.904052734375</v>
      </c>
      <c r="C850">
        <v>963909</v>
      </c>
      <c r="D850">
        <v>25181.80078125</v>
      </c>
      <c r="E850">
        <v>286300</v>
      </c>
      <c r="G850">
        <f t="shared" si="56"/>
        <v>4.2513926649444143E-3</v>
      </c>
      <c r="H850">
        <f t="shared" si="57"/>
        <v>5.4014036910443319E-3</v>
      </c>
      <c r="J850">
        <v>2.9646120544079873</v>
      </c>
      <c r="K850">
        <v>1.0113034263511127</v>
      </c>
      <c r="M850">
        <f t="shared" si="54"/>
        <v>296.46120544079872</v>
      </c>
      <c r="N850">
        <f t="shared" si="55"/>
        <v>155.05987410199671</v>
      </c>
    </row>
    <row r="851" spans="1:14" x14ac:dyDescent="0.3">
      <c r="A851" s="360">
        <v>45940</v>
      </c>
      <c r="B851">
        <v>1343.341918945312</v>
      </c>
      <c r="C851">
        <v>371486</v>
      </c>
      <c r="D851">
        <v>25285.349609375</v>
      </c>
      <c r="E851">
        <v>232900</v>
      </c>
      <c r="G851">
        <f t="shared" si="56"/>
        <v>1.9876911334450506E-2</v>
      </c>
      <c r="H851">
        <f t="shared" si="57"/>
        <v>4.1036187949703082E-3</v>
      </c>
      <c r="J851">
        <v>3.0241289316618984</v>
      </c>
      <c r="K851">
        <v>0.82267749911691979</v>
      </c>
      <c r="M851">
        <f t="shared" si="54"/>
        <v>302.41289316618986</v>
      </c>
      <c r="N851">
        <f t="shared" si="55"/>
        <v>155.69748808329814</v>
      </c>
    </row>
    <row r="852" spans="1:14" x14ac:dyDescent="0.3">
      <c r="A852" s="360">
        <v>45943</v>
      </c>
      <c r="B852">
        <v>1327.778564453125</v>
      </c>
      <c r="C852">
        <v>201533</v>
      </c>
      <c r="D852">
        <v>25227.349609375</v>
      </c>
      <c r="E852">
        <v>234300</v>
      </c>
      <c r="G852">
        <f t="shared" si="56"/>
        <v>-1.1653185028201981E-2</v>
      </c>
      <c r="H852">
        <f t="shared" si="57"/>
        <v>-2.2964532241035664E-3</v>
      </c>
      <c r="J852">
        <v>2.9890927357911661</v>
      </c>
      <c r="K852">
        <v>0.82762274814553161</v>
      </c>
      <c r="M852">
        <f t="shared" si="54"/>
        <v>298.90927357911659</v>
      </c>
      <c r="N852">
        <f t="shared" si="55"/>
        <v>155.34034632143442</v>
      </c>
    </row>
    <row r="853" spans="1:14" x14ac:dyDescent="0.3">
      <c r="A853" s="360">
        <v>45944</v>
      </c>
      <c r="B853">
        <v>1326.68115234375</v>
      </c>
      <c r="C853">
        <v>114813</v>
      </c>
      <c r="D853">
        <v>25145.5</v>
      </c>
      <c r="E853">
        <v>292100</v>
      </c>
      <c r="G853">
        <f t="shared" si="56"/>
        <v>-8.2684409558243886E-4</v>
      </c>
      <c r="H853">
        <f t="shared" si="57"/>
        <v>-3.2497538671527296E-3</v>
      </c>
      <c r="J853">
        <v>2.9866222436081169</v>
      </c>
      <c r="K853">
        <v>1.0317908866125045</v>
      </c>
      <c r="M853">
        <f t="shared" si="54"/>
        <v>298.66222436081171</v>
      </c>
      <c r="N853">
        <f t="shared" si="55"/>
        <v>154.83634780936478</v>
      </c>
    </row>
    <row r="854" spans="1:14" x14ac:dyDescent="0.3">
      <c r="A854" s="360">
        <v>45945</v>
      </c>
      <c r="B854">
        <v>1319.398193359375</v>
      </c>
      <c r="C854">
        <v>92303</v>
      </c>
      <c r="D854">
        <v>25323.55078125</v>
      </c>
      <c r="E854">
        <v>289900</v>
      </c>
      <c r="G854">
        <f t="shared" si="56"/>
        <v>-5.5047309045477538E-3</v>
      </c>
      <c r="H854">
        <f t="shared" si="57"/>
        <v>7.055869574947451E-3</v>
      </c>
      <c r="J854">
        <v>2.9702268593339123</v>
      </c>
      <c r="K854">
        <v>1.0240197809961145</v>
      </c>
      <c r="M854">
        <f t="shared" si="54"/>
        <v>297.02268593339124</v>
      </c>
      <c r="N854">
        <f t="shared" si="55"/>
        <v>155.93271625275838</v>
      </c>
    </row>
    <row r="855" spans="1:14" x14ac:dyDescent="0.3">
      <c r="A855" s="360">
        <v>45946</v>
      </c>
      <c r="B855">
        <v>1313.9111328125</v>
      </c>
      <c r="C855">
        <v>389239</v>
      </c>
      <c r="D855">
        <v>25585.30078125</v>
      </c>
      <c r="E855">
        <v>372800</v>
      </c>
      <c r="G855">
        <f t="shared" si="56"/>
        <v>-4.1674317815300604E-3</v>
      </c>
      <c r="H855">
        <f t="shared" si="57"/>
        <v>1.0283174673804386E-2</v>
      </c>
      <c r="J855">
        <v>2.9578743984186651</v>
      </c>
      <c r="K855">
        <v>1.3168491699046274</v>
      </c>
      <c r="M855">
        <f t="shared" si="54"/>
        <v>295.7874398418665</v>
      </c>
      <c r="N855">
        <f t="shared" si="55"/>
        <v>157.54447239358282</v>
      </c>
    </row>
    <row r="856" spans="1:14" x14ac:dyDescent="0.3">
      <c r="A856" s="360">
        <v>45947</v>
      </c>
      <c r="B856">
        <v>1345.636596679688</v>
      </c>
      <c r="C856">
        <v>554044</v>
      </c>
      <c r="D856">
        <v>25709.849609375</v>
      </c>
      <c r="E856">
        <v>422100</v>
      </c>
      <c r="G856">
        <f t="shared" si="56"/>
        <v>2.3858920426740642E-2</v>
      </c>
      <c r="H856">
        <f t="shared" si="57"/>
        <v>4.8561734175648985E-3</v>
      </c>
      <c r="J856">
        <v>3.0292947060842543</v>
      </c>
      <c r="K856">
        <v>1.4909925821264571</v>
      </c>
      <c r="M856">
        <f t="shared" si="54"/>
        <v>302.92947060842545</v>
      </c>
      <c r="N856">
        <f t="shared" si="55"/>
        <v>158.3113963231452</v>
      </c>
    </row>
    <row r="857" spans="1:14" x14ac:dyDescent="0.3">
      <c r="A857" s="360">
        <v>45950</v>
      </c>
      <c r="B857">
        <v>1337.555541992188</v>
      </c>
      <c r="C857">
        <v>369287</v>
      </c>
      <c r="D857">
        <v>25843.150390625</v>
      </c>
      <c r="E857">
        <v>301100</v>
      </c>
      <c r="G857">
        <f t="shared" si="56"/>
        <v>-6.0234815124166879E-3</v>
      </c>
      <c r="H857">
        <f t="shared" si="57"/>
        <v>5.1714188632333265E-3</v>
      </c>
      <c r="J857">
        <v>3.0111026501868268</v>
      </c>
      <c r="K857">
        <v>1.0635817732250088</v>
      </c>
      <c r="M857">
        <f t="shared" si="54"/>
        <v>301.1102650186827</v>
      </c>
      <c r="N857">
        <f t="shared" si="55"/>
        <v>159.13221142441125</v>
      </c>
    </row>
    <row r="858" spans="1:14" x14ac:dyDescent="0.3">
      <c r="A858" s="360">
        <v>45951</v>
      </c>
      <c r="B858">
        <v>1356.810302734375</v>
      </c>
      <c r="C858">
        <v>79732</v>
      </c>
      <c r="D858">
        <v>25868.599609375</v>
      </c>
      <c r="E858">
        <v>42500</v>
      </c>
      <c r="G858">
        <f t="shared" si="56"/>
        <v>1.4292853784547827E-2</v>
      </c>
      <c r="H858">
        <f t="shared" si="57"/>
        <v>9.842722709860459E-4</v>
      </c>
      <c r="J858">
        <v>3.0544489332227887</v>
      </c>
      <c r="K858">
        <v>0.15012363122571529</v>
      </c>
      <c r="M858">
        <f t="shared" si="54"/>
        <v>305.44489332227886</v>
      </c>
      <c r="N858">
        <f t="shared" si="55"/>
        <v>159.28891795583243</v>
      </c>
    </row>
    <row r="859" spans="1:14" x14ac:dyDescent="0.3">
      <c r="A859" s="360">
        <v>45953</v>
      </c>
      <c r="B859">
        <v>1357.408813476562</v>
      </c>
      <c r="C859">
        <v>368139</v>
      </c>
      <c r="D859">
        <v>25891.400390625</v>
      </c>
      <c r="E859">
        <v>448400</v>
      </c>
      <c r="G859">
        <f t="shared" si="56"/>
        <v>4.4101874333799142E-4</v>
      </c>
      <c r="H859">
        <f t="shared" si="57"/>
        <v>8.8101942522498481E-4</v>
      </c>
      <c r="J859">
        <v>3.0557962995379704</v>
      </c>
      <c r="K859">
        <v>1.5838926174496644</v>
      </c>
      <c r="M859">
        <f t="shared" si="54"/>
        <v>305.57962995379705</v>
      </c>
      <c r="N859">
        <f t="shared" si="55"/>
        <v>159.42931642458234</v>
      </c>
    </row>
    <row r="860" spans="1:14" x14ac:dyDescent="0.3">
      <c r="A860" s="360">
        <v>45954</v>
      </c>
      <c r="B860">
        <v>1361.798583984375</v>
      </c>
      <c r="C860">
        <v>315634</v>
      </c>
      <c r="D860">
        <v>25795.150390625</v>
      </c>
      <c r="E860">
        <v>284900</v>
      </c>
      <c r="G860">
        <f t="shared" si="56"/>
        <v>3.228716077619384E-3</v>
      </c>
      <c r="H860">
        <f t="shared" si="57"/>
        <v>-3.7243774174138414E-3</v>
      </c>
      <c r="J860">
        <v>3.0656785430746387</v>
      </c>
      <c r="K860">
        <v>1.006358177322501</v>
      </c>
      <c r="M860">
        <f t="shared" si="54"/>
        <v>306.56785430746385</v>
      </c>
      <c r="N860">
        <f t="shared" si="55"/>
        <v>158.83664582838614</v>
      </c>
    </row>
    <row r="861" spans="1:14" x14ac:dyDescent="0.3">
      <c r="A861" s="360">
        <v>45957</v>
      </c>
      <c r="B861">
        <v>1356.710571289062</v>
      </c>
      <c r="C861">
        <v>434619</v>
      </c>
      <c r="D861">
        <v>25966.05078125</v>
      </c>
      <c r="E861">
        <v>266300</v>
      </c>
      <c r="G861">
        <f t="shared" si="56"/>
        <v>-3.7432418621691633E-3</v>
      </c>
      <c r="H861">
        <f t="shared" si="57"/>
        <v>6.6034407150819801E-3</v>
      </c>
      <c r="J861">
        <v>3.0542244179710023</v>
      </c>
      <c r="K861">
        <v>0.94065701165665838</v>
      </c>
      <c r="M861">
        <f t="shared" si="54"/>
        <v>305.42244179710025</v>
      </c>
      <c r="N861">
        <f t="shared" si="55"/>
        <v>159.8889849078862</v>
      </c>
    </row>
    <row r="862" spans="1:14" x14ac:dyDescent="0.3">
      <c r="A862" s="360">
        <v>45958</v>
      </c>
      <c r="B862">
        <v>1373.371337890625</v>
      </c>
      <c r="C862">
        <v>89372</v>
      </c>
      <c r="D862">
        <v>25936.19921875</v>
      </c>
      <c r="E862">
        <v>395200</v>
      </c>
      <c r="G862">
        <f t="shared" si="56"/>
        <v>1.2205475139476448E-2</v>
      </c>
      <c r="H862">
        <f t="shared" si="57"/>
        <v>-1.1502994876563522E-3</v>
      </c>
      <c r="J862">
        <v>3.0917311060247856</v>
      </c>
      <c r="K862">
        <v>1.3959731543624161</v>
      </c>
      <c r="M862">
        <f t="shared" si="54"/>
        <v>309.17311060247857</v>
      </c>
      <c r="N862">
        <f t="shared" si="55"/>
        <v>159.70517043158216</v>
      </c>
    </row>
    <row r="863" spans="1:14" x14ac:dyDescent="0.3">
      <c r="A863" s="360">
        <v>45959</v>
      </c>
      <c r="B863">
        <v>1385.343139648438</v>
      </c>
      <c r="C863">
        <v>83090</v>
      </c>
      <c r="D863">
        <v>26053.900390625</v>
      </c>
      <c r="E863">
        <v>321900</v>
      </c>
      <c r="G863">
        <f t="shared" si="56"/>
        <v>8.6793156803259483E-3</v>
      </c>
      <c r="H863">
        <f t="shared" si="57"/>
        <v>4.5278379478023677E-3</v>
      </c>
      <c r="J863">
        <v>3.1186820047865451</v>
      </c>
      <c r="K863">
        <v>1.1370540445072412</v>
      </c>
      <c r="M863">
        <f t="shared" si="54"/>
        <v>311.8682004786545</v>
      </c>
      <c r="N863">
        <f t="shared" si="55"/>
        <v>160.42992911945902</v>
      </c>
    </row>
    <row r="864" spans="1:14" x14ac:dyDescent="0.3">
      <c r="A864" s="360">
        <v>45960</v>
      </c>
      <c r="B864">
        <v>1377.162475585938</v>
      </c>
      <c r="C864">
        <v>88649</v>
      </c>
      <c r="D864">
        <v>25877.849609375</v>
      </c>
      <c r="E864">
        <v>257400</v>
      </c>
      <c r="G864">
        <f t="shared" si="56"/>
        <v>-5.9226579889887533E-3</v>
      </c>
      <c r="H864">
        <f t="shared" si="57"/>
        <v>-6.7801087261200269E-3</v>
      </c>
      <c r="J864">
        <v>3.1002657084418019</v>
      </c>
      <c r="K864">
        <v>0.90921935711762625</v>
      </c>
      <c r="M864">
        <f t="shared" si="54"/>
        <v>310.02657084418018</v>
      </c>
      <c r="N864">
        <f t="shared" si="55"/>
        <v>159.34587590923311</v>
      </c>
    </row>
    <row r="865" spans="1:14" x14ac:dyDescent="0.3">
      <c r="A865" s="360">
        <v>45961</v>
      </c>
      <c r="B865">
        <v>1366.188232421875</v>
      </c>
      <c r="C865">
        <v>89969</v>
      </c>
      <c r="D865">
        <v>25722.099609375</v>
      </c>
      <c r="E865">
        <v>334400</v>
      </c>
      <c r="G865">
        <f t="shared" si="56"/>
        <v>-8.0006553087453407E-3</v>
      </c>
      <c r="H865">
        <f t="shared" si="57"/>
        <v>-6.0368459800537819E-3</v>
      </c>
      <c r="J865">
        <v>3.0755605118068368</v>
      </c>
      <c r="K865">
        <v>1.1812080536912752</v>
      </c>
      <c r="M865">
        <f t="shared" si="54"/>
        <v>307.55605118068365</v>
      </c>
      <c r="N865">
        <f t="shared" si="55"/>
        <v>158.38682712629745</v>
      </c>
    </row>
    <row r="866" spans="1:14" x14ac:dyDescent="0.3">
      <c r="A866" s="360">
        <v>45964</v>
      </c>
      <c r="B866">
        <v>1374.269287109375</v>
      </c>
      <c r="C866">
        <v>153029</v>
      </c>
      <c r="D866">
        <v>25763.349609375</v>
      </c>
      <c r="E866">
        <v>23300</v>
      </c>
      <c r="G866">
        <f t="shared" si="56"/>
        <v>5.8976123896950809E-3</v>
      </c>
      <c r="H866">
        <f t="shared" si="57"/>
        <v>1.6023948300849921E-3</v>
      </c>
      <c r="J866">
        <v>3.0937525677042643</v>
      </c>
      <c r="K866">
        <v>8.2303073119039213E-2</v>
      </c>
      <c r="M866">
        <f t="shared" si="54"/>
        <v>309.3752567704264</v>
      </c>
      <c r="N866">
        <f t="shared" si="55"/>
        <v>158.64082881038155</v>
      </c>
    </row>
    <row r="867" spans="1:14" x14ac:dyDescent="0.3">
      <c r="A867" s="360">
        <v>45965</v>
      </c>
      <c r="B867">
        <v>1387.23876953125</v>
      </c>
      <c r="C867">
        <v>194428</v>
      </c>
      <c r="D867">
        <v>25597.650390625</v>
      </c>
      <c r="E867">
        <v>305100</v>
      </c>
      <c r="G867">
        <f t="shared" si="56"/>
        <v>9.3931123968818177E-3</v>
      </c>
      <c r="H867">
        <f t="shared" si="57"/>
        <v>-6.452358545521922E-3</v>
      </c>
      <c r="J867">
        <v>3.1229494433972866</v>
      </c>
      <c r="K867">
        <v>1.0777110561638996</v>
      </c>
      <c r="M867">
        <f t="shared" si="54"/>
        <v>312.29494433972866</v>
      </c>
      <c r="N867">
        <f t="shared" si="55"/>
        <v>157.62051655307448</v>
      </c>
    </row>
    <row r="868" spans="1:14" x14ac:dyDescent="0.3">
      <c r="A868" s="360">
        <v>45967</v>
      </c>
      <c r="B868">
        <v>1360.501586914062</v>
      </c>
      <c r="C868">
        <v>140818</v>
      </c>
      <c r="D868">
        <v>25509.69921875</v>
      </c>
      <c r="E868">
        <v>371900</v>
      </c>
      <c r="G868">
        <f t="shared" si="56"/>
        <v>-1.9461829040698559E-2</v>
      </c>
      <c r="H868">
        <f t="shared" si="57"/>
        <v>-3.4418242922323408E-3</v>
      </c>
      <c r="J868">
        <v>3.0627587455835474</v>
      </c>
      <c r="K868">
        <v>1.3136700812433768</v>
      </c>
      <c r="M868">
        <f t="shared" si="54"/>
        <v>306.27587455835476</v>
      </c>
      <c r="N868">
        <f t="shared" si="55"/>
        <v>157.07894695856737</v>
      </c>
    </row>
    <row r="869" spans="1:14" x14ac:dyDescent="0.3">
      <c r="A869" s="360">
        <v>45968</v>
      </c>
      <c r="B869">
        <v>1370.278564453125</v>
      </c>
      <c r="C869">
        <v>85580</v>
      </c>
      <c r="D869">
        <v>25492.30078125</v>
      </c>
      <c r="E869">
        <v>305600</v>
      </c>
      <c r="G869">
        <f t="shared" si="56"/>
        <v>7.160605228323097E-3</v>
      </c>
      <c r="H869">
        <f t="shared" si="57"/>
        <v>-6.8226493764533033E-4</v>
      </c>
      <c r="J869">
        <v>3.0847686599792081</v>
      </c>
      <c r="K869">
        <v>1.0794772165312609</v>
      </c>
      <c r="M869">
        <f t="shared" si="54"/>
        <v>308.47686599792081</v>
      </c>
      <c r="N869">
        <f t="shared" si="55"/>
        <v>156.97181405128418</v>
      </c>
    </row>
    <row r="870" spans="1:14" x14ac:dyDescent="0.3">
      <c r="A870" s="360">
        <v>45971</v>
      </c>
      <c r="B870">
        <v>1346.63427734375</v>
      </c>
      <c r="C870">
        <v>258940</v>
      </c>
      <c r="D870">
        <v>25574.349609375</v>
      </c>
      <c r="E870">
        <v>243600</v>
      </c>
      <c r="G870">
        <f t="shared" si="56"/>
        <v>-1.7405699350256883E-2</v>
      </c>
      <c r="H870">
        <f t="shared" si="57"/>
        <v>3.2134043686110675E-3</v>
      </c>
      <c r="J870">
        <v>3.0315406830155176</v>
      </c>
      <c r="K870">
        <v>0.8604733309784528</v>
      </c>
      <c r="M870">
        <f t="shared" si="54"/>
        <v>303.15406830155177</v>
      </c>
      <c r="N870">
        <f t="shared" si="55"/>
        <v>157.47703927603268</v>
      </c>
    </row>
    <row r="871" spans="1:14" x14ac:dyDescent="0.3">
      <c r="A871" s="360">
        <v>45972</v>
      </c>
      <c r="B871">
        <v>1351.921752929688</v>
      </c>
      <c r="C871">
        <v>83768</v>
      </c>
      <c r="D871">
        <v>25694.94921875</v>
      </c>
      <c r="E871">
        <v>297700</v>
      </c>
      <c r="G871">
        <f t="shared" si="56"/>
        <v>3.918749355646808E-3</v>
      </c>
      <c r="H871">
        <f t="shared" si="57"/>
        <v>4.7045633377707221E-3</v>
      </c>
      <c r="J871">
        <v>3.0434438386227249</v>
      </c>
      <c r="K871">
        <v>1.0515718827269516</v>
      </c>
      <c r="M871">
        <f t="shared" si="54"/>
        <v>304.34438386227248</v>
      </c>
      <c r="N871">
        <f t="shared" si="55"/>
        <v>158.21964543072679</v>
      </c>
    </row>
    <row r="872" spans="1:14" x14ac:dyDescent="0.3">
      <c r="A872" s="360">
        <v>45973</v>
      </c>
      <c r="B872">
        <v>1355.912353515625</v>
      </c>
      <c r="C872">
        <v>102433</v>
      </c>
      <c r="D872">
        <v>25875.80078125</v>
      </c>
      <c r="E872">
        <v>312600</v>
      </c>
      <c r="G872">
        <f t="shared" si="56"/>
        <v>2.947450484839366E-3</v>
      </c>
      <c r="H872">
        <f t="shared" si="57"/>
        <v>7.0137550406647858E-3</v>
      </c>
      <c r="J872">
        <v>3.05242747154331</v>
      </c>
      <c r="K872">
        <v>1.1042034616743199</v>
      </c>
      <c r="M872">
        <f t="shared" si="54"/>
        <v>305.24274715433097</v>
      </c>
      <c r="N872">
        <f t="shared" si="55"/>
        <v>159.33326001119315</v>
      </c>
    </row>
    <row r="873" spans="1:14" x14ac:dyDescent="0.3">
      <c r="A873" s="360">
        <v>45974</v>
      </c>
      <c r="B873">
        <v>1352.520263671875</v>
      </c>
      <c r="C873">
        <v>71453</v>
      </c>
      <c r="D873">
        <v>25879.150390625</v>
      </c>
      <c r="E873">
        <v>385200</v>
      </c>
      <c r="G873">
        <f t="shared" si="56"/>
        <v>-2.5048373703528489E-3</v>
      </c>
      <c r="H873">
        <f t="shared" si="57"/>
        <v>1.2944111834060272E-4</v>
      </c>
      <c r="J873">
        <v>3.0447912049379067</v>
      </c>
      <c r="K873">
        <v>1.3606499470151889</v>
      </c>
      <c r="M873">
        <f t="shared" si="54"/>
        <v>304.47912049379067</v>
      </c>
      <c r="N873">
        <f t="shared" si="55"/>
        <v>159.35388562143009</v>
      </c>
    </row>
    <row r="874" spans="1:14" x14ac:dyDescent="0.3">
      <c r="A874" s="360">
        <v>45975</v>
      </c>
      <c r="B874">
        <v>1338.353637695312</v>
      </c>
      <c r="C874">
        <v>190449</v>
      </c>
      <c r="D874">
        <v>25910.05078125</v>
      </c>
      <c r="E874">
        <v>518900</v>
      </c>
      <c r="G874">
        <f t="shared" si="56"/>
        <v>-1.0529484014082864E-2</v>
      </c>
      <c r="H874">
        <f t="shared" si="57"/>
        <v>1.1933141887742222E-3</v>
      </c>
      <c r="J874">
        <v>3.0128993218100479</v>
      </c>
      <c r="K874">
        <v>1.8329212292476156</v>
      </c>
      <c r="M874">
        <f t="shared" si="54"/>
        <v>301.28993218100481</v>
      </c>
      <c r="N874">
        <f t="shared" si="55"/>
        <v>159.54415837919024</v>
      </c>
    </row>
    <row r="875" spans="1:14" x14ac:dyDescent="0.3">
      <c r="A875" s="360">
        <v>45978</v>
      </c>
      <c r="B875">
        <v>1305.131713867188</v>
      </c>
      <c r="C875">
        <v>496386</v>
      </c>
      <c r="D875">
        <v>26013.44921875</v>
      </c>
      <c r="E875">
        <v>281800</v>
      </c>
      <c r="G875">
        <f t="shared" si="56"/>
        <v>-2.5136264146366823E-2</v>
      </c>
      <c r="H875">
        <f t="shared" si="57"/>
        <v>3.9827274423519469E-3</v>
      </c>
      <c r="J875">
        <v>2.9381101861498009</v>
      </c>
      <c r="K875">
        <v>0.99540798304486044</v>
      </c>
      <c r="M875">
        <f t="shared" si="54"/>
        <v>293.81101861498007</v>
      </c>
      <c r="N875">
        <f t="shared" si="55"/>
        <v>160.18084631268511</v>
      </c>
    </row>
    <row r="876" spans="1:14" x14ac:dyDescent="0.3">
      <c r="A876" s="360">
        <v>45979</v>
      </c>
      <c r="B876">
        <v>1297.35009765625</v>
      </c>
      <c r="C876">
        <v>351319</v>
      </c>
      <c r="D876">
        <v>25910.05078125</v>
      </c>
      <c r="E876">
        <v>280000</v>
      </c>
      <c r="G876">
        <f t="shared" si="56"/>
        <v>-5.9801681358523616E-3</v>
      </c>
      <c r="H876">
        <f t="shared" si="57"/>
        <v>-3.982727442351953E-3</v>
      </c>
      <c r="J876">
        <v>2.9205922256166681</v>
      </c>
      <c r="K876">
        <v>0.98904980572235957</v>
      </c>
      <c r="M876">
        <f t="shared" si="54"/>
        <v>292.05922256166679</v>
      </c>
      <c r="N876">
        <f t="shared" si="55"/>
        <v>159.54415837919024</v>
      </c>
    </row>
    <row r="877" spans="1:14" x14ac:dyDescent="0.3">
      <c r="A877" s="360">
        <v>45980</v>
      </c>
      <c r="B877">
        <v>1338.054321289062</v>
      </c>
      <c r="C877">
        <v>207921</v>
      </c>
      <c r="D877">
        <v>26052.650390625</v>
      </c>
      <c r="E877">
        <v>250100</v>
      </c>
      <c r="G877">
        <f t="shared" si="56"/>
        <v>3.0892762040548326E-2</v>
      </c>
      <c r="H877">
        <f t="shared" si="57"/>
        <v>5.4885509849837144E-3</v>
      </c>
      <c r="J877">
        <v>3.0122255012502217</v>
      </c>
      <c r="K877">
        <v>0.88343341575415046</v>
      </c>
      <c r="M877">
        <f t="shared" si="54"/>
        <v>301.22255012502217</v>
      </c>
      <c r="N877">
        <f t="shared" si="55"/>
        <v>160.42223209872921</v>
      </c>
    </row>
    <row r="878" spans="1:14" x14ac:dyDescent="0.3">
      <c r="A878" s="360">
        <v>45981</v>
      </c>
      <c r="B878">
        <v>1334.762084960938</v>
      </c>
      <c r="C878">
        <v>52641</v>
      </c>
      <c r="D878">
        <v>26192.150390625</v>
      </c>
      <c r="E878">
        <v>240400</v>
      </c>
      <c r="G878">
        <f t="shared" si="56"/>
        <v>-2.4634972947818385E-3</v>
      </c>
      <c r="H878">
        <f t="shared" si="57"/>
        <v>5.3402569993402024E-3</v>
      </c>
      <c r="J878">
        <v>3.0048140247010755</v>
      </c>
      <c r="K878">
        <v>0.84916990462734021</v>
      </c>
      <c r="M878">
        <f t="shared" si="54"/>
        <v>300.48140247010753</v>
      </c>
      <c r="N878">
        <f t="shared" si="55"/>
        <v>161.28121961217718</v>
      </c>
    </row>
    <row r="879" spans="1:14" x14ac:dyDescent="0.3">
      <c r="A879" s="360">
        <v>45982</v>
      </c>
      <c r="B879">
        <v>1326.880615234375</v>
      </c>
      <c r="C879">
        <v>133333</v>
      </c>
      <c r="D879">
        <v>26068.150390625</v>
      </c>
      <c r="E879">
        <v>235600</v>
      </c>
      <c r="G879">
        <f t="shared" si="56"/>
        <v>-5.9222770672990891E-3</v>
      </c>
      <c r="H879">
        <f t="shared" si="57"/>
        <v>-4.7454848460117445E-3</v>
      </c>
      <c r="J879">
        <v>2.9870712741116878</v>
      </c>
      <c r="K879">
        <v>0.83221476510067116</v>
      </c>
      <c r="M879">
        <f t="shared" si="54"/>
        <v>298.70712741116876</v>
      </c>
      <c r="N879">
        <f t="shared" si="55"/>
        <v>160.51767515577896</v>
      </c>
    </row>
    <row r="880" spans="1:14" x14ac:dyDescent="0.3">
      <c r="A880" s="360">
        <v>45985</v>
      </c>
      <c r="B880">
        <v>1344.938110351562</v>
      </c>
      <c r="C880">
        <v>126089</v>
      </c>
      <c r="D880">
        <v>25959.5</v>
      </c>
      <c r="E880">
        <v>464700</v>
      </c>
      <c r="G880">
        <f t="shared" si="56"/>
        <v>1.3517211996000979E-2</v>
      </c>
      <c r="H880">
        <f t="shared" si="57"/>
        <v>-4.1766463699224304E-3</v>
      </c>
      <c r="J880">
        <v>3.0277222749083448</v>
      </c>
      <c r="K880">
        <v>1.6414694454256447</v>
      </c>
      <c r="M880">
        <f t="shared" si="54"/>
        <v>302.7722274908345</v>
      </c>
      <c r="N880">
        <f t="shared" si="55"/>
        <v>159.84864770862399</v>
      </c>
    </row>
    <row r="881" spans="1:14" x14ac:dyDescent="0.3">
      <c r="A881" s="360">
        <v>45986</v>
      </c>
      <c r="B881">
        <v>1343.8408203125</v>
      </c>
      <c r="C881">
        <v>110880</v>
      </c>
      <c r="D881">
        <v>25884.80078125</v>
      </c>
      <c r="E881">
        <v>260500</v>
      </c>
      <c r="G881">
        <f t="shared" si="56"/>
        <v>-8.1619956736813932E-4</v>
      </c>
      <c r="H881">
        <f t="shared" si="57"/>
        <v>-2.8816772264875609E-3</v>
      </c>
      <c r="J881">
        <v>3.0252520575297663</v>
      </c>
      <c r="K881">
        <v>0.92016955139526668</v>
      </c>
      <c r="M881">
        <f t="shared" si="54"/>
        <v>302.52520575297666</v>
      </c>
      <c r="N881">
        <f t="shared" si="55"/>
        <v>159.38867856044789</v>
      </c>
    </row>
    <row r="882" spans="1:14" x14ac:dyDescent="0.3">
      <c r="A882" s="360">
        <v>45987</v>
      </c>
      <c r="B882">
        <v>1347.33251953125</v>
      </c>
      <c r="C882">
        <v>141187</v>
      </c>
      <c r="D882">
        <v>26205.30078125</v>
      </c>
      <c r="E882">
        <v>275300</v>
      </c>
      <c r="G882">
        <f t="shared" si="56"/>
        <v>2.5949284844483367E-3</v>
      </c>
      <c r="H882">
        <f t="shared" si="57"/>
        <v>1.2305756174877891E-2</v>
      </c>
      <c r="J882">
        <v>3.0331125645824852</v>
      </c>
      <c r="K882">
        <v>0.97244789826916289</v>
      </c>
      <c r="M882">
        <f t="shared" si="54"/>
        <v>303.31125645824852</v>
      </c>
      <c r="N882">
        <f t="shared" si="55"/>
        <v>161.3621946755739</v>
      </c>
    </row>
    <row r="883" spans="1:14" x14ac:dyDescent="0.3">
      <c r="A883" s="360">
        <v>45988</v>
      </c>
      <c r="B883">
        <v>1353.517944335938</v>
      </c>
      <c r="C883">
        <v>128352</v>
      </c>
      <c r="D883">
        <v>26215.55078125</v>
      </c>
      <c r="E883">
        <v>240300</v>
      </c>
      <c r="G883">
        <f t="shared" si="56"/>
        <v>4.5803614094671718E-3</v>
      </c>
      <c r="H883">
        <f t="shared" si="57"/>
        <v>3.9106576200540318E-4</v>
      </c>
      <c r="J883">
        <v>3.0470371818691717</v>
      </c>
      <c r="K883">
        <v>0.84881667255386795</v>
      </c>
      <c r="M883">
        <f t="shared" si="54"/>
        <v>304.70371818691717</v>
      </c>
      <c r="N883">
        <f t="shared" si="55"/>
        <v>161.42531024555842</v>
      </c>
    </row>
    <row r="884" spans="1:14" x14ac:dyDescent="0.3">
      <c r="A884" s="360">
        <v>45989</v>
      </c>
      <c r="B884">
        <v>1348.130737304688</v>
      </c>
      <c r="C884">
        <v>90585</v>
      </c>
      <c r="D884">
        <v>26202.94921875</v>
      </c>
      <c r="E884">
        <v>202500</v>
      </c>
      <c r="G884">
        <f t="shared" si="56"/>
        <v>-3.988093794802498E-3</v>
      </c>
      <c r="H884">
        <f t="shared" si="57"/>
        <v>-4.808059270205712E-4</v>
      </c>
      <c r="J884">
        <v>3.0349095110101794</v>
      </c>
      <c r="K884">
        <v>0.71529494878134936</v>
      </c>
      <c r="M884">
        <f t="shared" si="54"/>
        <v>303.49095110101791</v>
      </c>
      <c r="N884">
        <f t="shared" si="55"/>
        <v>161.34771465532592</v>
      </c>
    </row>
    <row r="885" spans="1:14" x14ac:dyDescent="0.3">
      <c r="A885" s="360">
        <v>45992</v>
      </c>
      <c r="B885">
        <v>1325.882934570312</v>
      </c>
      <c r="C885">
        <v>165242</v>
      </c>
      <c r="D885">
        <v>26175.75</v>
      </c>
      <c r="E885">
        <v>213800</v>
      </c>
      <c r="G885">
        <f t="shared" si="56"/>
        <v>-1.664039068975973E-2</v>
      </c>
      <c r="H885">
        <f t="shared" si="57"/>
        <v>-1.0385603919326151E-3</v>
      </c>
      <c r="J885">
        <v>2.9848252971804228</v>
      </c>
      <c r="K885">
        <v>0.75521017308371596</v>
      </c>
      <c r="M885">
        <f t="shared" si="54"/>
        <v>298.48252971804226</v>
      </c>
      <c r="N885">
        <f t="shared" si="55"/>
        <v>161.18023229488296</v>
      </c>
    </row>
    <row r="886" spans="1:14" x14ac:dyDescent="0.3">
      <c r="A886" s="360">
        <v>45993</v>
      </c>
      <c r="B886">
        <v>1332.267944335938</v>
      </c>
      <c r="C886">
        <v>89100</v>
      </c>
      <c r="D886">
        <v>26032.19921875</v>
      </c>
      <c r="E886">
        <v>254800</v>
      </c>
      <c r="G886">
        <f t="shared" si="56"/>
        <v>4.8041080711417189E-3</v>
      </c>
      <c r="H886">
        <f t="shared" si="57"/>
        <v>-5.4992063530980989E-3</v>
      </c>
      <c r="J886">
        <v>2.9991992197751505</v>
      </c>
      <c r="K886">
        <v>0.90003532320734725</v>
      </c>
      <c r="M886">
        <f t="shared" si="54"/>
        <v>299.91992197751506</v>
      </c>
      <c r="N886">
        <f t="shared" si="55"/>
        <v>160.29630162363239</v>
      </c>
    </row>
    <row r="887" spans="1:14" x14ac:dyDescent="0.3">
      <c r="A887" s="360">
        <v>45994</v>
      </c>
      <c r="B887">
        <v>1344.938110351562</v>
      </c>
      <c r="C887">
        <v>78965</v>
      </c>
      <c r="D887">
        <v>25986</v>
      </c>
      <c r="E887">
        <v>265700</v>
      </c>
      <c r="G887">
        <f t="shared" si="56"/>
        <v>9.4652860868730225E-3</v>
      </c>
      <c r="H887">
        <f t="shared" si="57"/>
        <v>-1.7762718275890193E-3</v>
      </c>
      <c r="J887">
        <v>3.0277222749083448</v>
      </c>
      <c r="K887">
        <v>0.93853761921582479</v>
      </c>
      <c r="M887">
        <f t="shared" si="54"/>
        <v>302.7722274908345</v>
      </c>
      <c r="N887">
        <f t="shared" si="55"/>
        <v>160.0118245480962</v>
      </c>
    </row>
    <row r="888" spans="1:14" x14ac:dyDescent="0.3">
      <c r="A888" s="360">
        <v>45995</v>
      </c>
      <c r="B888">
        <v>1344.439331054688</v>
      </c>
      <c r="C888">
        <v>38979</v>
      </c>
      <c r="D888">
        <v>26033.75</v>
      </c>
      <c r="E888">
        <v>248100</v>
      </c>
      <c r="G888">
        <f t="shared" si="56"/>
        <v>-3.709254751032505E-4</v>
      </c>
      <c r="H888">
        <f t="shared" si="57"/>
        <v>1.8358417105443499E-3</v>
      </c>
      <c r="J888">
        <v>3.0265994238449498</v>
      </c>
      <c r="K888">
        <v>0.87636877428470505</v>
      </c>
      <c r="M888">
        <f t="shared" si="54"/>
        <v>302.65994238449497</v>
      </c>
      <c r="N888">
        <f t="shared" si="55"/>
        <v>160.30585073997534</v>
      </c>
    </row>
    <row r="889" spans="1:14" x14ac:dyDescent="0.3">
      <c r="A889" s="360">
        <v>45996</v>
      </c>
      <c r="B889">
        <v>1347.731689453125</v>
      </c>
      <c r="C889">
        <v>62711</v>
      </c>
      <c r="D889">
        <v>26186.44921875</v>
      </c>
      <c r="E889">
        <v>249300</v>
      </c>
      <c r="G889">
        <f t="shared" si="56"/>
        <v>2.4458773344518529E-3</v>
      </c>
      <c r="H889">
        <f t="shared" si="57"/>
        <v>5.8482984078969107E-3</v>
      </c>
      <c r="J889">
        <v>3.0340111751985668</v>
      </c>
      <c r="K889">
        <v>0.88060755916637234</v>
      </c>
      <c r="M889">
        <f t="shared" si="54"/>
        <v>303.40111751985665</v>
      </c>
      <c r="N889">
        <f t="shared" si="55"/>
        <v>161.24611398169228</v>
      </c>
    </row>
    <row r="890" spans="1:14" x14ac:dyDescent="0.3">
      <c r="A890" s="360">
        <v>45999</v>
      </c>
      <c r="B890">
        <v>1341.246948242188</v>
      </c>
      <c r="C890">
        <v>83201</v>
      </c>
      <c r="D890">
        <v>25960.55078125</v>
      </c>
      <c r="E890">
        <v>320700</v>
      </c>
      <c r="G890">
        <f t="shared" si="56"/>
        <v>-4.8232095944733119E-3</v>
      </c>
      <c r="H890">
        <f t="shared" si="57"/>
        <v>-8.6639634331101088E-3</v>
      </c>
      <c r="J890">
        <v>3.0194127373520567</v>
      </c>
      <c r="K890">
        <v>1.1328152596255741</v>
      </c>
      <c r="M890">
        <f t="shared" si="54"/>
        <v>301.9412737352057</v>
      </c>
      <c r="N890">
        <f t="shared" si="55"/>
        <v>159.85511801667499</v>
      </c>
    </row>
    <row r="891" spans="1:14" x14ac:dyDescent="0.3">
      <c r="A891" s="360">
        <v>46000</v>
      </c>
      <c r="B891">
        <v>1348.629516601562</v>
      </c>
      <c r="C891">
        <v>82393</v>
      </c>
      <c r="D891">
        <v>25839.650390625</v>
      </c>
      <c r="E891">
        <v>276000</v>
      </c>
      <c r="G891">
        <f t="shared" si="56"/>
        <v>5.4891642741379245E-3</v>
      </c>
      <c r="H891">
        <f t="shared" si="57"/>
        <v>-4.6679590975771366E-3</v>
      </c>
      <c r="J891">
        <v>3.0360323620735747</v>
      </c>
      <c r="K891">
        <v>0.97492052278346875</v>
      </c>
      <c r="M891">
        <f t="shared" si="54"/>
        <v>303.6032362073575</v>
      </c>
      <c r="N891">
        <f t="shared" si="55"/>
        <v>159.11065976636775</v>
      </c>
    </row>
    <row r="892" spans="1:14" x14ac:dyDescent="0.3">
      <c r="A892" s="360">
        <v>46001</v>
      </c>
      <c r="B892">
        <v>1360.800903320312</v>
      </c>
      <c r="C892">
        <v>89274</v>
      </c>
      <c r="D892">
        <v>25758</v>
      </c>
      <c r="E892">
        <v>207900</v>
      </c>
      <c r="G892">
        <f t="shared" si="56"/>
        <v>8.9845219893196666E-3</v>
      </c>
      <c r="H892">
        <f t="shared" si="57"/>
        <v>-3.1648905778200579E-3</v>
      </c>
      <c r="J892">
        <v>3.0634325661433737</v>
      </c>
      <c r="K892">
        <v>0.734369480748852</v>
      </c>
      <c r="M892">
        <f t="shared" si="54"/>
        <v>306.34325661433735</v>
      </c>
      <c r="N892">
        <f t="shared" si="55"/>
        <v>158.6078879669769</v>
      </c>
    </row>
    <row r="893" spans="1:14" x14ac:dyDescent="0.3">
      <c r="A893" s="360">
        <v>46002</v>
      </c>
      <c r="B893">
        <v>1376.463989257812</v>
      </c>
      <c r="C893">
        <v>368490</v>
      </c>
      <c r="D893">
        <v>25898.55078125</v>
      </c>
      <c r="E893">
        <v>206100</v>
      </c>
      <c r="G893">
        <f t="shared" si="56"/>
        <v>1.1444458252081253E-2</v>
      </c>
      <c r="H893">
        <f t="shared" si="57"/>
        <v>5.4417542776163128E-3</v>
      </c>
      <c r="J893">
        <v>3.0986932772658924</v>
      </c>
      <c r="K893">
        <v>0.72801130342635112</v>
      </c>
      <c r="M893">
        <f t="shared" si="54"/>
        <v>309.86932772658923</v>
      </c>
      <c r="N893">
        <f t="shared" si="55"/>
        <v>159.47334578847588</v>
      </c>
    </row>
    <row r="894" spans="1:14" x14ac:dyDescent="0.3">
      <c r="A894" s="360">
        <v>46003</v>
      </c>
      <c r="B894">
        <v>1381.552124023438</v>
      </c>
      <c r="C894">
        <v>114876</v>
      </c>
      <c r="D894">
        <v>26046.94921875</v>
      </c>
      <c r="E894">
        <v>216300</v>
      </c>
      <c r="G894">
        <f t="shared" si="56"/>
        <v>3.689710523151864E-3</v>
      </c>
      <c r="H894">
        <f t="shared" si="57"/>
        <v>5.7136360690816825E-3</v>
      </c>
      <c r="J894">
        <v>3.110147677174</v>
      </c>
      <c r="K894">
        <v>0.76404097492052281</v>
      </c>
      <c r="M894">
        <f t="shared" si="54"/>
        <v>311.01476771739999</v>
      </c>
      <c r="N894">
        <f t="shared" si="55"/>
        <v>160.38712646824428</v>
      </c>
    </row>
    <row r="895" spans="1:14" x14ac:dyDescent="0.3">
      <c r="A895" s="360">
        <v>46006</v>
      </c>
      <c r="B895">
        <v>1358.805541992188</v>
      </c>
      <c r="C895">
        <v>167015</v>
      </c>
      <c r="D895">
        <v>26027.30078125</v>
      </c>
      <c r="E895">
        <v>181600</v>
      </c>
      <c r="G895">
        <f t="shared" si="56"/>
        <v>-1.6601558801170934E-2</v>
      </c>
      <c r="H895">
        <f t="shared" si="57"/>
        <v>-7.5463164356400392E-4</v>
      </c>
      <c r="J895">
        <v>3.058940612280848</v>
      </c>
      <c r="K895">
        <v>0.64146944542564466</v>
      </c>
      <c r="M895">
        <f t="shared" si="54"/>
        <v>305.89406122808481</v>
      </c>
      <c r="N895">
        <f t="shared" si="55"/>
        <v>160.26613892364742</v>
      </c>
    </row>
    <row r="896" spans="1:14" x14ac:dyDescent="0.3">
      <c r="A896" s="360">
        <v>46007</v>
      </c>
      <c r="B896">
        <v>1331.968627929688</v>
      </c>
      <c r="C896">
        <v>51678</v>
      </c>
      <c r="D896">
        <v>25860.099609375</v>
      </c>
      <c r="E896">
        <v>264400</v>
      </c>
      <c r="G896">
        <f t="shared" si="56"/>
        <v>-1.9948016653497668E-2</v>
      </c>
      <c r="H896">
        <f t="shared" si="57"/>
        <v>-6.4447919666699161E-3</v>
      </c>
      <c r="J896">
        <v>2.9985253992153242</v>
      </c>
      <c r="K896">
        <v>0.93394560226068524</v>
      </c>
      <c r="M896">
        <f t="shared" si="54"/>
        <v>299.85253992153241</v>
      </c>
      <c r="N896">
        <f t="shared" si="55"/>
        <v>159.23657821486967</v>
      </c>
    </row>
    <row r="897" spans="1:14" x14ac:dyDescent="0.3">
      <c r="A897" s="360">
        <v>46008</v>
      </c>
      <c r="B897">
        <v>1311.915771484375</v>
      </c>
      <c r="C897">
        <v>55577</v>
      </c>
      <c r="D897">
        <v>25818.55078125</v>
      </c>
      <c r="E897">
        <v>206500</v>
      </c>
      <c r="G897">
        <f t="shared" si="56"/>
        <v>-1.5169529338148335E-2</v>
      </c>
      <c r="H897">
        <f t="shared" si="57"/>
        <v>-1.6079691231565723E-3</v>
      </c>
      <c r="J897">
        <v>2.9533824445561372</v>
      </c>
      <c r="K897">
        <v>0.72942423172024018</v>
      </c>
      <c r="M897">
        <f t="shared" si="54"/>
        <v>295.33824445561373</v>
      </c>
      <c r="N897">
        <f t="shared" si="55"/>
        <v>158.98073646176735</v>
      </c>
    </row>
    <row r="898" spans="1:14" x14ac:dyDescent="0.3">
      <c r="A898" s="360">
        <v>46009</v>
      </c>
      <c r="B898">
        <v>1320.994506835938</v>
      </c>
      <c r="C898">
        <v>82375</v>
      </c>
      <c r="D898">
        <v>25815.55078125</v>
      </c>
      <c r="E898">
        <v>197600</v>
      </c>
      <c r="G898">
        <f t="shared" si="56"/>
        <v>6.8963772965295531E-3</v>
      </c>
      <c r="H898">
        <f t="shared" si="57"/>
        <v>-1.1620227379163036E-4</v>
      </c>
      <c r="J898">
        <v>2.9738204773848298</v>
      </c>
      <c r="K898">
        <v>0.69798657718120805</v>
      </c>
      <c r="M898">
        <f t="shared" si="54"/>
        <v>297.38204773848298</v>
      </c>
      <c r="N898">
        <f t="shared" si="55"/>
        <v>158.96226361201579</v>
      </c>
    </row>
    <row r="899" spans="1:14" x14ac:dyDescent="0.3">
      <c r="A899" s="360">
        <v>46010</v>
      </c>
      <c r="B899">
        <v>1314.709350585938</v>
      </c>
      <c r="C899">
        <v>63620</v>
      </c>
      <c r="D899">
        <v>25966.400390625</v>
      </c>
      <c r="E899">
        <v>382900</v>
      </c>
      <c r="G899">
        <f t="shared" si="56"/>
        <v>-4.7692521644177701E-3</v>
      </c>
      <c r="H899">
        <f t="shared" si="57"/>
        <v>5.8263558129651944E-3</v>
      </c>
      <c r="J899">
        <v>2.9596713448463592</v>
      </c>
      <c r="K899">
        <v>1.3525256093253268</v>
      </c>
      <c r="M899">
        <f t="shared" si="54"/>
        <v>295.96713448463589</v>
      </c>
      <c r="N899">
        <f t="shared" si="55"/>
        <v>159.89113766837158</v>
      </c>
    </row>
    <row r="900" spans="1:14" x14ac:dyDescent="0.3">
      <c r="A900" s="360">
        <v>46013</v>
      </c>
      <c r="B900">
        <v>1355.812622070312</v>
      </c>
      <c r="C900">
        <v>74983</v>
      </c>
      <c r="D900">
        <v>26172.400390625</v>
      </c>
      <c r="E900">
        <v>253000</v>
      </c>
      <c r="G900">
        <f t="shared" si="56"/>
        <v>3.0785380626488057E-2</v>
      </c>
      <c r="H900">
        <f t="shared" si="57"/>
        <v>7.9020257019083301E-3</v>
      </c>
      <c r="J900">
        <v>3.0522029562915236</v>
      </c>
      <c r="K900">
        <v>0.89367714588484637</v>
      </c>
      <c r="M900">
        <f t="shared" si="54"/>
        <v>305.22029562915236</v>
      </c>
      <c r="N900">
        <f t="shared" si="55"/>
        <v>161.15960668464601</v>
      </c>
    </row>
    <row r="901" spans="1:14" x14ac:dyDescent="0.3">
      <c r="A901" s="360">
        <v>46014</v>
      </c>
      <c r="B901">
        <v>1356.211669921875</v>
      </c>
      <c r="C901">
        <v>51307</v>
      </c>
      <c r="D901">
        <v>26177.150390625</v>
      </c>
      <c r="E901">
        <v>216600</v>
      </c>
      <c r="G901">
        <f t="shared" si="56"/>
        <v>2.942804425617403E-4</v>
      </c>
      <c r="H901">
        <f t="shared" si="57"/>
        <v>1.8147242687454733E-4</v>
      </c>
      <c r="J901">
        <v>3.0531012921031362</v>
      </c>
      <c r="K901">
        <v>0.7651006711409396</v>
      </c>
      <c r="M901">
        <f t="shared" ref="M901:M964" si="58">B901/$B$4*100</f>
        <v>305.31012921031362</v>
      </c>
      <c r="N901">
        <f t="shared" ref="N901:N964" si="59">D901/$D$4*100</f>
        <v>161.18885536341935</v>
      </c>
    </row>
    <row r="902" spans="1:14" x14ac:dyDescent="0.3">
      <c r="A902" s="360">
        <v>46015</v>
      </c>
      <c r="B902">
        <v>1357.009765625</v>
      </c>
      <c r="C902">
        <v>78148</v>
      </c>
      <c r="D902">
        <v>26142.099609375</v>
      </c>
      <c r="E902">
        <v>188800</v>
      </c>
      <c r="G902">
        <f t="shared" ref="G902:G965" si="60">LN(B902/B901)</f>
        <v>5.8830120954173287E-4</v>
      </c>
      <c r="H902">
        <f t="shared" ref="H902:H965" si="61">LN(D902/D901)</f>
        <v>-1.3398810760412456E-3</v>
      </c>
      <c r="J902">
        <v>3.0548979637263596</v>
      </c>
      <c r="K902">
        <v>0.66690215471564818</v>
      </c>
      <c r="M902">
        <f t="shared" si="58"/>
        <v>305.48979637263596</v>
      </c>
      <c r="N902">
        <f t="shared" si="59"/>
        <v>160.97302609151723</v>
      </c>
    </row>
    <row r="903" spans="1:14" x14ac:dyDescent="0.3">
      <c r="A903" s="360">
        <v>46017</v>
      </c>
      <c r="B903">
        <v>1341.845458984375</v>
      </c>
      <c r="C903">
        <v>40453</v>
      </c>
      <c r="D903">
        <v>26042.30078125</v>
      </c>
      <c r="E903">
        <v>142200</v>
      </c>
      <c r="G903">
        <f t="shared" si="60"/>
        <v>-1.1237702629320973E-2</v>
      </c>
      <c r="H903">
        <f t="shared" si="61"/>
        <v>-3.8248575837020187E-3</v>
      </c>
      <c r="J903">
        <v>3.020760103667238</v>
      </c>
      <c r="K903">
        <v>0.50229600847756972</v>
      </c>
      <c r="M903">
        <f t="shared" si="58"/>
        <v>302.07601036672378</v>
      </c>
      <c r="N903">
        <f t="shared" si="59"/>
        <v>160.35850317240528</v>
      </c>
    </row>
    <row r="904" spans="1:14" x14ac:dyDescent="0.3">
      <c r="A904" s="360">
        <v>46020</v>
      </c>
      <c r="B904">
        <v>1326.880615234375</v>
      </c>
      <c r="C904">
        <v>38977</v>
      </c>
      <c r="D904">
        <v>25942.099609375</v>
      </c>
      <c r="E904">
        <v>234300</v>
      </c>
      <c r="G904">
        <f t="shared" si="60"/>
        <v>-1.1215089288132196E-2</v>
      </c>
      <c r="H904">
        <f t="shared" si="61"/>
        <v>-3.8550524856079535E-3</v>
      </c>
      <c r="J904">
        <v>2.9870712741116878</v>
      </c>
      <c r="K904">
        <v>0.82762274814553161</v>
      </c>
      <c r="M904">
        <f t="shared" si="58"/>
        <v>298.70712741116876</v>
      </c>
      <c r="N904">
        <f t="shared" si="59"/>
        <v>159.7415027747459</v>
      </c>
    </row>
    <row r="905" spans="1:14" x14ac:dyDescent="0.3">
      <c r="A905" s="360">
        <v>46021</v>
      </c>
      <c r="B905">
        <v>1315.008544921875</v>
      </c>
      <c r="C905">
        <v>85327</v>
      </c>
      <c r="D905">
        <v>25938.849609375</v>
      </c>
      <c r="E905">
        <v>396900</v>
      </c>
      <c r="G905">
        <f t="shared" si="60"/>
        <v>-8.9876217425284548E-3</v>
      </c>
      <c r="H905">
        <f t="shared" si="61"/>
        <v>-1.2528683662081574E-4</v>
      </c>
      <c r="J905">
        <v>2.9603448906017147</v>
      </c>
      <c r="K905">
        <v>1.4019780996114448</v>
      </c>
      <c r="M905">
        <f t="shared" si="58"/>
        <v>296.0344890601715</v>
      </c>
      <c r="N905">
        <f t="shared" si="59"/>
        <v>159.72149052084836</v>
      </c>
    </row>
    <row r="906" spans="1:14" x14ac:dyDescent="0.3">
      <c r="A906" s="360">
        <v>46022</v>
      </c>
      <c r="B906">
        <v>1316.904052734375</v>
      </c>
      <c r="C906">
        <v>48426</v>
      </c>
      <c r="D906">
        <v>26129.599609375</v>
      </c>
      <c r="E906">
        <v>246300</v>
      </c>
      <c r="G906">
        <f t="shared" si="60"/>
        <v>1.4404035619688185E-3</v>
      </c>
      <c r="H906">
        <f t="shared" si="61"/>
        <v>7.3269266210500682E-3</v>
      </c>
      <c r="J906">
        <v>2.9646120544079873</v>
      </c>
      <c r="K906">
        <v>0.87001059696220417</v>
      </c>
      <c r="M906">
        <f t="shared" si="58"/>
        <v>296.46120544079872</v>
      </c>
      <c r="N906">
        <f t="shared" si="59"/>
        <v>160.89605588421901</v>
      </c>
    </row>
    <row r="907" spans="1:14" x14ac:dyDescent="0.3">
      <c r="A907" s="360">
        <v>46023</v>
      </c>
      <c r="B907">
        <v>1312.31494140625</v>
      </c>
      <c r="C907">
        <v>26060</v>
      </c>
      <c r="D907">
        <v>26146.55078125</v>
      </c>
      <c r="E907">
        <v>425600</v>
      </c>
      <c r="G907">
        <f t="shared" si="60"/>
        <v>-3.4908586912157521E-3</v>
      </c>
      <c r="H907">
        <f t="shared" si="61"/>
        <v>6.4852412973976552E-4</v>
      </c>
      <c r="J907">
        <v>2.9542810551722187</v>
      </c>
      <c r="K907">
        <v>1.5033557046979866</v>
      </c>
      <c r="M907">
        <f t="shared" si="58"/>
        <v>295.42810551722187</v>
      </c>
      <c r="N907">
        <f t="shared" si="59"/>
        <v>161.00043470127233</v>
      </c>
    </row>
    <row r="908" spans="1:14" x14ac:dyDescent="0.3">
      <c r="A908" s="360">
        <v>46024</v>
      </c>
      <c r="B908">
        <v>1315.806640625</v>
      </c>
      <c r="C908">
        <v>83475</v>
      </c>
      <c r="D908">
        <v>26328.55078125</v>
      </c>
      <c r="E908">
        <v>357500</v>
      </c>
      <c r="G908">
        <f t="shared" si="60"/>
        <v>2.6571839728330346E-3</v>
      </c>
      <c r="H908">
        <f t="shared" si="61"/>
        <v>6.9366508822873499E-3</v>
      </c>
      <c r="J908">
        <v>2.9621415622249381</v>
      </c>
      <c r="K908">
        <v>1.2628046626633698</v>
      </c>
      <c r="M908">
        <f t="shared" si="58"/>
        <v>296.21415622249378</v>
      </c>
      <c r="N908">
        <f t="shared" si="59"/>
        <v>162.12112091953421</v>
      </c>
    </row>
    <row r="909" spans="1:14" x14ac:dyDescent="0.3">
      <c r="A909" s="360">
        <v>46027</v>
      </c>
      <c r="B909">
        <v>1312.31494140625</v>
      </c>
      <c r="C909">
        <v>59225</v>
      </c>
      <c r="D909">
        <v>26250.30078125</v>
      </c>
      <c r="E909">
        <v>338800</v>
      </c>
      <c r="G909">
        <f t="shared" si="60"/>
        <v>-2.6571839728330988E-3</v>
      </c>
      <c r="H909">
        <f t="shared" si="61"/>
        <v>-2.9764840975281381E-3</v>
      </c>
      <c r="J909">
        <v>2.9542810551722187</v>
      </c>
      <c r="K909">
        <v>1.1967502649240551</v>
      </c>
      <c r="M909">
        <f t="shared" si="58"/>
        <v>295.42810551722187</v>
      </c>
      <c r="N909">
        <f t="shared" si="59"/>
        <v>161.63928742184743</v>
      </c>
    </row>
    <row r="910" spans="1:14" x14ac:dyDescent="0.3">
      <c r="A910" s="360">
        <v>46028</v>
      </c>
      <c r="B910">
        <v>1295.055419921875</v>
      </c>
      <c r="C910">
        <v>112554</v>
      </c>
      <c r="D910">
        <v>26178.69921875</v>
      </c>
      <c r="E910">
        <v>383000</v>
      </c>
      <c r="G910">
        <f t="shared" si="60"/>
        <v>-1.3239218976542157E-2</v>
      </c>
      <c r="H910">
        <f t="shared" si="61"/>
        <v>-2.7313741255683985E-3</v>
      </c>
      <c r="J910">
        <v>2.915426451194314</v>
      </c>
      <c r="K910">
        <v>1.3528788413987991</v>
      </c>
      <c r="M910">
        <f t="shared" si="58"/>
        <v>291.54264511943143</v>
      </c>
      <c r="N910">
        <f t="shared" si="59"/>
        <v>161.19839245316737</v>
      </c>
    </row>
    <row r="911" spans="1:14" x14ac:dyDescent="0.3">
      <c r="A911" s="360">
        <v>46029</v>
      </c>
      <c r="B911">
        <v>1287.273803710938</v>
      </c>
      <c r="C911">
        <v>50113</v>
      </c>
      <c r="D911">
        <v>26140.75</v>
      </c>
      <c r="E911">
        <v>338200</v>
      </c>
      <c r="G911">
        <f t="shared" si="60"/>
        <v>-6.0268378592976029E-3</v>
      </c>
      <c r="H911">
        <f t="shared" si="61"/>
        <v>-1.4506737349826563E-3</v>
      </c>
      <c r="J911">
        <v>2.8979084906611834</v>
      </c>
      <c r="K911">
        <v>1.1946308724832215</v>
      </c>
      <c r="M911">
        <f t="shared" si="58"/>
        <v>289.79084906611831</v>
      </c>
      <c r="N911">
        <f t="shared" si="59"/>
        <v>160.964715714448</v>
      </c>
    </row>
    <row r="912" spans="1:14" x14ac:dyDescent="0.3">
      <c r="A912" s="360">
        <v>46030</v>
      </c>
      <c r="B912">
        <v>1278.9931640625</v>
      </c>
      <c r="C912">
        <v>401990</v>
      </c>
      <c r="D912">
        <v>25876.849609375</v>
      </c>
      <c r="E912">
        <v>328500</v>
      </c>
      <c r="G912">
        <f t="shared" si="60"/>
        <v>-6.4534738523144512E-3</v>
      </c>
      <c r="H912">
        <f t="shared" si="61"/>
        <v>-1.0146667926064248E-2</v>
      </c>
      <c r="J912">
        <v>2.8792671294557142</v>
      </c>
      <c r="K912">
        <v>1.1603673613564112</v>
      </c>
      <c r="M912">
        <f t="shared" si="58"/>
        <v>287.92671294557141</v>
      </c>
      <c r="N912">
        <f t="shared" si="59"/>
        <v>159.33971829264925</v>
      </c>
    </row>
    <row r="913" spans="1:14" x14ac:dyDescent="0.3">
      <c r="A913" s="360">
        <v>46031</v>
      </c>
      <c r="B913">
        <v>1269.814819335938</v>
      </c>
      <c r="C913">
        <v>87882</v>
      </c>
      <c r="D913">
        <v>25683.30078125</v>
      </c>
      <c r="E913">
        <v>348800</v>
      </c>
      <c r="G913">
        <f t="shared" si="60"/>
        <v>-7.2020995382058584E-3</v>
      </c>
      <c r="H913">
        <f t="shared" si="61"/>
        <v>-7.5077258614666938E-3</v>
      </c>
      <c r="J913">
        <v>2.8586048561797077</v>
      </c>
      <c r="K913">
        <v>1.2320734722712823</v>
      </c>
      <c r="M913">
        <f t="shared" si="58"/>
        <v>285.86048561797077</v>
      </c>
      <c r="N913">
        <f t="shared" si="59"/>
        <v>158.14791881880078</v>
      </c>
    </row>
    <row r="914" spans="1:14" x14ac:dyDescent="0.3">
      <c r="A914" s="360">
        <v>46034</v>
      </c>
      <c r="B914">
        <v>1256.4462890625</v>
      </c>
      <c r="C914">
        <v>59355</v>
      </c>
      <c r="D914">
        <v>25790.25</v>
      </c>
      <c r="E914">
        <v>275800</v>
      </c>
      <c r="G914">
        <f t="shared" si="60"/>
        <v>-1.0583747672968319E-2</v>
      </c>
      <c r="H914">
        <f t="shared" si="61"/>
        <v>4.1555078687529499E-3</v>
      </c>
      <c r="J914">
        <v>2.8285096446750724</v>
      </c>
      <c r="K914">
        <v>0.97421405863652422</v>
      </c>
      <c r="M914">
        <f t="shared" si="58"/>
        <v>282.85096446750725</v>
      </c>
      <c r="N914">
        <f t="shared" si="59"/>
        <v>158.80647110180627</v>
      </c>
    </row>
    <row r="915" spans="1:14" x14ac:dyDescent="0.3">
      <c r="A915" s="360">
        <v>46035</v>
      </c>
      <c r="B915">
        <v>1253.752563476562</v>
      </c>
      <c r="C915">
        <v>112347</v>
      </c>
      <c r="D915">
        <v>25732.30078125</v>
      </c>
      <c r="E915">
        <v>339500</v>
      </c>
      <c r="G915">
        <f t="shared" si="60"/>
        <v>-2.1462256802633494E-3</v>
      </c>
      <c r="H915">
        <f t="shared" si="61"/>
        <v>-2.2494710493611691E-3</v>
      </c>
      <c r="J915">
        <v>2.8224455344411057</v>
      </c>
      <c r="K915">
        <v>1.199222889438361</v>
      </c>
      <c r="M915">
        <f t="shared" si="58"/>
        <v>282.24455344411058</v>
      </c>
      <c r="N915">
        <f t="shared" si="59"/>
        <v>158.44964203140975</v>
      </c>
    </row>
    <row r="916" spans="1:14" x14ac:dyDescent="0.3">
      <c r="A916" s="360">
        <v>46036</v>
      </c>
      <c r="B916">
        <v>1252.056518554688</v>
      </c>
      <c r="C916">
        <v>98030</v>
      </c>
      <c r="D916">
        <v>25665.599609375</v>
      </c>
      <c r="E916">
        <v>393100</v>
      </c>
      <c r="G916">
        <f t="shared" si="60"/>
        <v>-1.3536906646505851E-3</v>
      </c>
      <c r="H916">
        <f t="shared" si="61"/>
        <v>-2.5954838159783929E-3</v>
      </c>
      <c r="J916">
        <v>2.8186274011384058</v>
      </c>
      <c r="K916">
        <v>1.3885552808194983</v>
      </c>
      <c r="M916">
        <f t="shared" si="58"/>
        <v>281.86274011384057</v>
      </c>
      <c r="N916">
        <f t="shared" si="59"/>
        <v>158.03892178930957</v>
      </c>
    </row>
    <row r="917" spans="1:14" x14ac:dyDescent="0.3">
      <c r="A917" s="360">
        <v>46038</v>
      </c>
      <c r="B917">
        <v>1263.429809570312</v>
      </c>
      <c r="C917">
        <v>133693</v>
      </c>
      <c r="D917">
        <v>25694.349609375</v>
      </c>
      <c r="E917">
        <v>434000</v>
      </c>
      <c r="G917">
        <f t="shared" si="60"/>
        <v>9.0426796503790818E-3</v>
      </c>
      <c r="H917">
        <f t="shared" si="61"/>
        <v>1.1195495104741853E-3</v>
      </c>
      <c r="J917">
        <v>2.84423093358498</v>
      </c>
      <c r="K917">
        <v>1.5330271988696573</v>
      </c>
      <c r="M917">
        <f t="shared" si="58"/>
        <v>284.42309335849802</v>
      </c>
      <c r="N917">
        <f t="shared" si="59"/>
        <v>158.21595326609545</v>
      </c>
    </row>
    <row r="918" spans="1:14" x14ac:dyDescent="0.3">
      <c r="A918" s="360">
        <v>46041</v>
      </c>
      <c r="B918">
        <v>1256.047119140625</v>
      </c>
      <c r="C918">
        <v>65978</v>
      </c>
      <c r="D918">
        <v>25585.5</v>
      </c>
      <c r="E918">
        <v>443100</v>
      </c>
      <c r="G918">
        <f t="shared" si="60"/>
        <v>-5.8605113432750365E-3</v>
      </c>
      <c r="H918">
        <f t="shared" si="61"/>
        <v>-4.2453234042252562E-3</v>
      </c>
      <c r="J918">
        <v>2.8276110340589913</v>
      </c>
      <c r="K918">
        <v>1.5651713175556341</v>
      </c>
      <c r="M918">
        <f t="shared" si="58"/>
        <v>282.76110340589912</v>
      </c>
      <c r="N918">
        <f t="shared" si="59"/>
        <v>157.54569910626165</v>
      </c>
    </row>
    <row r="919" spans="1:14" x14ac:dyDescent="0.3">
      <c r="A919" s="360">
        <v>46042</v>
      </c>
      <c r="B919">
        <v>1207.261840820312</v>
      </c>
      <c r="C919">
        <v>352476</v>
      </c>
      <c r="D919">
        <v>25232.5</v>
      </c>
      <c r="E919">
        <v>409800</v>
      </c>
      <c r="G919">
        <f t="shared" si="60"/>
        <v>-3.9614728765232553E-2</v>
      </c>
      <c r="H919">
        <f t="shared" si="61"/>
        <v>-1.3892938636022806E-2</v>
      </c>
      <c r="J919">
        <v>2.7177857025280079</v>
      </c>
      <c r="K919">
        <v>1.4475450370893677</v>
      </c>
      <c r="M919">
        <f t="shared" si="58"/>
        <v>271.77857025280076</v>
      </c>
      <c r="N919">
        <f t="shared" si="59"/>
        <v>155.37206045216027</v>
      </c>
    </row>
    <row r="920" spans="1:14" x14ac:dyDescent="0.3">
      <c r="A920" s="360">
        <v>46043</v>
      </c>
      <c r="B920">
        <v>1202.074096679688</v>
      </c>
      <c r="C920">
        <v>194285</v>
      </c>
      <c r="D920">
        <v>25157.5</v>
      </c>
      <c r="E920">
        <v>395600</v>
      </c>
      <c r="G920">
        <f t="shared" si="60"/>
        <v>-4.3063751111213841E-3</v>
      </c>
      <c r="H920">
        <f t="shared" si="61"/>
        <v>-2.9767833055262707E-3</v>
      </c>
      <c r="J920">
        <v>2.7061070621725887</v>
      </c>
      <c r="K920">
        <v>1.3973860826563052</v>
      </c>
      <c r="M920">
        <f t="shared" si="58"/>
        <v>270.61070621725889</v>
      </c>
      <c r="N920">
        <f t="shared" si="59"/>
        <v>154.91023920837102</v>
      </c>
    </row>
    <row r="921" spans="1:14" x14ac:dyDescent="0.3">
      <c r="A921" s="360">
        <v>46044</v>
      </c>
      <c r="B921">
        <v>1172.244140625</v>
      </c>
      <c r="C921">
        <v>499309</v>
      </c>
      <c r="D921">
        <v>25289.900390625</v>
      </c>
      <c r="E921">
        <v>486400</v>
      </c>
      <c r="G921">
        <f t="shared" si="60"/>
        <v>-2.5128498130770345E-2</v>
      </c>
      <c r="H921">
        <f t="shared" si="61"/>
        <v>5.2490591625262619E-3</v>
      </c>
      <c r="J921">
        <v>2.638953918313272</v>
      </c>
      <c r="K921">
        <v>1.7181208053691275</v>
      </c>
      <c r="M921">
        <f t="shared" si="58"/>
        <v>263.89539183132717</v>
      </c>
      <c r="N921">
        <f t="shared" si="59"/>
        <v>155.72551004939262</v>
      </c>
    </row>
    <row r="922" spans="1:14" x14ac:dyDescent="0.3">
      <c r="A922" s="360">
        <v>46045</v>
      </c>
      <c r="B922">
        <v>1182.8193359375</v>
      </c>
      <c r="C922">
        <v>73221</v>
      </c>
      <c r="D922">
        <v>25048.650390625</v>
      </c>
      <c r="E922">
        <v>393900</v>
      </c>
      <c r="G922">
        <f t="shared" si="60"/>
        <v>8.9808758848140356E-3</v>
      </c>
      <c r="H922">
        <f t="shared" si="61"/>
        <v>-9.5851725301575527E-3</v>
      </c>
      <c r="J922">
        <v>2.662760779136625</v>
      </c>
      <c r="K922">
        <v>1.3913811374072766</v>
      </c>
      <c r="M922">
        <f t="shared" si="58"/>
        <v>266.2760779136625</v>
      </c>
      <c r="N922">
        <f t="shared" si="59"/>
        <v>154.23998504853725</v>
      </c>
    </row>
    <row r="923" spans="1:14" x14ac:dyDescent="0.3">
      <c r="A923" s="360">
        <v>46049</v>
      </c>
      <c r="B923">
        <v>1185.712524414062</v>
      </c>
      <c r="C923">
        <v>67102</v>
      </c>
      <c r="D923">
        <v>25175.400390625</v>
      </c>
      <c r="E923">
        <v>618700</v>
      </c>
      <c r="G923">
        <f t="shared" si="60"/>
        <v>2.4430238528433904E-3</v>
      </c>
      <c r="H923">
        <f t="shared" si="61"/>
        <v>5.0473933153695125E-3</v>
      </c>
      <c r="J923">
        <v>2.6692739198741604</v>
      </c>
      <c r="K923">
        <v>2.1854468385729424</v>
      </c>
      <c r="M923">
        <f t="shared" si="58"/>
        <v>266.92739198741606</v>
      </c>
      <c r="N923">
        <f t="shared" si="59"/>
        <v>155.02046295054106</v>
      </c>
    </row>
    <row r="924" spans="1:14" x14ac:dyDescent="0.3">
      <c r="A924" s="360">
        <v>46050</v>
      </c>
      <c r="B924">
        <v>1185.413208007812</v>
      </c>
      <c r="C924">
        <v>120429</v>
      </c>
      <c r="D924">
        <v>25342.75</v>
      </c>
      <c r="E924">
        <v>574900</v>
      </c>
      <c r="G924">
        <f t="shared" si="60"/>
        <v>-2.5246776562470776E-4</v>
      </c>
      <c r="H924">
        <f t="shared" si="61"/>
        <v>6.6253503042048622E-3</v>
      </c>
      <c r="J924">
        <v>2.6686000993143342</v>
      </c>
      <c r="K924">
        <v>2.0307311903920877</v>
      </c>
      <c r="M924">
        <f t="shared" si="58"/>
        <v>266.86000993143341</v>
      </c>
      <c r="N924">
        <f t="shared" si="59"/>
        <v>156.05093768053047</v>
      </c>
    </row>
    <row r="925" spans="1:14" x14ac:dyDescent="0.3">
      <c r="A925" s="360">
        <v>46051</v>
      </c>
      <c r="B925">
        <v>1181.821655273438</v>
      </c>
      <c r="C925">
        <v>115020</v>
      </c>
      <c r="D925">
        <v>25418.900390625</v>
      </c>
      <c r="E925">
        <v>582400</v>
      </c>
      <c r="G925">
        <f t="shared" si="60"/>
        <v>-3.0343888102159319E-3</v>
      </c>
      <c r="H925">
        <f t="shared" si="61"/>
        <v>3.0003141018364642E-3</v>
      </c>
      <c r="J925">
        <v>2.6605148022053617</v>
      </c>
      <c r="K925">
        <v>2.0572235959025078</v>
      </c>
      <c r="M925">
        <f t="shared" si="58"/>
        <v>266.05148022053618</v>
      </c>
      <c r="N925">
        <f t="shared" si="59"/>
        <v>156.51984258871013</v>
      </c>
    </row>
    <row r="926" spans="1:14" x14ac:dyDescent="0.3">
      <c r="A926" s="360">
        <v>46052</v>
      </c>
      <c r="B926">
        <v>1135.4306640625</v>
      </c>
      <c r="C926">
        <v>355376</v>
      </c>
      <c r="D926">
        <v>25320.650390625</v>
      </c>
      <c r="E926">
        <v>508400</v>
      </c>
      <c r="G926">
        <f t="shared" si="60"/>
        <v>-4.0045005069401646E-2</v>
      </c>
      <c r="H926">
        <f t="shared" si="61"/>
        <v>-3.8727233995256381E-3</v>
      </c>
      <c r="J926">
        <v>2.5560794855440481</v>
      </c>
      <c r="K926">
        <v>1.7958318615330271</v>
      </c>
      <c r="M926">
        <f t="shared" si="58"/>
        <v>255.6079485544048</v>
      </c>
      <c r="N926">
        <f t="shared" si="59"/>
        <v>155.91485675934621</v>
      </c>
    </row>
    <row r="927" spans="1:14" x14ac:dyDescent="0.3">
      <c r="A927" s="360">
        <v>46055</v>
      </c>
      <c r="B927">
        <v>1147.00341796875</v>
      </c>
      <c r="C927">
        <v>50627</v>
      </c>
      <c r="D927">
        <v>25088.400390625</v>
      </c>
      <c r="E927">
        <v>449200</v>
      </c>
      <c r="G927">
        <f t="shared" si="60"/>
        <v>1.014079939626847E-2</v>
      </c>
      <c r="H927">
        <f t="shared" si="61"/>
        <v>-9.2146802912144807E-3</v>
      </c>
      <c r="J927">
        <v>2.582132048494195</v>
      </c>
      <c r="K927">
        <v>1.5867184740374427</v>
      </c>
      <c r="M927">
        <f t="shared" si="58"/>
        <v>258.21320484941953</v>
      </c>
      <c r="N927">
        <f t="shared" si="59"/>
        <v>154.48475030774554</v>
      </c>
    </row>
    <row r="928" spans="1:14" x14ac:dyDescent="0.3">
      <c r="A928" s="360">
        <v>46056</v>
      </c>
      <c r="B928">
        <v>1111.886108398438</v>
      </c>
      <c r="C928">
        <v>326534</v>
      </c>
      <c r="D928">
        <v>25727.55078125</v>
      </c>
      <c r="E928">
        <v>637300</v>
      </c>
      <c r="G928">
        <f t="shared" si="60"/>
        <v>-3.1095047985187661E-2</v>
      </c>
      <c r="H928">
        <f t="shared" si="61"/>
        <v>2.5156829049839922E-2</v>
      </c>
      <c r="J928">
        <v>2.5030760238321439</v>
      </c>
      <c r="K928">
        <v>2.251148004238785</v>
      </c>
      <c r="M928">
        <f t="shared" si="58"/>
        <v>250.3076023832144</v>
      </c>
      <c r="N928">
        <f t="shared" si="59"/>
        <v>158.42039335263644</v>
      </c>
    </row>
    <row r="929" spans="1:14" x14ac:dyDescent="0.3">
      <c r="A929" s="360">
        <v>46057</v>
      </c>
      <c r="B929">
        <v>1119.967041015625</v>
      </c>
      <c r="C929">
        <v>295677</v>
      </c>
      <c r="D929">
        <v>25776</v>
      </c>
      <c r="E929">
        <v>429800</v>
      </c>
      <c r="G929">
        <f t="shared" si="60"/>
        <v>7.2414871313296342E-3</v>
      </c>
      <c r="H929">
        <f t="shared" si="61"/>
        <v>1.8813938963879184E-3</v>
      </c>
      <c r="J929">
        <v>2.5212678049251007</v>
      </c>
      <c r="K929">
        <v>1.518191451783822</v>
      </c>
      <c r="M929">
        <f t="shared" si="58"/>
        <v>252.12678049251008</v>
      </c>
      <c r="N929">
        <f t="shared" si="59"/>
        <v>158.71872506548632</v>
      </c>
    </row>
    <row r="930" spans="1:14" x14ac:dyDescent="0.3">
      <c r="A930" s="360">
        <v>46058</v>
      </c>
      <c r="B930">
        <v>1125.65380859375</v>
      </c>
      <c r="C930">
        <v>181463</v>
      </c>
      <c r="D930">
        <v>25642.80078125</v>
      </c>
      <c r="E930">
        <v>343800</v>
      </c>
      <c r="G930">
        <f t="shared" si="60"/>
        <v>5.0647728315190155E-3</v>
      </c>
      <c r="H930">
        <f t="shared" si="61"/>
        <v>-5.1809655096962332E-3</v>
      </c>
      <c r="J930">
        <v>2.5340698459528586</v>
      </c>
      <c r="K930">
        <v>1.2144118685976686</v>
      </c>
      <c r="M930">
        <f t="shared" si="58"/>
        <v>253.40698459528585</v>
      </c>
      <c r="N930">
        <f t="shared" si="59"/>
        <v>157.89853534715456</v>
      </c>
    </row>
    <row r="931" spans="1:14" x14ac:dyDescent="0.3">
      <c r="A931" s="360">
        <v>46059</v>
      </c>
      <c r="B931">
        <v>1123.957641601562</v>
      </c>
      <c r="C931">
        <v>140476</v>
      </c>
      <c r="D931">
        <v>25693.69921875</v>
      </c>
      <c r="E931">
        <v>375500</v>
      </c>
      <c r="G931">
        <f t="shared" si="60"/>
        <v>-1.5079646873759657E-3</v>
      </c>
      <c r="H931">
        <f t="shared" si="61"/>
        <v>1.9829343324083322E-3</v>
      </c>
      <c r="J931">
        <v>2.5302514378456857</v>
      </c>
      <c r="K931">
        <v>1.3263864358883786</v>
      </c>
      <c r="M931">
        <f t="shared" si="58"/>
        <v>253.02514378456857</v>
      </c>
      <c r="N931">
        <f t="shared" si="59"/>
        <v>158.21194840999698</v>
      </c>
    </row>
    <row r="932" spans="1:14" x14ac:dyDescent="0.3">
      <c r="A932" s="360">
        <v>46062</v>
      </c>
      <c r="B932">
        <v>1145.906127929688</v>
      </c>
      <c r="C932">
        <v>188962</v>
      </c>
      <c r="D932">
        <v>25867.30078125</v>
      </c>
      <c r="E932">
        <v>359400</v>
      </c>
      <c r="G932">
        <f t="shared" si="60"/>
        <v>1.9339636782668073E-2</v>
      </c>
      <c r="H932">
        <f t="shared" si="61"/>
        <v>6.7338577022977462E-3</v>
      </c>
      <c r="J932">
        <v>2.5796618311156165</v>
      </c>
      <c r="K932">
        <v>1.269516072059343</v>
      </c>
      <c r="M932">
        <f t="shared" si="58"/>
        <v>257.96618311156163</v>
      </c>
      <c r="N932">
        <f t="shared" si="59"/>
        <v>159.28092027023038</v>
      </c>
    </row>
    <row r="933" spans="1:14" x14ac:dyDescent="0.3">
      <c r="A933" s="360">
        <v>46063</v>
      </c>
      <c r="B933">
        <v>1203.969604492188</v>
      </c>
      <c r="C933">
        <v>341832</v>
      </c>
      <c r="D933">
        <v>25935.150390625</v>
      </c>
      <c r="E933">
        <v>460900</v>
      </c>
      <c r="G933">
        <f t="shared" si="60"/>
        <v>4.9428398993384151E-2</v>
      </c>
      <c r="H933">
        <f t="shared" si="61"/>
        <v>2.6195535786092045E-3</v>
      </c>
      <c r="J933">
        <v>2.7103742259788612</v>
      </c>
      <c r="K933">
        <v>1.6280466266336984</v>
      </c>
      <c r="M933">
        <f t="shared" si="58"/>
        <v>271.03742259788612</v>
      </c>
      <c r="N933">
        <f t="shared" si="59"/>
        <v>159.69871215012606</v>
      </c>
    </row>
    <row r="934" spans="1:14" x14ac:dyDescent="0.3">
      <c r="A934" s="360">
        <v>46064</v>
      </c>
      <c r="B934">
        <v>1217.138671875</v>
      </c>
      <c r="C934">
        <v>181153</v>
      </c>
      <c r="D934">
        <v>25953.849609375</v>
      </c>
      <c r="E934">
        <v>331400</v>
      </c>
      <c r="G934">
        <f t="shared" si="60"/>
        <v>1.0878652050071207E-2</v>
      </c>
      <c r="H934">
        <f t="shared" si="61"/>
        <v>7.2073925338581816E-4</v>
      </c>
      <c r="J934">
        <v>2.7400204069799234</v>
      </c>
      <c r="K934">
        <v>1.1706110914871071</v>
      </c>
      <c r="M934">
        <f t="shared" si="58"/>
        <v>274.00204069799236</v>
      </c>
      <c r="N934">
        <f t="shared" si="59"/>
        <v>159.81385476960622</v>
      </c>
    </row>
    <row r="935" spans="1:14" x14ac:dyDescent="0.3">
      <c r="A935" s="360">
        <v>46065</v>
      </c>
      <c r="B935">
        <v>1212.8486328125</v>
      </c>
      <c r="C935">
        <v>97059</v>
      </c>
      <c r="D935">
        <v>25807.19921875</v>
      </c>
      <c r="E935">
        <v>419400</v>
      </c>
      <c r="G935">
        <f t="shared" si="60"/>
        <v>-3.5309184631165005E-3</v>
      </c>
      <c r="H935">
        <f t="shared" si="61"/>
        <v>-5.6664533018943317E-3</v>
      </c>
      <c r="J935">
        <v>2.7303626786950415</v>
      </c>
      <c r="K935">
        <v>1.4814553161427058</v>
      </c>
      <c r="M935">
        <f t="shared" si="58"/>
        <v>273.03626786950417</v>
      </c>
      <c r="N935">
        <f t="shared" si="59"/>
        <v>158.91083789226468</v>
      </c>
    </row>
    <row r="936" spans="1:14" x14ac:dyDescent="0.3">
      <c r="A936" s="360">
        <v>46066</v>
      </c>
      <c r="B936">
        <v>1183.318115234375</v>
      </c>
      <c r="C936">
        <v>92573</v>
      </c>
      <c r="D936">
        <v>25471.099609375</v>
      </c>
      <c r="E936">
        <v>453500</v>
      </c>
      <c r="G936">
        <f t="shared" si="60"/>
        <v>-2.4649380345327838E-2</v>
      </c>
      <c r="H936">
        <f t="shared" si="61"/>
        <v>-1.3109031702560043E-2</v>
      </c>
      <c r="J936">
        <v>2.6638836302000217</v>
      </c>
      <c r="K936">
        <v>1.6019074531967503</v>
      </c>
      <c r="M936">
        <f t="shared" si="58"/>
        <v>266.38836302000215</v>
      </c>
      <c r="N936">
        <f t="shared" si="59"/>
        <v>156.84126536374947</v>
      </c>
    </row>
    <row r="937" spans="1:14" x14ac:dyDescent="0.3">
      <c r="A937" s="360">
        <v>46069</v>
      </c>
      <c r="B937">
        <v>1178.728881835938</v>
      </c>
      <c r="C937">
        <v>106727</v>
      </c>
      <c r="D937">
        <v>25682.75</v>
      </c>
      <c r="E937">
        <v>275800</v>
      </c>
      <c r="G937">
        <f t="shared" si="60"/>
        <v>-3.8858152938912849E-3</v>
      </c>
      <c r="H937">
        <f t="shared" si="61"/>
        <v>8.2750995285778839E-3</v>
      </c>
      <c r="J937">
        <v>2.6535523561597842</v>
      </c>
      <c r="K937">
        <v>0.97421405863652422</v>
      </c>
      <c r="M937">
        <f t="shared" si="58"/>
        <v>265.35523561597842</v>
      </c>
      <c r="N937">
        <f t="shared" si="59"/>
        <v>158.14452731904169</v>
      </c>
    </row>
    <row r="938" spans="1:14" x14ac:dyDescent="0.3">
      <c r="A938" s="360">
        <v>46070</v>
      </c>
      <c r="B938">
        <v>1218.13623046875</v>
      </c>
      <c r="C938">
        <v>146855</v>
      </c>
      <c r="D938">
        <v>25725.400390625</v>
      </c>
      <c r="E938">
        <v>344100</v>
      </c>
      <c r="G938">
        <f t="shared" si="60"/>
        <v>3.2885371631401636E-2</v>
      </c>
      <c r="H938">
        <f t="shared" si="61"/>
        <v>1.6592855446634625E-3</v>
      </c>
      <c r="J938">
        <v>2.7422661091067178</v>
      </c>
      <c r="K938">
        <v>1.2154715648180854</v>
      </c>
      <c r="M938">
        <f t="shared" si="58"/>
        <v>274.22661091067175</v>
      </c>
      <c r="N938">
        <f t="shared" si="59"/>
        <v>158.40715207166213</v>
      </c>
    </row>
    <row r="939" spans="1:14" x14ac:dyDescent="0.3">
      <c r="A939" s="360">
        <v>46071</v>
      </c>
      <c r="B939">
        <v>1206.86279296875</v>
      </c>
      <c r="C939">
        <v>29288</v>
      </c>
      <c r="D939">
        <v>25819.349609375</v>
      </c>
      <c r="E939">
        <v>310200</v>
      </c>
      <c r="G939">
        <f t="shared" si="60"/>
        <v>-9.2977511371627412E-3</v>
      </c>
      <c r="H939">
        <f t="shared" si="61"/>
        <v>3.6453498285502696E-3</v>
      </c>
      <c r="J939">
        <v>2.7168873667163971</v>
      </c>
      <c r="K939">
        <v>1.0957258919109856</v>
      </c>
      <c r="M939">
        <f t="shared" si="58"/>
        <v>271.68873667163973</v>
      </c>
      <c r="N939">
        <f t="shared" si="59"/>
        <v>158.98565533907751</v>
      </c>
    </row>
    <row r="940" spans="1:14" x14ac:dyDescent="0.3">
      <c r="A940" s="360">
        <v>46072</v>
      </c>
      <c r="B940">
        <v>1198.582275390625</v>
      </c>
      <c r="C940">
        <v>49301</v>
      </c>
      <c r="D940">
        <v>25454.349609375</v>
      </c>
      <c r="E940">
        <v>298200</v>
      </c>
      <c r="G940">
        <f t="shared" si="60"/>
        <v>-6.8848383991418644E-3</v>
      </c>
      <c r="H940">
        <f t="shared" si="61"/>
        <v>-1.4237559265090531E-2</v>
      </c>
      <c r="J940">
        <v>2.6982462803153986</v>
      </c>
      <c r="K940">
        <v>1.0533380430943129</v>
      </c>
      <c r="M940">
        <f t="shared" si="58"/>
        <v>269.82462803153987</v>
      </c>
      <c r="N940">
        <f t="shared" si="59"/>
        <v>156.73812528596989</v>
      </c>
    </row>
    <row r="941" spans="1:14" x14ac:dyDescent="0.3">
      <c r="A941" s="360">
        <v>46073</v>
      </c>
      <c r="B941">
        <v>1194.192626953125</v>
      </c>
      <c r="C941">
        <v>42028</v>
      </c>
      <c r="D941">
        <v>25571.25</v>
      </c>
      <c r="E941">
        <v>296600</v>
      </c>
      <c r="G941">
        <f t="shared" si="60"/>
        <v>-3.6690901076690671E-3</v>
      </c>
      <c r="H941">
        <f t="shared" si="61"/>
        <v>4.58203709696536E-3</v>
      </c>
      <c r="J941">
        <v>2.6883643115832005</v>
      </c>
      <c r="K941">
        <v>1.0476863299187567</v>
      </c>
      <c r="M941">
        <f t="shared" si="58"/>
        <v>268.83643115832007</v>
      </c>
      <c r="N941">
        <f t="shared" si="59"/>
        <v>157.45795306994168</v>
      </c>
    </row>
    <row r="942" spans="1:14" x14ac:dyDescent="0.3">
      <c r="A942" s="360">
        <v>46076</v>
      </c>
      <c r="B942">
        <v>1214.245361328125</v>
      </c>
      <c r="C942">
        <v>68880</v>
      </c>
      <c r="D942">
        <v>25713</v>
      </c>
      <c r="E942">
        <v>313700</v>
      </c>
      <c r="G942">
        <f t="shared" si="60"/>
        <v>1.6652450976601466E-2</v>
      </c>
      <c r="H942">
        <f t="shared" si="61"/>
        <v>5.5280270640200302E-3</v>
      </c>
      <c r="J942">
        <v>2.7335069914379173</v>
      </c>
      <c r="K942">
        <v>1.1080890144825151</v>
      </c>
      <c r="M942">
        <f t="shared" si="58"/>
        <v>273.35069914379176</v>
      </c>
      <c r="N942">
        <f t="shared" si="59"/>
        <v>158.33079522070335</v>
      </c>
    </row>
    <row r="943" spans="1:14" x14ac:dyDescent="0.3">
      <c r="A943" s="360">
        <v>46077</v>
      </c>
      <c r="B943">
        <v>1196.28759765625</v>
      </c>
      <c r="C943">
        <v>42489</v>
      </c>
      <c r="D943">
        <v>25424.650390625</v>
      </c>
      <c r="E943">
        <v>439100</v>
      </c>
      <c r="G943">
        <f t="shared" si="60"/>
        <v>-1.4899689152512257E-2</v>
      </c>
      <c r="H943">
        <f t="shared" si="61"/>
        <v>-1.1277509359324957E-2</v>
      </c>
      <c r="J943">
        <v>2.6930805058930445</v>
      </c>
      <c r="K943">
        <v>1.5510420346167433</v>
      </c>
      <c r="M943">
        <f t="shared" si="58"/>
        <v>269.30805058930446</v>
      </c>
      <c r="N943">
        <f t="shared" si="59"/>
        <v>156.55524888406728</v>
      </c>
    </row>
    <row r="944" spans="1:14" x14ac:dyDescent="0.3">
      <c r="A944" s="360">
        <v>46078</v>
      </c>
      <c r="B944">
        <v>1207.660888671875</v>
      </c>
      <c r="C944">
        <v>45346</v>
      </c>
      <c r="D944">
        <v>25482.5</v>
      </c>
      <c r="E944">
        <v>414200</v>
      </c>
      <c r="G944">
        <f t="shared" si="60"/>
        <v>9.4622459160786532E-3</v>
      </c>
      <c r="H944">
        <f t="shared" si="61"/>
        <v>2.2727508349003555E-3</v>
      </c>
      <c r="J944">
        <v>2.7186840383396205</v>
      </c>
      <c r="K944">
        <v>1.4630872483221478</v>
      </c>
      <c r="M944">
        <f t="shared" si="58"/>
        <v>271.86840383396202</v>
      </c>
      <c r="N944">
        <f t="shared" si="59"/>
        <v>156.91146459812441</v>
      </c>
    </row>
    <row r="945" spans="1:14" x14ac:dyDescent="0.3">
      <c r="A945" s="360">
        <v>46079</v>
      </c>
      <c r="B945">
        <v>1204.96728515625</v>
      </c>
      <c r="C945">
        <v>56677</v>
      </c>
      <c r="D945">
        <v>25496.55078125</v>
      </c>
      <c r="E945">
        <v>405200</v>
      </c>
      <c r="G945">
        <f t="shared" si="60"/>
        <v>-2.2329214787618051E-3</v>
      </c>
      <c r="H945">
        <f t="shared" si="61"/>
        <v>5.51237474627977E-4</v>
      </c>
      <c r="J945">
        <v>2.7126202029101245</v>
      </c>
      <c r="K945">
        <v>1.4312963617096433</v>
      </c>
      <c r="M945">
        <f t="shared" si="58"/>
        <v>271.26202029101245</v>
      </c>
      <c r="N945">
        <f t="shared" si="59"/>
        <v>156.99798392176555</v>
      </c>
    </row>
    <row r="946" spans="1:14" x14ac:dyDescent="0.3">
      <c r="A946" s="360">
        <v>46080</v>
      </c>
      <c r="B946">
        <v>1186.90966796875</v>
      </c>
      <c r="C946">
        <v>53089</v>
      </c>
      <c r="D946">
        <v>25178.650390625</v>
      </c>
      <c r="E946">
        <v>438900</v>
      </c>
      <c r="G946">
        <f t="shared" si="60"/>
        <v>-1.5099405715976674E-2</v>
      </c>
      <c r="H946">
        <f t="shared" si="61"/>
        <v>-1.2546750821351201E-2</v>
      </c>
      <c r="J946">
        <v>2.6719689273089964</v>
      </c>
      <c r="K946">
        <v>1.5503355704697988</v>
      </c>
      <c r="M946">
        <f t="shared" si="58"/>
        <v>267.19689273089966</v>
      </c>
      <c r="N946">
        <f t="shared" si="59"/>
        <v>155.04047520443856</v>
      </c>
    </row>
    <row r="947" spans="1:14" x14ac:dyDescent="0.3">
      <c r="A947" s="360">
        <v>46083</v>
      </c>
      <c r="B947">
        <v>1197.684326171875</v>
      </c>
      <c r="C947">
        <v>84392</v>
      </c>
      <c r="D947">
        <v>24865.69921875</v>
      </c>
      <c r="E947">
        <v>519200</v>
      </c>
      <c r="G947">
        <f t="shared" si="60"/>
        <v>9.0369526694256078E-3</v>
      </c>
      <c r="H947">
        <f t="shared" si="61"/>
        <v>-1.2507116341135643E-2</v>
      </c>
      <c r="J947">
        <v>2.6962248186359199</v>
      </c>
      <c r="K947">
        <v>1.8339809254680326</v>
      </c>
      <c r="M947">
        <f t="shared" si="58"/>
        <v>269.62248186359199</v>
      </c>
      <c r="N947">
        <f t="shared" si="59"/>
        <v>153.11344187856375</v>
      </c>
    </row>
    <row r="948" spans="1:14" x14ac:dyDescent="0.3">
      <c r="A948" s="360">
        <v>46085</v>
      </c>
      <c r="B948">
        <v>1211.85107421875</v>
      </c>
      <c r="C948">
        <v>178667</v>
      </c>
      <c r="D948">
        <v>24480.5</v>
      </c>
      <c r="E948">
        <v>599000</v>
      </c>
      <c r="G948">
        <f t="shared" si="60"/>
        <v>1.1759039760510173E-2</v>
      </c>
      <c r="H948">
        <f t="shared" si="61"/>
        <v>-1.5612430100429392E-2</v>
      </c>
      <c r="J948">
        <v>2.7281169765682471</v>
      </c>
      <c r="K948">
        <v>2.1158601200989051</v>
      </c>
      <c r="M948">
        <f t="shared" si="58"/>
        <v>272.81169765682472</v>
      </c>
      <c r="N948">
        <f t="shared" si="59"/>
        <v>150.74153278110018</v>
      </c>
    </row>
    <row r="949" spans="1:14" x14ac:dyDescent="0.3">
      <c r="A949" s="360">
        <v>46086</v>
      </c>
      <c r="B949">
        <v>1207.660888671875</v>
      </c>
      <c r="C949">
        <v>177171</v>
      </c>
      <c r="D949">
        <v>24765.900390625</v>
      </c>
      <c r="E949">
        <v>504300</v>
      </c>
      <c r="G949">
        <f t="shared" si="60"/>
        <v>-3.4636652351972643E-3</v>
      </c>
      <c r="H949">
        <f t="shared" si="61"/>
        <v>1.1590840491558407E-2</v>
      </c>
      <c r="J949">
        <v>2.7186840383396205</v>
      </c>
      <c r="K949">
        <v>1.781349346520664</v>
      </c>
      <c r="M949">
        <f t="shared" si="58"/>
        <v>271.86840383396202</v>
      </c>
      <c r="N949">
        <f t="shared" si="59"/>
        <v>152.4989189594518</v>
      </c>
    </row>
    <row r="950" spans="1:14" x14ac:dyDescent="0.3">
      <c r="A950" s="360">
        <v>46087</v>
      </c>
      <c r="B950">
        <v>1196.5869140625</v>
      </c>
      <c r="C950">
        <v>172404</v>
      </c>
      <c r="D950">
        <v>24450.44921875</v>
      </c>
      <c r="E950">
        <v>433400</v>
      </c>
      <c r="G950">
        <f t="shared" si="60"/>
        <v>-9.2120728239709817E-3</v>
      </c>
      <c r="H950">
        <f t="shared" si="61"/>
        <v>-1.2819134056590225E-2</v>
      </c>
      <c r="J950">
        <v>2.6937543264528707</v>
      </c>
      <c r="K950">
        <v>1.5309078064288237</v>
      </c>
      <c r="M950">
        <f t="shared" si="58"/>
        <v>269.37543264528705</v>
      </c>
      <c r="N950">
        <f t="shared" si="59"/>
        <v>150.55649159211731</v>
      </c>
    </row>
    <row r="951" spans="1:14" x14ac:dyDescent="0.3">
      <c r="A951" s="360">
        <v>46090</v>
      </c>
      <c r="B951">
        <v>1179.926025390625</v>
      </c>
      <c r="C951">
        <v>93392</v>
      </c>
      <c r="D951">
        <v>24028.05078125</v>
      </c>
      <c r="E951">
        <v>526900</v>
      </c>
      <c r="G951">
        <f t="shared" si="60"/>
        <v>-1.4021519815412756E-2</v>
      </c>
      <c r="H951">
        <f t="shared" si="61"/>
        <v>-1.7426658301668632E-2</v>
      </c>
      <c r="J951">
        <v>2.6562473635946184</v>
      </c>
      <c r="K951">
        <v>1.8611797951253974</v>
      </c>
      <c r="M951">
        <f t="shared" si="58"/>
        <v>265.62473635946185</v>
      </c>
      <c r="N951">
        <f t="shared" si="59"/>
        <v>147.9555239683722</v>
      </c>
    </row>
    <row r="952" spans="1:14" x14ac:dyDescent="0.3">
      <c r="A952" s="360">
        <v>46091</v>
      </c>
      <c r="B952">
        <v>1180.424926757812</v>
      </c>
      <c r="C952">
        <v>125027</v>
      </c>
      <c r="D952">
        <v>24261.599609375</v>
      </c>
      <c r="E952">
        <v>444300</v>
      </c>
      <c r="G952">
        <f t="shared" si="60"/>
        <v>4.227349108085587E-4</v>
      </c>
      <c r="H952">
        <f t="shared" si="61"/>
        <v>9.6729070198326751E-3</v>
      </c>
      <c r="J952">
        <v>2.6573704894624841</v>
      </c>
      <c r="K952">
        <v>1.5694101024373013</v>
      </c>
      <c r="M952">
        <f t="shared" si="58"/>
        <v>265.73704894624842</v>
      </c>
      <c r="N952">
        <f t="shared" si="59"/>
        <v>149.39362810557498</v>
      </c>
    </row>
    <row r="953" spans="1:14" x14ac:dyDescent="0.3">
      <c r="A953" s="360">
        <v>46092</v>
      </c>
      <c r="B953">
        <v>1201.076416015625</v>
      </c>
      <c r="C953">
        <v>109666</v>
      </c>
      <c r="D953">
        <v>23866.849609375</v>
      </c>
      <c r="E953">
        <v>407400</v>
      </c>
      <c r="G953">
        <f t="shared" si="60"/>
        <v>1.7343686987931956E-2</v>
      </c>
      <c r="H953">
        <f t="shared" si="61"/>
        <v>-1.6404386958885315E-2</v>
      </c>
      <c r="J953">
        <v>2.7038610852413236</v>
      </c>
      <c r="K953">
        <v>1.4390674673260333</v>
      </c>
      <c r="M953">
        <f t="shared" si="58"/>
        <v>270.38610852413234</v>
      </c>
      <c r="N953">
        <f t="shared" si="59"/>
        <v>146.9629089590976</v>
      </c>
    </row>
    <row r="954" spans="1:14" x14ac:dyDescent="0.3">
      <c r="A954" s="360">
        <v>46093</v>
      </c>
      <c r="B954">
        <v>1171.246459960938</v>
      </c>
      <c r="C954">
        <v>163454</v>
      </c>
      <c r="D954">
        <v>23639.150390625</v>
      </c>
      <c r="E954">
        <v>501000</v>
      </c>
      <c r="G954">
        <f t="shared" si="60"/>
        <v>-2.5149635943640541E-2</v>
      </c>
      <c r="H954">
        <f t="shared" si="61"/>
        <v>-9.5861980571985139E-3</v>
      </c>
      <c r="J954">
        <v>2.6367079413820091</v>
      </c>
      <c r="K954">
        <v>1.769692688096079</v>
      </c>
      <c r="M954">
        <f t="shared" si="58"/>
        <v>263.6707941382009</v>
      </c>
      <c r="N954">
        <f t="shared" si="59"/>
        <v>145.56082447359142</v>
      </c>
    </row>
    <row r="955" spans="1:14" x14ac:dyDescent="0.3">
      <c r="A955" s="360">
        <v>46094</v>
      </c>
      <c r="B955">
        <v>1130.043334960938</v>
      </c>
      <c r="C955">
        <v>121683</v>
      </c>
      <c r="D955">
        <v>23151.099609375</v>
      </c>
      <c r="E955">
        <v>519800</v>
      </c>
      <c r="G955">
        <f t="shared" si="60"/>
        <v>-3.5812550608744484E-2</v>
      </c>
      <c r="H955">
        <f t="shared" si="61"/>
        <v>-2.0861973679950938E-2</v>
      </c>
      <c r="J955">
        <v>2.5439515398805876</v>
      </c>
      <c r="K955">
        <v>1.8361003179088662</v>
      </c>
      <c r="M955">
        <f t="shared" si="58"/>
        <v>254.39515398805875</v>
      </c>
      <c r="N955">
        <f t="shared" si="59"/>
        <v>142.5555948892023</v>
      </c>
    </row>
    <row r="956" spans="1:14" x14ac:dyDescent="0.3">
      <c r="A956" s="360">
        <v>46097</v>
      </c>
      <c r="B956">
        <v>1115.377807617188</v>
      </c>
      <c r="C956">
        <v>85899</v>
      </c>
      <c r="D956">
        <v>23408.80078125</v>
      </c>
      <c r="E956">
        <v>540300</v>
      </c>
      <c r="G956">
        <f t="shared" si="60"/>
        <v>-1.3062793081138125E-2</v>
      </c>
      <c r="H956">
        <f t="shared" si="61"/>
        <v>1.1069774688696974E-2</v>
      </c>
      <c r="J956">
        <v>2.5109365308848632</v>
      </c>
      <c r="K956">
        <v>1.9085128929706818</v>
      </c>
      <c r="M956">
        <f t="shared" si="58"/>
        <v>251.09365308848632</v>
      </c>
      <c r="N956">
        <f t="shared" si="59"/>
        <v>144.14241989881907</v>
      </c>
    </row>
    <row r="957" spans="1:14" x14ac:dyDescent="0.3">
      <c r="A957" s="360">
        <v>46098</v>
      </c>
      <c r="B957">
        <v>1124.855590820312</v>
      </c>
      <c r="C957">
        <v>68734</v>
      </c>
      <c r="D957">
        <v>23581.150390625</v>
      </c>
      <c r="E957">
        <v>458800</v>
      </c>
      <c r="G957">
        <f t="shared" si="60"/>
        <v>8.4614752710375635E-3</v>
      </c>
      <c r="H957">
        <f t="shared" si="61"/>
        <v>7.3356272113910661E-3</v>
      </c>
      <c r="J957">
        <v>2.5322728995251644</v>
      </c>
      <c r="K957">
        <v>1.6206287530907806</v>
      </c>
      <c r="M957">
        <f t="shared" si="58"/>
        <v>253.22728995251646</v>
      </c>
      <c r="N957">
        <f t="shared" si="59"/>
        <v>145.20368271172774</v>
      </c>
    </row>
    <row r="958" spans="1:14" x14ac:dyDescent="0.3">
      <c r="A958" s="360">
        <v>46099</v>
      </c>
      <c r="B958">
        <v>1121.264038085938</v>
      </c>
      <c r="C958">
        <v>321416</v>
      </c>
      <c r="D958">
        <v>23777.80078125</v>
      </c>
      <c r="E958">
        <v>382900</v>
      </c>
      <c r="G958">
        <f t="shared" si="60"/>
        <v>-3.1980093572328942E-3</v>
      </c>
      <c r="H958">
        <f t="shared" si="61"/>
        <v>8.3047244915839917E-3</v>
      </c>
      <c r="J958">
        <v>2.524187602416192</v>
      </c>
      <c r="K958">
        <v>1.3525256093253268</v>
      </c>
      <c r="M958">
        <f t="shared" si="58"/>
        <v>252.4187602416192</v>
      </c>
      <c r="N958">
        <f t="shared" si="59"/>
        <v>146.41458041826212</v>
      </c>
    </row>
    <row r="959" spans="1:14" x14ac:dyDescent="0.3">
      <c r="A959" s="360">
        <v>46100</v>
      </c>
      <c r="B959">
        <v>1101.211181640625</v>
      </c>
      <c r="C959">
        <v>233257</v>
      </c>
      <c r="D959">
        <v>23002.150390625</v>
      </c>
      <c r="E959">
        <v>550100</v>
      </c>
      <c r="G959">
        <f t="shared" si="60"/>
        <v>-1.80460060590877E-2</v>
      </c>
      <c r="H959">
        <f t="shared" si="61"/>
        <v>-3.3164698317604817E-2</v>
      </c>
      <c r="J959">
        <v>2.4790446477570045</v>
      </c>
      <c r="K959">
        <v>1.9431296361709642</v>
      </c>
      <c r="M959">
        <f t="shared" si="58"/>
        <v>247.90446477570046</v>
      </c>
      <c r="N959">
        <f t="shared" si="59"/>
        <v>141.63842270967481</v>
      </c>
    </row>
    <row r="960" spans="1:14" x14ac:dyDescent="0.3">
      <c r="A960" s="360">
        <v>46101</v>
      </c>
      <c r="B960">
        <v>1111.686645507812</v>
      </c>
      <c r="C960">
        <v>89133</v>
      </c>
      <c r="D960">
        <v>23114.5</v>
      </c>
      <c r="E960">
        <v>663300</v>
      </c>
      <c r="G960">
        <f t="shared" si="60"/>
        <v>9.4677142235708393E-3</v>
      </c>
      <c r="H960">
        <f t="shared" si="61"/>
        <v>4.8724194273719089E-3</v>
      </c>
      <c r="J960">
        <v>2.5026269933285707</v>
      </c>
      <c r="K960">
        <v>2.3429883433415752</v>
      </c>
      <c r="M960">
        <f t="shared" si="58"/>
        <v>250.26269933285707</v>
      </c>
      <c r="N960">
        <f t="shared" si="59"/>
        <v>142.33022852755212</v>
      </c>
    </row>
    <row r="961" spans="1:14" x14ac:dyDescent="0.3">
      <c r="A961" s="360">
        <v>46104</v>
      </c>
      <c r="B961">
        <v>1103.406005859375</v>
      </c>
      <c r="C961">
        <v>220208</v>
      </c>
      <c r="D961">
        <v>22512.650390625</v>
      </c>
      <c r="E961">
        <v>550300</v>
      </c>
      <c r="G961">
        <f t="shared" si="60"/>
        <v>-7.4765976194567573E-3</v>
      </c>
      <c r="H961">
        <f t="shared" si="61"/>
        <v>-2.6382735434426791E-2</v>
      </c>
      <c r="J961">
        <v>2.4839856321231037</v>
      </c>
      <c r="K961">
        <v>1.9438361003179088</v>
      </c>
      <c r="M961">
        <f t="shared" si="58"/>
        <v>248.39856321231036</v>
      </c>
      <c r="N961">
        <f t="shared" si="59"/>
        <v>138.62426939187705</v>
      </c>
    </row>
    <row r="962" spans="1:14" x14ac:dyDescent="0.3">
      <c r="A962" s="360">
        <v>46105</v>
      </c>
      <c r="B962">
        <v>1145.108032226562</v>
      </c>
      <c r="C962">
        <v>119607</v>
      </c>
      <c r="D962">
        <v>22912.400390625</v>
      </c>
      <c r="E962">
        <v>538100</v>
      </c>
      <c r="G962">
        <f t="shared" si="60"/>
        <v>3.7097218955401766E-2</v>
      </c>
      <c r="H962">
        <f t="shared" si="61"/>
        <v>1.7600874978779452E-2</v>
      </c>
      <c r="J962">
        <v>2.5778651594923914</v>
      </c>
      <c r="K962">
        <v>1.9007417873542918</v>
      </c>
      <c r="M962">
        <f t="shared" si="58"/>
        <v>257.78651594923912</v>
      </c>
      <c r="N962">
        <f t="shared" si="59"/>
        <v>141.08577662127368</v>
      </c>
    </row>
    <row r="963" spans="1:14" x14ac:dyDescent="0.3">
      <c r="A963" s="360">
        <v>46106</v>
      </c>
      <c r="B963">
        <v>1165.65966796875</v>
      </c>
      <c r="C963">
        <v>97396</v>
      </c>
      <c r="D963">
        <v>23306.44921875</v>
      </c>
      <c r="E963">
        <v>505400</v>
      </c>
      <c r="G963">
        <f t="shared" si="60"/>
        <v>1.7788181519890877E-2</v>
      </c>
      <c r="H963">
        <f t="shared" si="61"/>
        <v>1.7051847001490698E-2</v>
      </c>
      <c r="J963">
        <v>2.6241309652149756</v>
      </c>
      <c r="K963">
        <v>1.7852348993288591</v>
      </c>
      <c r="M963">
        <f t="shared" si="58"/>
        <v>262.41309652149755</v>
      </c>
      <c r="N963">
        <f t="shared" si="59"/>
        <v>143.51217822018543</v>
      </c>
    </row>
    <row r="964" spans="1:14" x14ac:dyDescent="0.3">
      <c r="A964" s="360">
        <v>46108</v>
      </c>
      <c r="B964">
        <v>1161.669067382812</v>
      </c>
      <c r="C964">
        <v>218514</v>
      </c>
      <c r="D964">
        <v>22819.599609375</v>
      </c>
      <c r="E964">
        <v>612600</v>
      </c>
      <c r="G964">
        <f t="shared" si="60"/>
        <v>-3.4293432090110837E-3</v>
      </c>
      <c r="H964">
        <f t="shared" si="61"/>
        <v>-2.11103140979646E-2</v>
      </c>
      <c r="J964">
        <v>2.6151473322943883</v>
      </c>
      <c r="K964">
        <v>2.163899682091134</v>
      </c>
      <c r="M964">
        <f t="shared" si="58"/>
        <v>261.51473322943883</v>
      </c>
      <c r="N964">
        <f t="shared" si="59"/>
        <v>140.51434499165384</v>
      </c>
    </row>
    <row r="965" spans="1:14" x14ac:dyDescent="0.3">
      <c r="A965" s="360">
        <v>46111</v>
      </c>
      <c r="B965">
        <v>1160.3720703125</v>
      </c>
      <c r="C965">
        <v>216584</v>
      </c>
      <c r="D965">
        <v>22331.400390625</v>
      </c>
      <c r="E965">
        <v>698600</v>
      </c>
      <c r="G965">
        <f t="shared" si="60"/>
        <v>-1.1171181975544314E-3</v>
      </c>
      <c r="H965">
        <f t="shared" si="61"/>
        <v>-2.1626021374847804E-2</v>
      </c>
      <c r="J965">
        <v>2.6122275348032993</v>
      </c>
      <c r="K965">
        <v>2.4676792652772872</v>
      </c>
      <c r="M965">
        <f t="shared" ref="M965:M1028" si="62">B965/$B$4*100</f>
        <v>261.22275348032991</v>
      </c>
      <c r="N965">
        <f t="shared" ref="N965:N1028" si="63">D965/$D$4*100</f>
        <v>137.50820138605303</v>
      </c>
    </row>
    <row r="966" spans="1:14" x14ac:dyDescent="0.3">
      <c r="A966" s="360">
        <v>46113</v>
      </c>
      <c r="B966">
        <v>1172.443603515625</v>
      </c>
      <c r="C966">
        <v>193022</v>
      </c>
      <c r="D966">
        <v>22679.400390625</v>
      </c>
      <c r="E966">
        <v>518000</v>
      </c>
      <c r="G966">
        <f t="shared" ref="G966:G1029" si="64">LN(B966/B965)</f>
        <v>1.0349416876172605E-2</v>
      </c>
      <c r="H966">
        <f t="shared" ref="H966:H1029" si="65">LN(D966/D965)</f>
        <v>1.54632634032261E-2</v>
      </c>
      <c r="J966">
        <v>2.6394029488168429</v>
      </c>
      <c r="K966">
        <v>1.8297421405863652</v>
      </c>
      <c r="M966">
        <f t="shared" si="62"/>
        <v>263.94029488168428</v>
      </c>
      <c r="N966">
        <f t="shared" si="63"/>
        <v>139.6510519572351</v>
      </c>
    </row>
    <row r="967" spans="1:14" x14ac:dyDescent="0.3">
      <c r="A967" s="360">
        <v>46114</v>
      </c>
      <c r="B967">
        <v>1146.803955078125</v>
      </c>
      <c r="C967">
        <v>165937</v>
      </c>
      <c r="D967">
        <v>22713.099609375</v>
      </c>
      <c r="E967">
        <v>495100</v>
      </c>
      <c r="G967">
        <f t="shared" si="64"/>
        <v>-2.2111217018324584E-2</v>
      </c>
      <c r="H967">
        <f t="shared" si="65"/>
        <v>1.4847926393626724E-3</v>
      </c>
      <c r="J967">
        <v>2.5816830179906241</v>
      </c>
      <c r="K967">
        <v>1.7488519957612152</v>
      </c>
      <c r="M967">
        <f t="shared" si="62"/>
        <v>258.16830179906242</v>
      </c>
      <c r="N967">
        <f t="shared" si="63"/>
        <v>139.85855882547312</v>
      </c>
    </row>
    <row r="968" spans="1:14" x14ac:dyDescent="0.3">
      <c r="A968" s="360">
        <v>46118</v>
      </c>
      <c r="B968">
        <v>1167.156127929688</v>
      </c>
      <c r="C968">
        <v>86302</v>
      </c>
      <c r="D968">
        <v>22968.25</v>
      </c>
      <c r="E968">
        <v>426400</v>
      </c>
      <c r="G968">
        <f t="shared" si="64"/>
        <v>1.7591226255003603E-2</v>
      </c>
      <c r="H968">
        <f t="shared" si="65"/>
        <v>1.1170994122386859E-2</v>
      </c>
      <c r="J968">
        <v>2.6274997932096373</v>
      </c>
      <c r="K968">
        <v>1.5061815612857647</v>
      </c>
      <c r="M968">
        <f t="shared" si="62"/>
        <v>262.74997932096375</v>
      </c>
      <c r="N968">
        <f t="shared" si="63"/>
        <v>141.42967710216311</v>
      </c>
    </row>
    <row r="969" spans="1:14" x14ac:dyDescent="0.3">
      <c r="A969" s="360">
        <v>46119</v>
      </c>
      <c r="B969">
        <v>1224.421508789062</v>
      </c>
      <c r="C969">
        <v>3145136</v>
      </c>
      <c r="D969">
        <v>23123.650390625</v>
      </c>
      <c r="E969">
        <v>477000</v>
      </c>
      <c r="G969">
        <f t="shared" si="64"/>
        <v>4.7898364662974556E-2</v>
      </c>
      <c r="H969">
        <f t="shared" si="65"/>
        <v>6.7430927402192479E-3</v>
      </c>
      <c r="J969">
        <v>2.7564155164496573</v>
      </c>
      <c r="K969">
        <v>1.6849169904627339</v>
      </c>
      <c r="M969">
        <f t="shared" si="62"/>
        <v>275.64155164496572</v>
      </c>
      <c r="N969">
        <f t="shared" si="63"/>
        <v>142.38657312461339</v>
      </c>
    </row>
    <row r="970" spans="1:14" x14ac:dyDescent="0.3">
      <c r="A970" s="360">
        <v>46120</v>
      </c>
      <c r="B970">
        <v>1268.118774414062</v>
      </c>
      <c r="C970">
        <v>300699</v>
      </c>
      <c r="D970">
        <v>23997.349609375</v>
      </c>
      <c r="E970">
        <v>639300</v>
      </c>
      <c r="G970">
        <f t="shared" si="64"/>
        <v>3.5066027567635931E-2</v>
      </c>
      <c r="H970">
        <f t="shared" si="65"/>
        <v>3.7087471098166423E-2</v>
      </c>
      <c r="J970">
        <v>2.8547867228770039</v>
      </c>
      <c r="K970">
        <v>2.2582126457082303</v>
      </c>
      <c r="M970">
        <f t="shared" si="62"/>
        <v>285.47867228770036</v>
      </c>
      <c r="N970">
        <f t="shared" si="63"/>
        <v>147.76647792329089</v>
      </c>
    </row>
    <row r="971" spans="1:14" x14ac:dyDescent="0.3">
      <c r="A971" s="360">
        <v>46121</v>
      </c>
      <c r="B971">
        <v>1251.058837890625</v>
      </c>
      <c r="C971">
        <v>229803</v>
      </c>
      <c r="D971">
        <v>23775.099609375</v>
      </c>
      <c r="E971">
        <v>466600</v>
      </c>
      <c r="G971">
        <f t="shared" si="64"/>
        <v>-1.3544259236638196E-2</v>
      </c>
      <c r="H971">
        <f t="shared" si="65"/>
        <v>-9.3045932156238364E-3</v>
      </c>
      <c r="J971">
        <v>2.8163814242071412</v>
      </c>
      <c r="K971">
        <v>1.6481808548216179</v>
      </c>
      <c r="M971">
        <f t="shared" si="62"/>
        <v>281.63814242071413</v>
      </c>
      <c r="N971">
        <f t="shared" si="63"/>
        <v>146.39794763752877</v>
      </c>
    </row>
    <row r="972" spans="1:14" x14ac:dyDescent="0.3">
      <c r="A972" s="360">
        <v>46122</v>
      </c>
      <c r="B972">
        <v>1246.768920898438</v>
      </c>
      <c r="C972">
        <v>135550</v>
      </c>
      <c r="D972">
        <v>24050.599609375</v>
      </c>
      <c r="E972">
        <v>481300</v>
      </c>
      <c r="G972">
        <f t="shared" si="64"/>
        <v>-3.4349215593749136E-3</v>
      </c>
      <c r="H972">
        <f t="shared" si="65"/>
        <v>1.1521129932275736E-2</v>
      </c>
      <c r="J972">
        <v>2.8067239707267295</v>
      </c>
      <c r="K972">
        <v>1.7001059696220417</v>
      </c>
      <c r="M972">
        <f t="shared" si="62"/>
        <v>280.67239707267294</v>
      </c>
      <c r="N972">
        <f t="shared" si="63"/>
        <v>148.09437100638127</v>
      </c>
    </row>
    <row r="973" spans="1:14" x14ac:dyDescent="0.3">
      <c r="A973" s="360">
        <v>46125</v>
      </c>
      <c r="B973">
        <v>1272.807861328125</v>
      </c>
      <c r="C973">
        <v>125703</v>
      </c>
      <c r="D973">
        <v>23842.650390625</v>
      </c>
      <c r="E973">
        <v>488800</v>
      </c>
      <c r="G973">
        <f t="shared" si="64"/>
        <v>2.0670032921493348E-2</v>
      </c>
      <c r="H973">
        <f t="shared" si="65"/>
        <v>-8.6839179025587025E-3</v>
      </c>
      <c r="J973">
        <v>2.8653427869734989</v>
      </c>
      <c r="K973">
        <v>1.7265983751324621</v>
      </c>
      <c r="M973">
        <f t="shared" si="62"/>
        <v>286.53427869734986</v>
      </c>
      <c r="N973">
        <f t="shared" si="63"/>
        <v>146.81389944840623</v>
      </c>
    </row>
    <row r="974" spans="1:14" x14ac:dyDescent="0.3">
      <c r="A974" s="360">
        <v>46127</v>
      </c>
      <c r="B974">
        <v>1262.033081054688</v>
      </c>
      <c r="C974">
        <v>169784</v>
      </c>
      <c r="D974">
        <v>24231.30078125</v>
      </c>
      <c r="E974">
        <v>460300</v>
      </c>
      <c r="G974">
        <f t="shared" si="64"/>
        <v>-8.5013974547210203E-3</v>
      </c>
      <c r="H974">
        <f t="shared" si="65"/>
        <v>1.616920800628811E-2</v>
      </c>
      <c r="J974">
        <v>2.8410866208421064</v>
      </c>
      <c r="K974">
        <v>1.6259272341928648</v>
      </c>
      <c r="M974">
        <f t="shared" si="62"/>
        <v>284.10866208421066</v>
      </c>
      <c r="N974">
        <f t="shared" si="63"/>
        <v>149.20705953904104</v>
      </c>
    </row>
    <row r="975" spans="1:14" x14ac:dyDescent="0.3">
      <c r="A975" s="360">
        <v>46128</v>
      </c>
      <c r="B975">
        <v>1253.9521484375</v>
      </c>
      <c r="C975">
        <v>104653</v>
      </c>
      <c r="D975">
        <v>24196.75</v>
      </c>
      <c r="E975">
        <v>508000</v>
      </c>
      <c r="G975">
        <f t="shared" si="64"/>
        <v>-6.4236946306193152E-3</v>
      </c>
      <c r="H975">
        <f t="shared" si="65"/>
        <v>-1.4268915041919185E-3</v>
      </c>
      <c r="J975">
        <v>2.8228948397491473</v>
      </c>
      <c r="K975">
        <v>1.794418933239138</v>
      </c>
      <c r="M975">
        <f t="shared" si="62"/>
        <v>282.28948397491473</v>
      </c>
      <c r="N975">
        <f t="shared" si="63"/>
        <v>148.99430907543086</v>
      </c>
    </row>
    <row r="976" spans="1:14" x14ac:dyDescent="0.3">
      <c r="A976" s="360">
        <v>46129</v>
      </c>
      <c r="B976">
        <v>1245.472045898438</v>
      </c>
      <c r="C976">
        <v>74369</v>
      </c>
      <c r="D976">
        <v>24353.55078125</v>
      </c>
      <c r="E976">
        <v>498600</v>
      </c>
      <c r="G976">
        <f t="shared" si="64"/>
        <v>-6.785670953612326E-3</v>
      </c>
      <c r="H976">
        <f t="shared" si="65"/>
        <v>6.4593349128548826E-3</v>
      </c>
      <c r="J976">
        <v>2.8038044480401094</v>
      </c>
      <c r="K976">
        <v>1.7612151183327447</v>
      </c>
      <c r="M976">
        <f t="shared" si="62"/>
        <v>280.38044480401095</v>
      </c>
      <c r="N976">
        <f t="shared" si="63"/>
        <v>149.95982816641754</v>
      </c>
    </row>
    <row r="977" spans="1:14" x14ac:dyDescent="0.3">
      <c r="A977" s="360">
        <v>46132</v>
      </c>
      <c r="B977">
        <v>1243.177368164062</v>
      </c>
      <c r="C977">
        <v>161860</v>
      </c>
      <c r="D977">
        <v>24364.849609375</v>
      </c>
      <c r="E977">
        <v>415900</v>
      </c>
      <c r="G977">
        <f t="shared" si="64"/>
        <v>-1.8441154239836094E-3</v>
      </c>
      <c r="H977">
        <f t="shared" si="65"/>
        <v>4.6384233624183359E-4</v>
      </c>
      <c r="J977">
        <v>2.7986386736177531</v>
      </c>
      <c r="K977">
        <v>1.4690921935711763</v>
      </c>
      <c r="M977">
        <f t="shared" si="62"/>
        <v>279.86386736177531</v>
      </c>
      <c r="N977">
        <f t="shared" si="63"/>
        <v>150.02940201785816</v>
      </c>
    </row>
    <row r="978" spans="1:14" x14ac:dyDescent="0.3">
      <c r="A978" s="360">
        <v>46133</v>
      </c>
      <c r="B978">
        <v>1273.206787109375</v>
      </c>
      <c r="C978">
        <v>87933</v>
      </c>
      <c r="D978">
        <v>24576.599609375</v>
      </c>
      <c r="E978">
        <v>425800</v>
      </c>
      <c r="G978">
        <f t="shared" si="64"/>
        <v>2.3868251196089721E-2</v>
      </c>
      <c r="H978">
        <f t="shared" si="65"/>
        <v>8.6532509632023195E-3</v>
      </c>
      <c r="J978">
        <v>2.8662408479806407</v>
      </c>
      <c r="K978">
        <v>1.5040621688449312</v>
      </c>
      <c r="M978">
        <f t="shared" si="62"/>
        <v>286.62408479806408</v>
      </c>
      <c r="N978">
        <f t="shared" si="63"/>
        <v>151.33327732948979</v>
      </c>
    </row>
    <row r="979" spans="1:14" x14ac:dyDescent="0.3">
      <c r="A979" s="360">
        <v>46134</v>
      </c>
      <c r="B979">
        <v>1290.765625</v>
      </c>
      <c r="C979">
        <v>296822</v>
      </c>
      <c r="D979">
        <v>24378.099609375</v>
      </c>
      <c r="E979">
        <v>440500</v>
      </c>
      <c r="G979">
        <f t="shared" si="64"/>
        <v>1.3696802909055361E-2</v>
      </c>
      <c r="H979">
        <f t="shared" si="65"/>
        <v>-8.1095825746975801E-3</v>
      </c>
      <c r="J979">
        <v>2.9057692725183712</v>
      </c>
      <c r="K979">
        <v>1.555987283645355</v>
      </c>
      <c r="M979">
        <f t="shared" si="62"/>
        <v>290.57692725183711</v>
      </c>
      <c r="N979">
        <f t="shared" si="63"/>
        <v>150.11099043759427</v>
      </c>
    </row>
    <row r="980" spans="1:14" x14ac:dyDescent="0.3">
      <c r="A980" s="360">
        <v>46135</v>
      </c>
      <c r="B980">
        <v>1265.026000976562</v>
      </c>
      <c r="C980">
        <v>85062</v>
      </c>
      <c r="D980">
        <v>24173.05078125</v>
      </c>
      <c r="E980">
        <v>467500</v>
      </c>
      <c r="G980">
        <f t="shared" si="64"/>
        <v>-2.0142873969530045E-2</v>
      </c>
      <c r="H980">
        <f t="shared" si="65"/>
        <v>-8.4467636965404984E-3</v>
      </c>
      <c r="J980">
        <v>2.8478242768314264</v>
      </c>
      <c r="K980">
        <v>1.6513599434828683</v>
      </c>
      <c r="M980">
        <f t="shared" si="62"/>
        <v>284.78242768314266</v>
      </c>
      <c r="N980">
        <f t="shared" si="63"/>
        <v>148.84837837303141</v>
      </c>
    </row>
    <row r="981" spans="1:14" x14ac:dyDescent="0.3">
      <c r="A981" s="360">
        <v>46136</v>
      </c>
      <c r="B981">
        <v>1239.386352539062</v>
      </c>
      <c r="C981">
        <v>91483</v>
      </c>
      <c r="D981">
        <v>23897.94921875</v>
      </c>
      <c r="E981">
        <v>438400</v>
      </c>
      <c r="G981">
        <f t="shared" si="64"/>
        <v>-2.0476295959630759E-2</v>
      </c>
      <c r="H981">
        <f t="shared" si="65"/>
        <v>-1.1445760055327719E-2</v>
      </c>
      <c r="J981">
        <v>2.7901043460052075</v>
      </c>
      <c r="K981">
        <v>1.5485694101024372</v>
      </c>
      <c r="M981">
        <f t="shared" si="62"/>
        <v>279.01043460052074</v>
      </c>
      <c r="N981">
        <f t="shared" si="63"/>
        <v>147.15440842953657</v>
      </c>
    </row>
    <row r="982" spans="1:14" x14ac:dyDescent="0.3">
      <c r="A982" s="360">
        <v>46139</v>
      </c>
      <c r="B982">
        <v>1251.4580078125</v>
      </c>
      <c r="C982">
        <v>68008</v>
      </c>
      <c r="D982">
        <v>24092.69921875</v>
      </c>
      <c r="E982">
        <v>430300</v>
      </c>
      <c r="G982">
        <f t="shared" si="64"/>
        <v>9.6928977006548005E-3</v>
      </c>
      <c r="H982">
        <f t="shared" si="65"/>
        <v>8.1162091116115422E-3</v>
      </c>
      <c r="J982">
        <v>2.8172800348232223</v>
      </c>
      <c r="K982">
        <v>1.5199576121511833</v>
      </c>
      <c r="M982">
        <f t="shared" si="62"/>
        <v>281.72800348232221</v>
      </c>
      <c r="N982">
        <f t="shared" si="63"/>
        <v>148.35360425924264</v>
      </c>
    </row>
    <row r="983" spans="1:14" x14ac:dyDescent="0.3">
      <c r="A983" s="360">
        <v>46140</v>
      </c>
      <c r="B983">
        <v>1238.9873046875</v>
      </c>
      <c r="C983">
        <v>129683</v>
      </c>
      <c r="D983">
        <v>23995.69921875</v>
      </c>
      <c r="E983">
        <v>554100</v>
      </c>
      <c r="G983">
        <f t="shared" si="64"/>
        <v>-1.0014921664916241E-2</v>
      </c>
      <c r="H983">
        <f t="shared" si="65"/>
        <v>-4.0342425495079447E-3</v>
      </c>
      <c r="J983">
        <v>2.7892060101935972</v>
      </c>
      <c r="K983">
        <v>1.9572589191098553</v>
      </c>
      <c r="M983">
        <f t="shared" si="62"/>
        <v>278.92060101935971</v>
      </c>
      <c r="N983">
        <f t="shared" si="63"/>
        <v>147.75631545060855</v>
      </c>
    </row>
    <row r="984" spans="1:14" x14ac:dyDescent="0.3">
      <c r="A984" s="360">
        <v>46141</v>
      </c>
      <c r="B984">
        <v>1261.23486328125</v>
      </c>
      <c r="C984">
        <v>116385</v>
      </c>
      <c r="D984">
        <v>24177.650390625</v>
      </c>
      <c r="E984">
        <v>531100</v>
      </c>
      <c r="G984">
        <f t="shared" si="64"/>
        <v>1.7796935074901585E-2</v>
      </c>
      <c r="H984">
        <f t="shared" si="65"/>
        <v>7.5540537904852266E-3</v>
      </c>
      <c r="J984">
        <v>2.8392896744144123</v>
      </c>
      <c r="K984">
        <v>1.8760155422112328</v>
      </c>
      <c r="M984">
        <f t="shared" si="62"/>
        <v>283.92896744144122</v>
      </c>
      <c r="N984">
        <f t="shared" si="63"/>
        <v>148.87670100399819</v>
      </c>
    </row>
    <row r="985" spans="1:14" x14ac:dyDescent="0.3">
      <c r="A985" s="360">
        <v>46142</v>
      </c>
      <c r="B985">
        <v>1249.362915039062</v>
      </c>
      <c r="C985">
        <v>56502</v>
      </c>
      <c r="D985">
        <v>23997.55078125</v>
      </c>
      <c r="E985">
        <v>505500</v>
      </c>
      <c r="G985">
        <f t="shared" si="64"/>
        <v>-9.4575378303367492E-3</v>
      </c>
      <c r="H985">
        <f t="shared" si="65"/>
        <v>-7.4768945024220983E-3</v>
      </c>
      <c r="J985">
        <v>2.8125635657089081</v>
      </c>
      <c r="K985">
        <v>1.7855881314023314</v>
      </c>
      <c r="M985">
        <f t="shared" si="62"/>
        <v>281.25635657089083</v>
      </c>
      <c r="N985">
        <f t="shared" si="63"/>
        <v>147.7677166625646</v>
      </c>
    </row>
    <row r="986" spans="1:14" x14ac:dyDescent="0.3">
      <c r="A986" s="360">
        <v>46143</v>
      </c>
      <c r="B986">
        <v>1249.362915039062</v>
      </c>
      <c r="C986">
        <v>0</v>
      </c>
      <c r="D986">
        <v>24119.30078125</v>
      </c>
      <c r="E986">
        <v>419100</v>
      </c>
      <c r="G986">
        <f t="shared" si="64"/>
        <v>0</v>
      </c>
      <c r="H986">
        <f t="shared" si="65"/>
        <v>5.060607910890723E-3</v>
      </c>
      <c r="J986">
        <v>2.8125635657089081</v>
      </c>
      <c r="K986">
        <v>1.480395619922289</v>
      </c>
      <c r="M986">
        <f t="shared" si="62"/>
        <v>281.25635657089083</v>
      </c>
      <c r="N986">
        <f t="shared" si="63"/>
        <v>148.51740648164912</v>
      </c>
    </row>
    <row r="987" spans="1:14" x14ac:dyDescent="0.3">
      <c r="A987" s="360">
        <v>46146</v>
      </c>
      <c r="B987">
        <v>1257.7431640625</v>
      </c>
      <c r="C987">
        <v>80813</v>
      </c>
      <c r="D987">
        <v>24032.80078125</v>
      </c>
      <c r="E987">
        <v>363300</v>
      </c>
      <c r="G987">
        <f t="shared" si="64"/>
        <v>6.6852219012547972E-3</v>
      </c>
      <c r="H987">
        <f t="shared" si="65"/>
        <v>-3.5927857866665616E-3</v>
      </c>
      <c r="J987">
        <v>2.8314291673616929</v>
      </c>
      <c r="K987">
        <v>1.2832921229247616</v>
      </c>
      <c r="M987">
        <f t="shared" si="62"/>
        <v>283.1429167361693</v>
      </c>
      <c r="N987">
        <f t="shared" si="63"/>
        <v>147.98477264714555</v>
      </c>
    </row>
    <row r="988" spans="1:14" x14ac:dyDescent="0.3">
      <c r="A988" s="360">
        <v>46147</v>
      </c>
      <c r="B988">
        <v>1254.849975585938</v>
      </c>
      <c r="C988">
        <v>172065</v>
      </c>
      <c r="D988">
        <v>24330.94921875</v>
      </c>
      <c r="E988">
        <v>429200</v>
      </c>
      <c r="G988">
        <f t="shared" si="64"/>
        <v>-2.3029512495253003E-3</v>
      </c>
      <c r="H988">
        <f t="shared" si="65"/>
        <v>1.2329573885162747E-2</v>
      </c>
      <c r="J988">
        <v>2.8249160266241571</v>
      </c>
      <c r="K988">
        <v>1.5160720593429884</v>
      </c>
      <c r="M988">
        <f t="shared" si="62"/>
        <v>282.49160266241569</v>
      </c>
      <c r="N988">
        <f t="shared" si="63"/>
        <v>149.82065641034646</v>
      </c>
    </row>
    <row r="989" spans="1:14" x14ac:dyDescent="0.3">
      <c r="A989" s="360">
        <v>46148</v>
      </c>
      <c r="B989">
        <v>1280.390014648438</v>
      </c>
      <c r="C989">
        <v>606921</v>
      </c>
      <c r="D989">
        <v>24326.650390625</v>
      </c>
      <c r="E989">
        <v>440600</v>
      </c>
      <c r="G989">
        <f t="shared" si="64"/>
        <v>2.0148706391999824E-2</v>
      </c>
      <c r="H989">
        <f t="shared" si="65"/>
        <v>-1.766970903084699E-4</v>
      </c>
      <c r="J989">
        <v>2.8824117170030603</v>
      </c>
      <c r="K989">
        <v>1.5563405157188273</v>
      </c>
      <c r="M989">
        <f t="shared" si="62"/>
        <v>288.24117170030604</v>
      </c>
      <c r="N989">
        <f t="shared" si="63"/>
        <v>149.79418587499279</v>
      </c>
    </row>
    <row r="990" spans="1:14" x14ac:dyDescent="0.3">
      <c r="A990" s="360">
        <v>46149</v>
      </c>
      <c r="B990">
        <v>1289.169189453125</v>
      </c>
      <c r="C990">
        <v>233911</v>
      </c>
      <c r="D990">
        <v>24176.150390625</v>
      </c>
      <c r="E990">
        <v>335900</v>
      </c>
      <c r="G990">
        <f t="shared" si="64"/>
        <v>6.8332412433104095E-3</v>
      </c>
      <c r="H990">
        <f t="shared" si="65"/>
        <v>-6.2058471093194715E-3</v>
      </c>
      <c r="J990">
        <v>2.9021753796629852</v>
      </c>
      <c r="K990">
        <v>1.1865065347933592</v>
      </c>
      <c r="M990">
        <f t="shared" si="62"/>
        <v>290.21753796629855</v>
      </c>
      <c r="N990">
        <f t="shared" si="63"/>
        <v>148.86746457912238</v>
      </c>
    </row>
    <row r="991" spans="1:14" x14ac:dyDescent="0.3">
      <c r="A991" s="360">
        <v>46150</v>
      </c>
      <c r="B991">
        <v>1301.4404296875</v>
      </c>
      <c r="C991">
        <v>802279</v>
      </c>
      <c r="D991">
        <v>23815.849609375</v>
      </c>
      <c r="E991">
        <v>390100</v>
      </c>
      <c r="G991">
        <f t="shared" si="64"/>
        <v>9.4737021921627706E-3</v>
      </c>
      <c r="H991">
        <f t="shared" si="65"/>
        <v>-1.5015317164036516E-2</v>
      </c>
      <c r="J991">
        <v>2.9298003737890399</v>
      </c>
      <c r="K991">
        <v>1.3779583186153304</v>
      </c>
      <c r="M991">
        <f t="shared" si="62"/>
        <v>292.980037378904</v>
      </c>
      <c r="N991">
        <f t="shared" si="63"/>
        <v>146.64887051332093</v>
      </c>
    </row>
    <row r="992" spans="1:14" x14ac:dyDescent="0.3">
      <c r="A992" s="360">
        <v>46153</v>
      </c>
      <c r="B992">
        <v>1291.4638671875</v>
      </c>
      <c r="C992">
        <v>360361</v>
      </c>
      <c r="D992">
        <v>23379.55078125</v>
      </c>
      <c r="E992">
        <v>447500</v>
      </c>
      <c r="G992">
        <f t="shared" si="64"/>
        <v>-7.6953181377214944E-3</v>
      </c>
      <c r="H992">
        <f t="shared" si="65"/>
        <v>-1.8489566950081734E-2</v>
      </c>
      <c r="J992">
        <v>2.9073411540853393</v>
      </c>
      <c r="K992">
        <v>1.580713528788414</v>
      </c>
      <c r="M992">
        <f t="shared" si="62"/>
        <v>290.73411540853391</v>
      </c>
      <c r="N992">
        <f t="shared" si="63"/>
        <v>143.96230961374127</v>
      </c>
    </row>
    <row r="993" spans="1:14" x14ac:dyDescent="0.3">
      <c r="A993" s="360">
        <v>46154</v>
      </c>
      <c r="B993">
        <v>1260.2373046875</v>
      </c>
      <c r="C993">
        <v>108942</v>
      </c>
      <c r="D993">
        <v>23412.599609375</v>
      </c>
      <c r="E993">
        <v>415400</v>
      </c>
      <c r="G993">
        <f t="shared" si="64"/>
        <v>-2.4476315478311996E-2</v>
      </c>
      <c r="H993">
        <f t="shared" si="65"/>
        <v>1.4125802445292669E-3</v>
      </c>
      <c r="J993">
        <v>2.837043972287618</v>
      </c>
      <c r="K993">
        <v>1.4673260332038149</v>
      </c>
      <c r="M993">
        <f t="shared" si="62"/>
        <v>283.70439722876182</v>
      </c>
      <c r="N993">
        <f t="shared" si="63"/>
        <v>144.16581162588079</v>
      </c>
    </row>
    <row r="994" spans="1:14" x14ac:dyDescent="0.3">
      <c r="A994" s="360">
        <v>46155</v>
      </c>
      <c r="B994">
        <v>1301.340698242188</v>
      </c>
      <c r="C994">
        <v>211299</v>
      </c>
      <c r="D994">
        <v>23689.599609375</v>
      </c>
      <c r="E994">
        <v>428700</v>
      </c>
      <c r="G994">
        <f t="shared" si="64"/>
        <v>3.209499909283766E-2</v>
      </c>
      <c r="H994">
        <f t="shared" si="65"/>
        <v>1.1761794478008175E-2</v>
      </c>
      <c r="J994">
        <v>2.9295758585372553</v>
      </c>
      <c r="K994">
        <v>1.5143058989756271</v>
      </c>
      <c r="M994">
        <f t="shared" si="62"/>
        <v>292.9575858537255</v>
      </c>
      <c r="N994">
        <f t="shared" si="63"/>
        <v>145.87147141960904</v>
      </c>
    </row>
    <row r="995" spans="1:14" x14ac:dyDescent="0.3">
      <c r="A995" s="360">
        <v>46156</v>
      </c>
      <c r="B995">
        <v>1313.112915039062</v>
      </c>
      <c r="C995">
        <v>133025</v>
      </c>
      <c r="D995">
        <v>23643.5</v>
      </c>
      <c r="E995">
        <v>408900</v>
      </c>
      <c r="G995">
        <f t="shared" si="64"/>
        <v>9.0055499913719982E-3</v>
      </c>
      <c r="H995">
        <f t="shared" si="65"/>
        <v>-1.9478810528585342E-3</v>
      </c>
      <c r="J995">
        <v>2.9560774519909709</v>
      </c>
      <c r="K995">
        <v>1.4443659484281173</v>
      </c>
      <c r="M995">
        <f t="shared" si="62"/>
        <v>295.60774519909711</v>
      </c>
      <c r="N995">
        <f t="shared" si="63"/>
        <v>145.58760770041224</v>
      </c>
    </row>
    <row r="996" spans="1:14" x14ac:dyDescent="0.3">
      <c r="A996" s="360">
        <v>46157</v>
      </c>
      <c r="B996">
        <v>1333.066040039062</v>
      </c>
      <c r="C996">
        <v>181345</v>
      </c>
      <c r="D996">
        <v>23649.94921875</v>
      </c>
      <c r="E996">
        <v>392000</v>
      </c>
      <c r="G996">
        <f t="shared" si="64"/>
        <v>1.5080993016315476E-2</v>
      </c>
      <c r="H996">
        <f t="shared" si="65"/>
        <v>2.727320124251536E-4</v>
      </c>
      <c r="J996">
        <v>3.0009958913983716</v>
      </c>
      <c r="K996">
        <v>1.3846697280113034</v>
      </c>
      <c r="M996">
        <f t="shared" si="62"/>
        <v>300.09958913983718</v>
      </c>
      <c r="N996">
        <f t="shared" si="63"/>
        <v>145.62731951674016</v>
      </c>
    </row>
    <row r="997" spans="1:14" x14ac:dyDescent="0.3">
      <c r="A997" s="360">
        <v>46160</v>
      </c>
      <c r="B997">
        <v>1348.130737304688</v>
      </c>
      <c r="C997">
        <v>186587</v>
      </c>
      <c r="D997">
        <v>23618</v>
      </c>
      <c r="E997">
        <v>442000</v>
      </c>
      <c r="G997">
        <f t="shared" si="64"/>
        <v>1.1237411534051804E-2</v>
      </c>
      <c r="H997">
        <f t="shared" si="65"/>
        <v>-1.3518345578153919E-3</v>
      </c>
      <c r="J997">
        <v>3.0349095110101794</v>
      </c>
      <c r="K997">
        <v>1.561285764747439</v>
      </c>
      <c r="M997">
        <f t="shared" si="62"/>
        <v>303.49095110101791</v>
      </c>
      <c r="N997">
        <f t="shared" si="63"/>
        <v>145.43058847752388</v>
      </c>
    </row>
    <row r="998" spans="1:14" x14ac:dyDescent="0.3">
      <c r="A998" s="360">
        <v>46161</v>
      </c>
      <c r="B998">
        <v>1347.531982421875</v>
      </c>
      <c r="C998">
        <v>72643</v>
      </c>
      <c r="D998">
        <v>23659</v>
      </c>
      <c r="E998">
        <v>344100</v>
      </c>
      <c r="G998">
        <f t="shared" si="64"/>
        <v>-4.4423576308571627E-4</v>
      </c>
      <c r="H998">
        <f t="shared" si="65"/>
        <v>1.7344590510618102E-3</v>
      </c>
      <c r="J998">
        <v>3.0335615950860566</v>
      </c>
      <c r="K998">
        <v>1.2154715648180854</v>
      </c>
      <c r="M998">
        <f t="shared" si="62"/>
        <v>303.35615950860569</v>
      </c>
      <c r="N998">
        <f t="shared" si="63"/>
        <v>145.68305075746198</v>
      </c>
    </row>
    <row r="999" spans="1:14" x14ac:dyDescent="0.3">
      <c r="A999" s="360">
        <v>46162</v>
      </c>
      <c r="B999">
        <v>1338.8525390625</v>
      </c>
      <c r="C999">
        <v>103440</v>
      </c>
      <c r="D999">
        <v>23654.69921875</v>
      </c>
      <c r="E999">
        <v>348200</v>
      </c>
      <c r="G999">
        <f t="shared" si="64"/>
        <v>-6.4618251712811551E-3</v>
      </c>
      <c r="H999">
        <f t="shared" si="65"/>
        <v>-1.8179856290503812E-4</v>
      </c>
      <c r="J999">
        <v>3.0140224476779158</v>
      </c>
      <c r="K999">
        <v>1.2299540798304487</v>
      </c>
      <c r="M999">
        <f t="shared" si="62"/>
        <v>301.40224476779156</v>
      </c>
      <c r="N999">
        <f t="shared" si="63"/>
        <v>145.65656819551347</v>
      </c>
    </row>
    <row r="1000" spans="1:14" x14ac:dyDescent="0.3">
      <c r="A1000" s="360">
        <v>46163</v>
      </c>
      <c r="B1000">
        <v>1341.64599609375</v>
      </c>
      <c r="C1000">
        <v>64120</v>
      </c>
      <c r="D1000">
        <v>23719.30078125</v>
      </c>
      <c r="E1000">
        <v>336100</v>
      </c>
      <c r="G1000">
        <f t="shared" si="64"/>
        <v>2.0842824615630246E-3</v>
      </c>
      <c r="H1000">
        <f t="shared" si="65"/>
        <v>2.7273020029192283E-3</v>
      </c>
      <c r="J1000">
        <v>3.0203110731636671</v>
      </c>
      <c r="K1000">
        <v>1.1872129989403037</v>
      </c>
      <c r="M1000">
        <f t="shared" si="62"/>
        <v>302.03110731636673</v>
      </c>
      <c r="N1000">
        <f t="shared" si="63"/>
        <v>146.05435984810651</v>
      </c>
    </row>
    <row r="1001" spans="1:14" x14ac:dyDescent="0.3">
      <c r="A1001" s="360">
        <v>46164</v>
      </c>
      <c r="B1001">
        <v>1351.822021484375</v>
      </c>
      <c r="C1001">
        <v>121726</v>
      </c>
      <c r="D1001">
        <v>24031.69921875</v>
      </c>
      <c r="E1001">
        <v>351200</v>
      </c>
      <c r="G1001">
        <f t="shared" si="64"/>
        <v>7.5561125958880813E-3</v>
      </c>
      <c r="H1001">
        <f t="shared" si="65"/>
        <v>1.3084663968970206E-2</v>
      </c>
      <c r="J1001">
        <v>3.0432193233709386</v>
      </c>
      <c r="K1001">
        <v>1.2405510420346166</v>
      </c>
      <c r="M1001">
        <f t="shared" si="62"/>
        <v>304.32193233709387</v>
      </c>
      <c r="N1001">
        <f t="shared" si="63"/>
        <v>147.9779896476274</v>
      </c>
    </row>
    <row r="1002" spans="1:14" x14ac:dyDescent="0.3">
      <c r="A1002" s="360">
        <v>46167</v>
      </c>
      <c r="B1002">
        <v>1346.833740234375</v>
      </c>
      <c r="C1002">
        <v>199598</v>
      </c>
      <c r="D1002">
        <v>23913.69921875</v>
      </c>
      <c r="E1002">
        <v>387900</v>
      </c>
      <c r="G1002">
        <f t="shared" si="64"/>
        <v>-3.6968679013648451E-3</v>
      </c>
      <c r="H1002">
        <f t="shared" si="65"/>
        <v>-4.9222758427416979E-3</v>
      </c>
      <c r="J1002">
        <v>3.0319897135190885</v>
      </c>
      <c r="K1002">
        <v>1.3701872129989403</v>
      </c>
      <c r="M1002">
        <f t="shared" si="62"/>
        <v>303.19897135190888</v>
      </c>
      <c r="N1002">
        <f t="shared" si="63"/>
        <v>147.25139089073232</v>
      </c>
    </row>
    <row r="1003" spans="1:14" x14ac:dyDescent="0.3">
      <c r="A1003" s="360">
        <v>46168</v>
      </c>
      <c r="B1003">
        <v>1362.197631835938</v>
      </c>
      <c r="C1003">
        <v>147680</v>
      </c>
      <c r="D1003">
        <v>23907.150390625</v>
      </c>
      <c r="E1003">
        <v>531600</v>
      </c>
      <c r="G1003">
        <f t="shared" si="64"/>
        <v>1.1342841198662223E-2</v>
      </c>
      <c r="H1003">
        <f t="shared" si="65"/>
        <v>-2.738900801400246E-4</v>
      </c>
      <c r="J1003">
        <v>3.0665768788862513</v>
      </c>
      <c r="K1003">
        <v>1.8777817025785941</v>
      </c>
      <c r="M1003">
        <f t="shared" si="62"/>
        <v>306.65768788862511</v>
      </c>
      <c r="N1003">
        <f t="shared" si="63"/>
        <v>147.21106571806499</v>
      </c>
    </row>
    <row r="1004" spans="1:14" x14ac:dyDescent="0.3">
      <c r="A1004" s="360">
        <v>46169</v>
      </c>
      <c r="B1004">
        <v>1373.8701171875</v>
      </c>
      <c r="C1004">
        <v>69295</v>
      </c>
      <c r="D1004">
        <v>23547.75</v>
      </c>
      <c r="E1004">
        <v>1198000</v>
      </c>
      <c r="G1004">
        <f t="shared" si="64"/>
        <v>8.5323590176735395E-3</v>
      </c>
      <c r="H1004">
        <f t="shared" si="65"/>
        <v>-1.5147319219471595E-2</v>
      </c>
      <c r="J1004">
        <v>3.0928539570881828</v>
      </c>
      <c r="K1004">
        <v>4.2317202401978102</v>
      </c>
      <c r="M1004">
        <f t="shared" si="62"/>
        <v>309.28539570881827</v>
      </c>
      <c r="N1004">
        <f t="shared" si="63"/>
        <v>144.99801591250795</v>
      </c>
    </row>
    <row r="1005" spans="1:14" x14ac:dyDescent="0.3">
      <c r="A1005" s="360">
        <v>46170</v>
      </c>
      <c r="B1005">
        <v>1373.8701171875</v>
      </c>
      <c r="C1005">
        <v>0</v>
      </c>
      <c r="D1005">
        <v>23382.599609375</v>
      </c>
      <c r="E1005">
        <v>421700</v>
      </c>
      <c r="G1005">
        <f t="shared" si="64"/>
        <v>0</v>
      </c>
      <c r="H1005">
        <f t="shared" si="65"/>
        <v>-7.0381351824947772E-3</v>
      </c>
      <c r="J1005">
        <v>3.0928539570881828</v>
      </c>
      <c r="K1005">
        <v>1.4895796538325681</v>
      </c>
      <c r="M1005">
        <f t="shared" si="62"/>
        <v>309.28539570881827</v>
      </c>
      <c r="N1005">
        <f t="shared" si="63"/>
        <v>143.98108312836507</v>
      </c>
    </row>
    <row r="1006" spans="1:14" x14ac:dyDescent="0.3">
      <c r="A1006" s="360">
        <v>46171</v>
      </c>
      <c r="B1006">
        <v>1377.062744140625</v>
      </c>
      <c r="C1006">
        <v>119276</v>
      </c>
      <c r="D1006">
        <v>23483.55078125</v>
      </c>
      <c r="E1006">
        <v>511900</v>
      </c>
      <c r="G1006">
        <f t="shared" si="64"/>
        <v>2.3211241767429327E-3</v>
      </c>
      <c r="H1006">
        <f t="shared" si="65"/>
        <v>4.3080699893999642E-3</v>
      </c>
      <c r="J1006">
        <v>3.1000411931900156</v>
      </c>
      <c r="K1006">
        <v>1.8081949841045566</v>
      </c>
      <c r="M1006">
        <f t="shared" si="62"/>
        <v>310.00411931900157</v>
      </c>
      <c r="N1006">
        <f t="shared" si="63"/>
        <v>144.60270173846232</v>
      </c>
    </row>
    <row r="1007" spans="1:14" x14ac:dyDescent="0.3">
      <c r="A1007" s="360">
        <v>46174</v>
      </c>
      <c r="B1007">
        <v>1366.3876953125</v>
      </c>
      <c r="C1007">
        <v>66526</v>
      </c>
      <c r="D1007">
        <v>23405.599609375</v>
      </c>
      <c r="E1007">
        <v>450100</v>
      </c>
      <c r="G1007">
        <f t="shared" si="64"/>
        <v>-7.78224570850297E-3</v>
      </c>
      <c r="H1007">
        <f t="shared" si="65"/>
        <v>-3.324916021661275E-3</v>
      </c>
      <c r="J1007">
        <v>3.0760095423104077</v>
      </c>
      <c r="K1007">
        <v>1.5898975626986931</v>
      </c>
      <c r="M1007">
        <f t="shared" si="62"/>
        <v>307.60095423104076</v>
      </c>
      <c r="N1007">
        <f t="shared" si="63"/>
        <v>144.12270830979378</v>
      </c>
    </row>
    <row r="1008" spans="1:14" x14ac:dyDescent="0.3">
      <c r="A1008" s="360">
        <v>46175</v>
      </c>
      <c r="B1008">
        <v>1338.25390625</v>
      </c>
      <c r="C1008">
        <v>137432</v>
      </c>
      <c r="D1008">
        <v>23416.55078125</v>
      </c>
      <c r="E1008">
        <v>412500</v>
      </c>
      <c r="G1008">
        <f t="shared" si="64"/>
        <v>-2.0804829613572318E-2</v>
      </c>
      <c r="H1008">
        <f t="shared" si="65"/>
        <v>4.677774080569192E-4</v>
      </c>
      <c r="J1008">
        <v>3.0126748065582638</v>
      </c>
      <c r="K1008">
        <v>1.457082303073119</v>
      </c>
      <c r="M1008">
        <f t="shared" si="62"/>
        <v>301.26748065582638</v>
      </c>
      <c r="N1008">
        <f t="shared" si="63"/>
        <v>144.19014142734395</v>
      </c>
    </row>
    <row r="1009" spans="1:14" x14ac:dyDescent="0.3">
      <c r="A1009" s="360">
        <v>46176</v>
      </c>
      <c r="B1009">
        <v>1351.023803710938</v>
      </c>
      <c r="C1009">
        <v>68546</v>
      </c>
      <c r="D1009">
        <v>23366.69921875</v>
      </c>
      <c r="E1009">
        <v>366200</v>
      </c>
      <c r="G1009">
        <f t="shared" si="64"/>
        <v>9.4969689389008891E-3</v>
      </c>
      <c r="H1009">
        <f t="shared" si="65"/>
        <v>-2.1311722194751305E-3</v>
      </c>
      <c r="J1009">
        <v>3.0414223769432467</v>
      </c>
      <c r="K1009">
        <v>1.2935358530554575</v>
      </c>
      <c r="M1009">
        <f t="shared" si="62"/>
        <v>304.14223769432465</v>
      </c>
      <c r="N1009">
        <f t="shared" si="63"/>
        <v>143.88317461936276</v>
      </c>
    </row>
    <row r="1010" spans="1:14" x14ac:dyDescent="0.3">
      <c r="A1010" s="360">
        <v>46177</v>
      </c>
      <c r="B1010">
        <v>1343.8408203125</v>
      </c>
      <c r="C1010">
        <v>102088</v>
      </c>
      <c r="D1010">
        <v>23123</v>
      </c>
      <c r="E1010">
        <v>375700</v>
      </c>
      <c r="G1010">
        <f t="shared" si="64"/>
        <v>-5.3308803307367597E-3</v>
      </c>
      <c r="H1010">
        <f t="shared" si="65"/>
        <v>-1.0484105298777861E-2</v>
      </c>
      <c r="J1010">
        <v>3.0252520575297663</v>
      </c>
      <c r="K1010">
        <v>1.3270929000353231</v>
      </c>
      <c r="M1010">
        <f t="shared" si="62"/>
        <v>302.52520575297666</v>
      </c>
      <c r="N1010">
        <f t="shared" si="63"/>
        <v>142.38256826851489</v>
      </c>
    </row>
    <row r="1011" spans="1:14" x14ac:dyDescent="0.3">
      <c r="A1011" s="360">
        <v>46178</v>
      </c>
      <c r="B1011">
        <v>1340.149536132812</v>
      </c>
      <c r="C1011">
        <v>76791</v>
      </c>
      <c r="D1011">
        <v>23242.099609375</v>
      </c>
      <c r="E1011">
        <v>402600</v>
      </c>
      <c r="G1011">
        <f t="shared" si="64"/>
        <v>-2.7505959536031329E-3</v>
      </c>
      <c r="H1011">
        <f t="shared" si="65"/>
        <v>5.1374793685272993E-3</v>
      </c>
      <c r="J1011">
        <v>3.0169422451690049</v>
      </c>
      <c r="K1011">
        <v>1.4221123277993641</v>
      </c>
      <c r="M1011">
        <f t="shared" si="62"/>
        <v>301.69422451690048</v>
      </c>
      <c r="N1011">
        <f t="shared" si="63"/>
        <v>143.11593799833324</v>
      </c>
    </row>
    <row r="1012" spans="1:14" x14ac:dyDescent="0.3">
      <c r="A1012" s="360">
        <v>46181</v>
      </c>
      <c r="B1012">
        <v>1340.049682617188</v>
      </c>
      <c r="C1012">
        <v>68928</v>
      </c>
      <c r="D1012">
        <v>23214.94921875</v>
      </c>
      <c r="E1012">
        <v>380000</v>
      </c>
      <c r="G1012">
        <f t="shared" si="64"/>
        <v>-7.4512010130943834E-5</v>
      </c>
      <c r="H1012">
        <f t="shared" si="65"/>
        <v>-1.1688385035597795E-3</v>
      </c>
      <c r="J1012">
        <v>3.0167174551127518</v>
      </c>
      <c r="K1012">
        <v>1.3422818791946309</v>
      </c>
      <c r="M1012">
        <f t="shared" si="62"/>
        <v>301.67174551127516</v>
      </c>
      <c r="N1012">
        <f t="shared" si="63"/>
        <v>142.94875630276255</v>
      </c>
    </row>
    <row r="1013" spans="1:14" x14ac:dyDescent="0.3">
      <c r="A1013" s="360">
        <v>46182</v>
      </c>
      <c r="B1013">
        <v>1323.58837890625</v>
      </c>
      <c r="C1013">
        <v>112703</v>
      </c>
      <c r="D1013">
        <v>23161.599609375</v>
      </c>
      <c r="E1013">
        <v>363000</v>
      </c>
      <c r="G1013">
        <f t="shared" si="64"/>
        <v>-1.2360172742397575E-2</v>
      </c>
      <c r="H1013">
        <f t="shared" si="65"/>
        <v>-2.3007159547660506E-3</v>
      </c>
      <c r="J1013">
        <v>2.9796597975625394</v>
      </c>
      <c r="K1013">
        <v>1.2822324267043448</v>
      </c>
      <c r="M1013">
        <f t="shared" si="62"/>
        <v>297.96597975625394</v>
      </c>
      <c r="N1013">
        <f t="shared" si="63"/>
        <v>142.62024986333279</v>
      </c>
    </row>
    <row r="1014" spans="1:14" x14ac:dyDescent="0.3">
      <c r="A1014" s="360">
        <v>46183</v>
      </c>
      <c r="B1014">
        <v>1337.455810546875</v>
      </c>
      <c r="C1014">
        <v>127201</v>
      </c>
      <c r="D1014">
        <v>23622.900390625</v>
      </c>
      <c r="E1014">
        <v>351900</v>
      </c>
      <c r="G1014">
        <f t="shared" si="64"/>
        <v>1.0422643285678084E-2</v>
      </c>
      <c r="H1014">
        <f t="shared" si="65"/>
        <v>1.9720878993895297E-2</v>
      </c>
      <c r="J1014">
        <v>3.0108781349350404</v>
      </c>
      <c r="K1014">
        <v>1.2430236665489227</v>
      </c>
      <c r="M1014">
        <f t="shared" si="62"/>
        <v>301.08781349350403</v>
      </c>
      <c r="N1014">
        <f t="shared" si="63"/>
        <v>145.46076320410378</v>
      </c>
    </row>
    <row r="1015" spans="1:14" x14ac:dyDescent="0.3">
      <c r="A1015" s="360">
        <v>46184</v>
      </c>
      <c r="B1015">
        <v>1336.757446289062</v>
      </c>
      <c r="C1015">
        <v>40681</v>
      </c>
      <c r="D1015">
        <v>23853.900390625</v>
      </c>
      <c r="E1015">
        <v>398900</v>
      </c>
      <c r="G1015">
        <f t="shared" si="64"/>
        <v>-5.2229512504548947E-4</v>
      </c>
      <c r="H1015">
        <f t="shared" si="65"/>
        <v>9.7311452784631537E-3</v>
      </c>
      <c r="J1015">
        <v>3.0093059785636016</v>
      </c>
      <c r="K1015">
        <v>1.4090427410808901</v>
      </c>
      <c r="M1015">
        <f t="shared" si="62"/>
        <v>300.93059785636018</v>
      </c>
      <c r="N1015">
        <f t="shared" si="63"/>
        <v>146.88317263497464</v>
      </c>
    </row>
    <row r="1016" spans="1:14" x14ac:dyDescent="0.3">
      <c r="A1016" s="360">
        <v>46185</v>
      </c>
      <c r="B1016">
        <v>1361.798583984375</v>
      </c>
      <c r="C1016">
        <v>72355</v>
      </c>
      <c r="D1016">
        <v>23989.150390625</v>
      </c>
      <c r="E1016">
        <v>327300</v>
      </c>
      <c r="G1016">
        <f t="shared" si="64"/>
        <v>1.8559448980723984E-2</v>
      </c>
      <c r="H1016">
        <f t="shared" si="65"/>
        <v>5.6539187231453266E-3</v>
      </c>
      <c r="J1016">
        <v>3.0656785430746387</v>
      </c>
      <c r="K1016">
        <v>1.156128576474744</v>
      </c>
      <c r="M1016">
        <f t="shared" si="62"/>
        <v>306.56785430746385</v>
      </c>
      <c r="N1016">
        <f t="shared" si="63"/>
        <v>147.71599027794122</v>
      </c>
    </row>
    <row r="1017" spans="1:14" x14ac:dyDescent="0.3">
      <c r="A1017" s="360">
        <v>46188</v>
      </c>
      <c r="B1017">
        <v>1415.272827148438</v>
      </c>
      <c r="C1017">
        <v>332699</v>
      </c>
      <c r="D1017">
        <v>24085.69921875</v>
      </c>
      <c r="E1017">
        <v>352700</v>
      </c>
      <c r="G1017">
        <f t="shared" si="64"/>
        <v>3.8516008960765166E-2</v>
      </c>
      <c r="H1017">
        <f t="shared" si="65"/>
        <v>4.0166098786604829E-3</v>
      </c>
      <c r="J1017">
        <v>3.1860596638976464</v>
      </c>
      <c r="K1017">
        <v>1.2458495231367008</v>
      </c>
      <c r="M1017">
        <f t="shared" si="62"/>
        <v>318.60596638976466</v>
      </c>
      <c r="N1017">
        <f t="shared" si="63"/>
        <v>148.31050094315563</v>
      </c>
    </row>
    <row r="1018" spans="1:14" x14ac:dyDescent="0.3">
      <c r="A1018" s="360">
        <v>46189</v>
      </c>
      <c r="B1018">
        <v>1419.363159179688</v>
      </c>
      <c r="C1018">
        <v>101004</v>
      </c>
      <c r="D1018">
        <v>24168</v>
      </c>
      <c r="E1018">
        <v>340000</v>
      </c>
      <c r="G1018">
        <f t="shared" si="64"/>
        <v>2.8859683500425505E-3</v>
      </c>
      <c r="H1018">
        <f t="shared" si="65"/>
        <v>3.4111731281746415E-3</v>
      </c>
      <c r="J1018">
        <v>3.1952678120700178</v>
      </c>
      <c r="K1018">
        <v>1.2009890498057223</v>
      </c>
      <c r="M1018">
        <f t="shared" si="62"/>
        <v>319.52678120700176</v>
      </c>
      <c r="N1018">
        <f t="shared" si="63"/>
        <v>148.81727759864498</v>
      </c>
    </row>
    <row r="1019" spans="1:14" x14ac:dyDescent="0.3">
      <c r="A1019" s="360">
        <v>46190</v>
      </c>
      <c r="B1019">
        <v>1441.112060546875</v>
      </c>
      <c r="C1019">
        <v>86400</v>
      </c>
      <c r="D1019">
        <v>24013.099609375</v>
      </c>
      <c r="E1019">
        <v>447900</v>
      </c>
      <c r="G1019">
        <f t="shared" si="64"/>
        <v>1.5206788248699076E-2</v>
      </c>
      <c r="H1019">
        <f t="shared" si="65"/>
        <v>-6.4299455830831749E-3</v>
      </c>
      <c r="J1019">
        <v>3.2442289000319047</v>
      </c>
      <c r="K1019">
        <v>1.582126457082303</v>
      </c>
      <c r="M1019">
        <f t="shared" si="62"/>
        <v>324.42289000319045</v>
      </c>
      <c r="N1019">
        <f t="shared" si="63"/>
        <v>147.86346038448664</v>
      </c>
    </row>
    <row r="1020" spans="1:14" x14ac:dyDescent="0.3">
      <c r="A1020" s="360">
        <v>46191</v>
      </c>
      <c r="B1020">
        <v>1446.599243164062</v>
      </c>
      <c r="C1020">
        <v>83135</v>
      </c>
      <c r="D1020">
        <v>24102.900390625</v>
      </c>
      <c r="E1020">
        <v>252800</v>
      </c>
      <c r="G1020">
        <f t="shared" si="64"/>
        <v>3.8003724363569209E-3</v>
      </c>
      <c r="H1020">
        <f t="shared" si="65"/>
        <v>3.732682912776634E-3</v>
      </c>
      <c r="J1020">
        <v>3.2565816357516209</v>
      </c>
      <c r="K1020">
        <v>0.89297068173790184</v>
      </c>
      <c r="M1020">
        <f t="shared" si="62"/>
        <v>325.65816357516206</v>
      </c>
      <c r="N1020">
        <f t="shared" si="63"/>
        <v>148.41641916435492</v>
      </c>
    </row>
    <row r="1021" spans="1:14" x14ac:dyDescent="0.3">
      <c r="A1021" s="360">
        <v>46192</v>
      </c>
      <c r="B1021">
        <v>1467.350463867188</v>
      </c>
      <c r="C1021">
        <v>216444</v>
      </c>
      <c r="D1021">
        <v>23824.099609375</v>
      </c>
      <c r="E1021">
        <v>340100</v>
      </c>
      <c r="G1021">
        <f t="shared" si="64"/>
        <v>1.4242916720507122E-2</v>
      </c>
      <c r="H1021">
        <f t="shared" si="65"/>
        <v>-1.1634524429481118E-2</v>
      </c>
      <c r="J1021">
        <v>3.3032967467822467</v>
      </c>
      <c r="K1021">
        <v>1.2013422818791946</v>
      </c>
      <c r="M1021">
        <f t="shared" si="62"/>
        <v>330.32967467822465</v>
      </c>
      <c r="N1021">
        <f t="shared" si="63"/>
        <v>146.69967085013775</v>
      </c>
    </row>
    <row r="1022" spans="1:14" x14ac:dyDescent="0.3">
      <c r="A1022" s="360">
        <v>46195</v>
      </c>
      <c r="B1022">
        <v>1443.40673828125</v>
      </c>
      <c r="C1022">
        <v>126237</v>
      </c>
      <c r="D1022">
        <v>24021.650390625</v>
      </c>
      <c r="E1022">
        <v>395600</v>
      </c>
      <c r="G1022">
        <f t="shared" si="64"/>
        <v>-1.6452258986171298E-2</v>
      </c>
      <c r="H1022">
        <f t="shared" si="65"/>
        <v>8.2578663254240861E-3</v>
      </c>
      <c r="J1022">
        <v>3.2493946744542588</v>
      </c>
      <c r="K1022">
        <v>1.3973860826563052</v>
      </c>
      <c r="M1022">
        <f t="shared" si="62"/>
        <v>324.93946744542586</v>
      </c>
      <c r="N1022">
        <f t="shared" si="63"/>
        <v>147.91611281691658</v>
      </c>
    </row>
    <row r="1023" spans="1:14" x14ac:dyDescent="0.3">
      <c r="A1023" s="360">
        <v>46196</v>
      </c>
      <c r="B1023">
        <v>1437.320922851562</v>
      </c>
      <c r="C1023">
        <v>103561</v>
      </c>
      <c r="D1023">
        <v>24056</v>
      </c>
      <c r="E1023">
        <v>448800</v>
      </c>
      <c r="G1023">
        <f t="shared" si="64"/>
        <v>-4.2251994630511987E-3</v>
      </c>
      <c r="H1023">
        <f t="shared" si="65"/>
        <v>1.4289223762208004E-3</v>
      </c>
      <c r="J1023">
        <v>3.2356942976148884</v>
      </c>
      <c r="K1023">
        <v>1.5853055457435534</v>
      </c>
      <c r="M1023">
        <f t="shared" si="62"/>
        <v>323.56942976148883</v>
      </c>
      <c r="N1023">
        <f t="shared" si="63"/>
        <v>148.12762454125306</v>
      </c>
    </row>
    <row r="1024" spans="1:14" x14ac:dyDescent="0.3">
      <c r="A1024" s="360">
        <v>46197</v>
      </c>
      <c r="B1024">
        <v>1430.736450195312</v>
      </c>
      <c r="C1024">
        <v>69622</v>
      </c>
      <c r="D1024">
        <v>23946.25</v>
      </c>
      <c r="E1024">
        <v>588500</v>
      </c>
      <c r="G1024">
        <f t="shared" si="64"/>
        <v>-4.5915986802586616E-3</v>
      </c>
      <c r="H1024">
        <f t="shared" si="65"/>
        <v>-4.572710289054184E-3</v>
      </c>
      <c r="J1024">
        <v>3.220871344516592</v>
      </c>
      <c r="K1024">
        <v>2.0787707523843166</v>
      </c>
      <c r="M1024">
        <f t="shared" si="62"/>
        <v>322.08713445165921</v>
      </c>
      <c r="N1024">
        <f t="shared" si="63"/>
        <v>147.4518261211748</v>
      </c>
    </row>
    <row r="1025" spans="1:14" x14ac:dyDescent="0.3">
      <c r="A1025" s="360">
        <v>46198</v>
      </c>
      <c r="B1025">
        <v>1431.135498046875</v>
      </c>
      <c r="C1025">
        <v>65526</v>
      </c>
      <c r="D1025">
        <v>23865.75</v>
      </c>
      <c r="E1025">
        <v>449000</v>
      </c>
      <c r="G1025">
        <f t="shared" si="64"/>
        <v>2.7887191416380534E-4</v>
      </c>
      <c r="H1025">
        <f t="shared" si="65"/>
        <v>-3.3673586575118332E-3</v>
      </c>
      <c r="J1025">
        <v>3.2217696803282045</v>
      </c>
      <c r="K1025">
        <v>1.586012009890498</v>
      </c>
      <c r="M1025">
        <f t="shared" si="62"/>
        <v>322.17696803282047</v>
      </c>
      <c r="N1025">
        <f t="shared" si="63"/>
        <v>146.95613798617435</v>
      </c>
    </row>
    <row r="1026" spans="1:14" x14ac:dyDescent="0.3">
      <c r="A1026" s="360">
        <v>46199</v>
      </c>
      <c r="B1026">
        <v>1431.135498046875</v>
      </c>
      <c r="C1026">
        <v>0</v>
      </c>
      <c r="D1026">
        <v>24005.849609375</v>
      </c>
      <c r="E1026">
        <v>352100</v>
      </c>
      <c r="G1026">
        <f t="shared" si="64"/>
        <v>0</v>
      </c>
      <c r="H1026">
        <f t="shared" si="65"/>
        <v>5.8531576340034013E-3</v>
      </c>
      <c r="J1026">
        <v>3.2217696803282045</v>
      </c>
      <c r="K1026">
        <v>1.2437301306958672</v>
      </c>
      <c r="M1026">
        <f t="shared" si="62"/>
        <v>322.17696803282047</v>
      </c>
      <c r="N1026">
        <f t="shared" si="63"/>
        <v>147.81881766425366</v>
      </c>
    </row>
    <row r="1027" spans="1:14" x14ac:dyDescent="0.3">
      <c r="A1027" s="360">
        <v>46202</v>
      </c>
      <c r="B1027">
        <v>1402.20361328125</v>
      </c>
      <c r="C1027">
        <v>137325</v>
      </c>
      <c r="D1027">
        <v>24175.69921875</v>
      </c>
      <c r="E1027">
        <v>372900</v>
      </c>
      <c r="G1027">
        <f t="shared" si="64"/>
        <v>-2.0423175102275908E-2</v>
      </c>
      <c r="H1027">
        <f t="shared" si="65"/>
        <v>7.0504297635567478E-3</v>
      </c>
      <c r="J1027">
        <v>3.1566382729528373</v>
      </c>
      <c r="K1027">
        <v>1.3172024019780997</v>
      </c>
      <c r="M1027">
        <f t="shared" si="62"/>
        <v>315.66382729528374</v>
      </c>
      <c r="N1027">
        <f t="shared" si="63"/>
        <v>148.86468643570271</v>
      </c>
    </row>
    <row r="1028" spans="1:14" x14ac:dyDescent="0.3">
      <c r="A1028" s="360">
        <v>46203</v>
      </c>
      <c r="B1028">
        <v>1410.883056640625</v>
      </c>
      <c r="C1028">
        <v>139360</v>
      </c>
      <c r="D1028">
        <v>24270.849609375</v>
      </c>
      <c r="E1028">
        <v>326600</v>
      </c>
      <c r="G1028">
        <f t="shared" si="64"/>
        <v>6.1707810099631633E-3</v>
      </c>
      <c r="H1028">
        <f t="shared" si="65"/>
        <v>3.9280615553213142E-3</v>
      </c>
      <c r="J1028">
        <v>3.1761774203609776</v>
      </c>
      <c r="K1028">
        <v>1.1536559519604379</v>
      </c>
      <c r="M1028">
        <f t="shared" si="62"/>
        <v>317.61774203609775</v>
      </c>
      <c r="N1028">
        <f t="shared" si="63"/>
        <v>149.45058605897566</v>
      </c>
    </row>
    <row r="1029" spans="1:14" x14ac:dyDescent="0.3">
      <c r="A1029" s="360">
        <v>46204</v>
      </c>
      <c r="B1029">
        <v>1418.964233398438</v>
      </c>
      <c r="C1029">
        <v>68028</v>
      </c>
      <c r="D1029">
        <v>24430.349609375</v>
      </c>
      <c r="E1029">
        <v>329400</v>
      </c>
      <c r="G1029">
        <f t="shared" si="64"/>
        <v>5.711402699120946E-3</v>
      </c>
      <c r="H1029">
        <f t="shared" si="65"/>
        <v>6.5501701327115155E-3</v>
      </c>
      <c r="J1029">
        <v>3.1943697510628759</v>
      </c>
      <c r="K1029">
        <v>1.1635464500176615</v>
      </c>
      <c r="M1029">
        <f t="shared" ref="M1029:M1064" si="66">B1029/$B$4*100</f>
        <v>319.4369751062876</v>
      </c>
      <c r="N1029">
        <f t="shared" ref="N1029:N1064" si="67">D1029/$D$4*100</f>
        <v>150.43272590410078</v>
      </c>
    </row>
    <row r="1030" spans="1:14" x14ac:dyDescent="0.3">
      <c r="A1030" s="360">
        <v>46205</v>
      </c>
      <c r="B1030">
        <v>1417.4677734375</v>
      </c>
      <c r="C1030">
        <v>111291</v>
      </c>
      <c r="D1030">
        <v>24398.69921875</v>
      </c>
      <c r="E1030">
        <v>412600</v>
      </c>
      <c r="G1030">
        <f t="shared" ref="G1030:G1064" si="68">LN(B1030/B1029)</f>
        <v>-1.0551707893410847E-3</v>
      </c>
      <c r="H1030">
        <f t="shared" ref="H1030:H1067" si="69">LN(D1030/D1029)</f>
        <v>-1.2963756541323145E-3</v>
      </c>
      <c r="J1030">
        <v>3.1910009230682137</v>
      </c>
      <c r="K1030">
        <v>1.4574355351465913</v>
      </c>
      <c r="M1030">
        <f t="shared" si="66"/>
        <v>319.10009230682135</v>
      </c>
      <c r="N1030">
        <f t="shared" si="67"/>
        <v>150.23783493390275</v>
      </c>
    </row>
    <row r="1031" spans="1:14" x14ac:dyDescent="0.3">
      <c r="A1031" s="360">
        <v>46206</v>
      </c>
      <c r="B1031">
        <v>1436.622680664062</v>
      </c>
      <c r="C1031">
        <v>74400</v>
      </c>
      <c r="D1031">
        <v>23882.05078125</v>
      </c>
      <c r="E1031">
        <v>420500</v>
      </c>
      <c r="G1031">
        <f t="shared" si="68"/>
        <v>1.3422976698725336E-2</v>
      </c>
      <c r="H1031">
        <f t="shared" si="69"/>
        <v>-2.1402656722269202E-2</v>
      </c>
      <c r="J1031">
        <v>3.2341224160479203</v>
      </c>
      <c r="K1031">
        <v>1.4853408689509007</v>
      </c>
      <c r="M1031">
        <f t="shared" si="66"/>
        <v>323.41224160479203</v>
      </c>
      <c r="N1031">
        <f t="shared" si="67"/>
        <v>147.05651194712917</v>
      </c>
    </row>
    <row r="1032" spans="1:14" x14ac:dyDescent="0.3">
      <c r="A1032" s="360">
        <v>46209</v>
      </c>
      <c r="B1032">
        <v>1438.218872070312</v>
      </c>
      <c r="C1032">
        <v>56342</v>
      </c>
      <c r="D1032">
        <v>23962.80078125</v>
      </c>
      <c r="E1032">
        <v>384800</v>
      </c>
      <c r="G1032">
        <f t="shared" si="68"/>
        <v>1.1104553353594236E-3</v>
      </c>
      <c r="H1032">
        <f t="shared" si="69"/>
        <v>3.3754970089724351E-3</v>
      </c>
      <c r="J1032">
        <v>3.2377157592943671</v>
      </c>
      <c r="K1032">
        <v>1.3592370187212999</v>
      </c>
      <c r="M1032">
        <f t="shared" si="66"/>
        <v>323.77157592943672</v>
      </c>
      <c r="N1032">
        <f t="shared" si="67"/>
        <v>147.55373948627556</v>
      </c>
    </row>
    <row r="1033" spans="1:14" x14ac:dyDescent="0.3">
      <c r="A1033" s="360">
        <v>46210</v>
      </c>
      <c r="B1033">
        <v>1418.664916992188</v>
      </c>
      <c r="C1033">
        <v>111441</v>
      </c>
      <c r="D1033">
        <v>24206.900390625</v>
      </c>
      <c r="E1033">
        <v>313100</v>
      </c>
      <c r="G1033">
        <f t="shared" si="68"/>
        <v>-1.3689223559758597E-2</v>
      </c>
      <c r="H1033">
        <f t="shared" si="69"/>
        <v>1.0135072168571098E-2</v>
      </c>
      <c r="J1033">
        <v>3.1936959305030497</v>
      </c>
      <c r="K1033">
        <v>1.1059696220416815</v>
      </c>
      <c r="M1033">
        <f t="shared" si="66"/>
        <v>319.36959305030496</v>
      </c>
      <c r="N1033">
        <f t="shared" si="67"/>
        <v>149.05681128907597</v>
      </c>
    </row>
    <row r="1034" spans="1:14" x14ac:dyDescent="0.3">
      <c r="A1034" s="360">
        <v>46211</v>
      </c>
      <c r="B1034">
        <v>1427.743530273438</v>
      </c>
      <c r="C1034">
        <v>113530</v>
      </c>
      <c r="D1034">
        <v>24211</v>
      </c>
      <c r="E1034">
        <v>322700</v>
      </c>
      <c r="G1034">
        <f t="shared" si="68"/>
        <v>6.3790170911144735E-3</v>
      </c>
      <c r="H1034">
        <f t="shared" si="69"/>
        <v>1.693427162979961E-4</v>
      </c>
      <c r="J1034">
        <v>3.2141336885272715</v>
      </c>
      <c r="K1034">
        <v>1.1398799010950194</v>
      </c>
      <c r="M1034">
        <f t="shared" si="66"/>
        <v>321.41336885272716</v>
      </c>
      <c r="N1034">
        <f t="shared" si="67"/>
        <v>149.0820551117508</v>
      </c>
    </row>
    <row r="1035" spans="1:14" x14ac:dyDescent="0.3">
      <c r="A1035" s="360">
        <v>46212</v>
      </c>
      <c r="B1035">
        <v>1478.025268554688</v>
      </c>
      <c r="C1035">
        <v>202371</v>
      </c>
      <c r="D1035">
        <v>24052.05078125</v>
      </c>
      <c r="E1035">
        <v>355800</v>
      </c>
      <c r="G1035">
        <f t="shared" si="68"/>
        <v>3.4611671692530016E-2</v>
      </c>
      <c r="H1035">
        <f t="shared" si="69"/>
        <v>-6.5868108566920726E-3</v>
      </c>
      <c r="J1035">
        <v>3.3273278480529154</v>
      </c>
      <c r="K1035">
        <v>1.2567997174143413</v>
      </c>
      <c r="M1035">
        <f t="shared" si="66"/>
        <v>332.73278480529154</v>
      </c>
      <c r="N1035">
        <f t="shared" si="67"/>
        <v>148.10330676638478</v>
      </c>
    </row>
    <row r="1036" spans="1:14" x14ac:dyDescent="0.3">
      <c r="A1036" s="360">
        <v>46213</v>
      </c>
      <c r="B1036">
        <v>1466.951416015625</v>
      </c>
      <c r="C1036">
        <v>67378</v>
      </c>
      <c r="D1036">
        <v>24078.5</v>
      </c>
      <c r="E1036">
        <v>306900</v>
      </c>
      <c r="G1036">
        <f t="shared" si="68"/>
        <v>-7.5205381356001078E-3</v>
      </c>
      <c r="H1036">
        <f t="shared" si="69"/>
        <v>1.099061655563571E-3</v>
      </c>
      <c r="J1036">
        <v>3.3023984109706341</v>
      </c>
      <c r="K1036">
        <v>1.0840692334864006</v>
      </c>
      <c r="M1036">
        <f t="shared" si="66"/>
        <v>330.23984109706339</v>
      </c>
      <c r="N1036">
        <f t="shared" si="67"/>
        <v>148.26617091438982</v>
      </c>
    </row>
    <row r="1037" spans="1:14" x14ac:dyDescent="0.3">
      <c r="A1037" s="360">
        <v>46216</v>
      </c>
      <c r="B1037">
        <v>1479.9208984375</v>
      </c>
      <c r="C1037">
        <v>76582</v>
      </c>
      <c r="D1037">
        <v>24072.75</v>
      </c>
      <c r="E1037">
        <v>264300</v>
      </c>
      <c r="G1037">
        <f t="shared" si="68"/>
        <v>8.8022586506508963E-3</v>
      </c>
      <c r="H1037">
        <f t="shared" si="69"/>
        <v>-2.3883076876853854E-4</v>
      </c>
      <c r="J1037">
        <v>3.3315952866636565</v>
      </c>
      <c r="K1037">
        <v>0.93359237018721297</v>
      </c>
      <c r="M1037">
        <f t="shared" si="66"/>
        <v>333.15952866636565</v>
      </c>
      <c r="N1037">
        <f t="shared" si="67"/>
        <v>148.23076461903267</v>
      </c>
    </row>
    <row r="1038" spans="1:14" x14ac:dyDescent="0.3">
      <c r="A1038" s="360">
        <v>46217</v>
      </c>
      <c r="B1038">
        <v>1480.619140625</v>
      </c>
      <c r="C1038">
        <v>101392</v>
      </c>
      <c r="D1038">
        <v>24334.30078125</v>
      </c>
      <c r="E1038">
        <v>387800</v>
      </c>
      <c r="G1038">
        <f t="shared" si="68"/>
        <v>4.7169921111269927E-4</v>
      </c>
      <c r="H1038">
        <f t="shared" si="69"/>
        <v>1.0806414450711182E-2</v>
      </c>
      <c r="J1038">
        <v>3.3331671682306245</v>
      </c>
      <c r="K1038">
        <v>1.369833980925468</v>
      </c>
      <c r="M1038">
        <f t="shared" si="66"/>
        <v>333.31671682306245</v>
      </c>
      <c r="N1038">
        <f t="shared" si="67"/>
        <v>149.84129404717831</v>
      </c>
    </row>
    <row r="1039" spans="1:14" x14ac:dyDescent="0.3">
      <c r="A1039" s="360">
        <v>46218</v>
      </c>
      <c r="B1039">
        <v>1498.078125</v>
      </c>
      <c r="C1039">
        <v>71630</v>
      </c>
      <c r="D1039">
        <v>24238.5</v>
      </c>
      <c r="E1039">
        <v>353100</v>
      </c>
      <c r="G1039">
        <f t="shared" si="68"/>
        <v>1.172269804850278E-2</v>
      </c>
      <c r="H1039">
        <f t="shared" si="69"/>
        <v>-3.9446317252342109E-3</v>
      </c>
      <c r="J1039">
        <v>3.3724708027121002</v>
      </c>
      <c r="K1039">
        <v>1.2472624514305899</v>
      </c>
      <c r="M1039">
        <f t="shared" si="66"/>
        <v>337.24708027121</v>
      </c>
      <c r="N1039">
        <f t="shared" si="67"/>
        <v>149.25138956780688</v>
      </c>
    </row>
    <row r="1040" spans="1:14" x14ac:dyDescent="0.3">
      <c r="A1040" s="360">
        <v>46219</v>
      </c>
      <c r="B1040">
        <v>1487.303588867188</v>
      </c>
      <c r="C1040">
        <v>68218</v>
      </c>
      <c r="D1040">
        <v>24187.69921875</v>
      </c>
      <c r="E1040">
        <v>315600</v>
      </c>
      <c r="G1040">
        <f t="shared" si="68"/>
        <v>-7.218227983842241E-3</v>
      </c>
      <c r="H1040">
        <f t="shared" si="69"/>
        <v>-2.0980709080852919E-3</v>
      </c>
      <c r="J1040">
        <v>3.3482151861896474</v>
      </c>
      <c r="K1040">
        <v>1.1148004238784881</v>
      </c>
      <c r="M1040">
        <f t="shared" si="66"/>
        <v>334.82151861896472</v>
      </c>
      <c r="N1040">
        <f t="shared" si="67"/>
        <v>148.93857783470901</v>
      </c>
    </row>
    <row r="1041" spans="1:14" x14ac:dyDescent="0.3">
      <c r="A1041" s="360">
        <v>46220</v>
      </c>
      <c r="B1041">
        <v>1489.8974609375</v>
      </c>
      <c r="C1041">
        <v>55868</v>
      </c>
      <c r="D1041">
        <v>23996.25</v>
      </c>
      <c r="E1041">
        <v>304700</v>
      </c>
      <c r="G1041">
        <f t="shared" si="68"/>
        <v>1.7424908047718444E-3</v>
      </c>
      <c r="H1041">
        <f t="shared" si="69"/>
        <v>-7.9466390505471725E-3</v>
      </c>
      <c r="J1041">
        <v>3.354054506367357</v>
      </c>
      <c r="K1041">
        <v>1.0762981278700106</v>
      </c>
      <c r="M1041">
        <f t="shared" si="66"/>
        <v>335.40545063673568</v>
      </c>
      <c r="N1041">
        <f t="shared" si="67"/>
        <v>147.75970695036762</v>
      </c>
    </row>
    <row r="1042" spans="1:14" x14ac:dyDescent="0.3">
      <c r="A1042" s="360">
        <v>46223</v>
      </c>
      <c r="B1042">
        <v>1488.800048828125</v>
      </c>
      <c r="C1042">
        <v>49692</v>
      </c>
      <c r="D1042">
        <v>23869.599609375</v>
      </c>
      <c r="E1042">
        <v>344000</v>
      </c>
      <c r="G1042">
        <f t="shared" si="68"/>
        <v>-7.3684028366689358E-4</v>
      </c>
      <c r="H1042">
        <f t="shared" si="69"/>
        <v>-5.2919017303817264E-3</v>
      </c>
      <c r="J1042">
        <v>3.3515840141843074</v>
      </c>
      <c r="K1042">
        <v>1.2151183327446131</v>
      </c>
      <c r="M1042">
        <f t="shared" si="66"/>
        <v>335.15840141843074</v>
      </c>
      <c r="N1042">
        <f t="shared" si="67"/>
        <v>146.97984240470322</v>
      </c>
    </row>
    <row r="1043" spans="1:14" x14ac:dyDescent="0.3">
      <c r="A1043" s="360">
        <v>46224</v>
      </c>
      <c r="B1043">
        <v>1483.699951171875</v>
      </c>
      <c r="C1043">
        <v>58877</v>
      </c>
      <c r="D1043">
        <v>23767.44921875</v>
      </c>
      <c r="E1043">
        <v>333900</v>
      </c>
      <c r="G1043">
        <f t="shared" si="68"/>
        <v>-3.4315240779624881E-3</v>
      </c>
      <c r="H1043">
        <f t="shared" si="69"/>
        <v>-4.2887017440650698E-3</v>
      </c>
      <c r="J1043">
        <v>3.3401026834381669</v>
      </c>
      <c r="K1043">
        <v>1.1794418933239139</v>
      </c>
      <c r="M1043">
        <f t="shared" si="66"/>
        <v>334.01026834381668</v>
      </c>
      <c r="N1043">
        <f t="shared" si="67"/>
        <v>146.35083946534328</v>
      </c>
    </row>
    <row r="1044" spans="1:14" x14ac:dyDescent="0.3">
      <c r="A1044" s="360">
        <v>46225</v>
      </c>
      <c r="B1044">
        <v>1489.900024414062</v>
      </c>
      <c r="C1044">
        <v>77418</v>
      </c>
      <c r="D1044">
        <v>23995.94921875</v>
      </c>
      <c r="E1044">
        <v>319400</v>
      </c>
      <c r="G1044">
        <f t="shared" si="68"/>
        <v>4.1700849326244006E-3</v>
      </c>
      <c r="H1044">
        <f t="shared" si="69"/>
        <v>9.5680688852885411E-3</v>
      </c>
      <c r="J1044">
        <v>3.3540602772612207</v>
      </c>
      <c r="K1044">
        <v>1.1282232426704344</v>
      </c>
      <c r="M1044">
        <f t="shared" si="66"/>
        <v>335.40602772612209</v>
      </c>
      <c r="N1044">
        <f t="shared" si="67"/>
        <v>147.75785485475453</v>
      </c>
    </row>
    <row r="1045" spans="1:14" x14ac:dyDescent="0.3">
      <c r="A1045" s="360">
        <v>46226</v>
      </c>
      <c r="B1045">
        <v>1466.099975585938</v>
      </c>
      <c r="C1045">
        <v>58843</v>
      </c>
      <c r="D1045">
        <v>23985.349609375</v>
      </c>
      <c r="E1045">
        <v>437800</v>
      </c>
      <c r="G1045">
        <f t="shared" si="68"/>
        <v>-1.6103222687836281E-2</v>
      </c>
      <c r="H1045">
        <f t="shared" si="69"/>
        <v>-4.4182253529218669E-4</v>
      </c>
      <c r="J1045">
        <v>3.3004816497941314</v>
      </c>
      <c r="K1045">
        <v>1.5464500176616036</v>
      </c>
      <c r="M1045">
        <f t="shared" si="66"/>
        <v>330.04816497941312</v>
      </c>
      <c r="N1045">
        <f t="shared" si="67"/>
        <v>147.69258652428462</v>
      </c>
    </row>
    <row r="1046" spans="1:14" x14ac:dyDescent="0.3">
      <c r="A1046" s="360">
        <v>46227</v>
      </c>
      <c r="B1046">
        <v>1457.800048828125</v>
      </c>
      <c r="C1046">
        <v>56582</v>
      </c>
      <c r="D1046">
        <v>24250.19921875</v>
      </c>
      <c r="E1046">
        <v>424200</v>
      </c>
      <c r="G1046">
        <f t="shared" si="68"/>
        <v>-5.677313849329204E-3</v>
      </c>
      <c r="H1046">
        <f t="shared" si="69"/>
        <v>1.0981621540740824E-2</v>
      </c>
      <c r="J1046">
        <v>3.2817968694824415</v>
      </c>
      <c r="K1046">
        <v>1.4984104556693747</v>
      </c>
      <c r="M1046">
        <f t="shared" si="66"/>
        <v>328.17968694824413</v>
      </c>
      <c r="N1046">
        <f t="shared" si="67"/>
        <v>149.32342887120004</v>
      </c>
    </row>
    <row r="1047" spans="1:14" x14ac:dyDescent="0.3">
      <c r="A1047" s="360">
        <v>46230</v>
      </c>
      <c r="B1047">
        <v>1483.5</v>
      </c>
      <c r="C1047">
        <v>44019</v>
      </c>
      <c r="D1047">
        <v>24317.150390625</v>
      </c>
      <c r="E1047">
        <v>400600</v>
      </c>
      <c r="G1047">
        <f t="shared" si="68"/>
        <v>1.7475677288372179E-2</v>
      </c>
      <c r="H1047">
        <f t="shared" si="69"/>
        <v>2.7570462388071932E-3</v>
      </c>
      <c r="J1047">
        <v>3.3396525537167165</v>
      </c>
      <c r="K1047">
        <v>1.4150476863299188</v>
      </c>
      <c r="M1047">
        <f t="shared" si="66"/>
        <v>333.96525537167167</v>
      </c>
      <c r="N1047">
        <f t="shared" si="67"/>
        <v>149.73568851744616</v>
      </c>
    </row>
    <row r="1048" spans="1:14" x14ac:dyDescent="0.3">
      <c r="A1048" s="360">
        <v>46231</v>
      </c>
      <c r="B1048">
        <v>1469.5</v>
      </c>
      <c r="C1048">
        <v>22597</v>
      </c>
      <c r="D1048">
        <v>24383.599609375</v>
      </c>
      <c r="E1048">
        <v>411700</v>
      </c>
      <c r="G1048">
        <f t="shared" si="68"/>
        <v>-9.4819538719044787E-3</v>
      </c>
      <c r="H1048">
        <f t="shared" si="69"/>
        <v>2.7288803554812308E-3</v>
      </c>
      <c r="J1048">
        <v>3.3081357786900676</v>
      </c>
      <c r="K1048">
        <v>1.4542564464853409</v>
      </c>
      <c r="M1048">
        <f t="shared" si="66"/>
        <v>330.81357786900674</v>
      </c>
      <c r="N1048">
        <f t="shared" si="67"/>
        <v>150.14485732880547</v>
      </c>
    </row>
    <row r="1049" spans="1:14" x14ac:dyDescent="0.3">
      <c r="A1049" s="360">
        <v>46232</v>
      </c>
      <c r="B1049">
        <v>1496.699951171875</v>
      </c>
      <c r="C1049">
        <v>58187</v>
      </c>
      <c r="D1049">
        <v>24774.30078125</v>
      </c>
      <c r="E1049">
        <v>342300</v>
      </c>
      <c r="G1049">
        <f t="shared" si="68"/>
        <v>1.8340445052273068E-2</v>
      </c>
      <c r="H1049">
        <f t="shared" si="69"/>
        <v>1.5896097912767627E-2</v>
      </c>
      <c r="J1049">
        <v>3.3693682602486268</v>
      </c>
      <c r="K1049">
        <v>1.2091133874955846</v>
      </c>
      <c r="M1049">
        <f t="shared" si="66"/>
        <v>336.93682602486268</v>
      </c>
      <c r="N1049">
        <f t="shared" si="67"/>
        <v>152.55064534407518</v>
      </c>
    </row>
    <row r="1050" spans="1:14" x14ac:dyDescent="0.3">
      <c r="A1050" s="360">
        <v>46233</v>
      </c>
      <c r="B1050">
        <v>1520.599975585938</v>
      </c>
      <c r="C1050">
        <v>134389</v>
      </c>
      <c r="D1050">
        <v>24614.900390625</v>
      </c>
      <c r="E1050">
        <v>296500</v>
      </c>
      <c r="G1050">
        <f t="shared" si="68"/>
        <v>1.5842325827545894E-2</v>
      </c>
      <c r="H1050">
        <f t="shared" si="69"/>
        <v>-6.4548905551020316E-3</v>
      </c>
      <c r="J1050">
        <v>3.4231719525764439</v>
      </c>
      <c r="K1050">
        <v>1.0473330978452844</v>
      </c>
      <c r="M1050">
        <f t="shared" si="66"/>
        <v>342.31719525764441</v>
      </c>
      <c r="N1050">
        <f t="shared" si="67"/>
        <v>151.56911885528945</v>
      </c>
    </row>
    <row r="1051" spans="1:14" x14ac:dyDescent="0.3">
      <c r="A1051" s="360">
        <v>46234</v>
      </c>
      <c r="B1051">
        <v>1525.400024414062</v>
      </c>
      <c r="C1051">
        <v>179706</v>
      </c>
      <c r="D1051">
        <v>24624.650390625</v>
      </c>
      <c r="E1051">
        <v>355500</v>
      </c>
      <c r="G1051">
        <f t="shared" si="68"/>
        <v>3.1517089963701457E-3</v>
      </c>
      <c r="H1051">
        <f t="shared" si="69"/>
        <v>3.9602311445705957E-4</v>
      </c>
      <c r="J1051">
        <v>3.4339778139359383</v>
      </c>
      <c r="K1051">
        <v>1.2557400211939245</v>
      </c>
      <c r="M1051">
        <f t="shared" si="66"/>
        <v>343.39778139359385</v>
      </c>
      <c r="N1051">
        <f t="shared" si="67"/>
        <v>151.62915561698205</v>
      </c>
    </row>
    <row r="1052" spans="1:14" x14ac:dyDescent="0.3">
      <c r="A1052" s="360">
        <v>46237</v>
      </c>
      <c r="B1052">
        <v>1545.599975585938</v>
      </c>
      <c r="C1052">
        <v>161412</v>
      </c>
      <c r="D1052">
        <v>24636</v>
      </c>
      <c r="E1052">
        <v>344000</v>
      </c>
      <c r="G1052">
        <f t="shared" si="68"/>
        <v>1.3155481927244812E-2</v>
      </c>
      <c r="H1052">
        <f t="shared" si="69"/>
        <v>4.6079820245273519E-4</v>
      </c>
      <c r="J1052">
        <v>3.4794519079811748</v>
      </c>
      <c r="K1052">
        <v>1.2151183327446131</v>
      </c>
      <c r="M1052">
        <f t="shared" si="66"/>
        <v>347.94519079811749</v>
      </c>
      <c r="N1052">
        <f t="shared" si="67"/>
        <v>151.69904215988984</v>
      </c>
    </row>
    <row r="1053" spans="1:14" x14ac:dyDescent="0.3">
      <c r="A1053" s="360">
        <v>46238</v>
      </c>
      <c r="B1053">
        <v>1579</v>
      </c>
      <c r="C1053">
        <v>159672</v>
      </c>
      <c r="D1053">
        <v>24570.650390625</v>
      </c>
      <c r="E1053">
        <v>254800</v>
      </c>
      <c r="G1053">
        <f t="shared" si="68"/>
        <v>2.1379566593236334E-2</v>
      </c>
      <c r="H1053">
        <f t="shared" si="69"/>
        <v>-2.6561307171494536E-3</v>
      </c>
      <c r="J1053">
        <v>3.5546419833627878</v>
      </c>
      <c r="K1053">
        <v>0.90003532320734725</v>
      </c>
      <c r="M1053">
        <f t="shared" si="66"/>
        <v>355.4641983362788</v>
      </c>
      <c r="N1053">
        <f t="shared" si="67"/>
        <v>151.29664432145381</v>
      </c>
    </row>
    <row r="1054" spans="1:14" x14ac:dyDescent="0.3">
      <c r="A1054" s="360">
        <v>46239</v>
      </c>
      <c r="B1054">
        <v>1598.599975585938</v>
      </c>
      <c r="C1054">
        <v>259225</v>
      </c>
      <c r="D1054">
        <v>24583.80078125</v>
      </c>
      <c r="E1054">
        <v>269500</v>
      </c>
      <c r="G1054">
        <f t="shared" si="68"/>
        <v>1.233649566412451E-2</v>
      </c>
      <c r="H1054">
        <f t="shared" si="69"/>
        <v>5.35064093901079E-4</v>
      </c>
      <c r="J1054">
        <v>3.5987654134392035</v>
      </c>
      <c r="K1054">
        <v>0.95196043800777108</v>
      </c>
      <c r="M1054">
        <f t="shared" si="66"/>
        <v>359.87654134392034</v>
      </c>
      <c r="N1054">
        <f t="shared" si="67"/>
        <v>151.3776193848505</v>
      </c>
    </row>
    <row r="1055" spans="1:14" x14ac:dyDescent="0.3">
      <c r="A1055" s="360">
        <v>46240</v>
      </c>
      <c r="B1055">
        <v>1573.199951171875</v>
      </c>
      <c r="C1055">
        <v>100916</v>
      </c>
      <c r="D1055">
        <v>24471.69921875</v>
      </c>
      <c r="E1055">
        <v>271800</v>
      </c>
      <c r="G1055">
        <f t="shared" si="68"/>
        <v>-1.6016500399568201E-2</v>
      </c>
      <c r="H1055">
        <f t="shared" si="69"/>
        <v>-4.5704052608588038E-3</v>
      </c>
      <c r="J1055">
        <v>3.5415849237871022</v>
      </c>
      <c r="K1055">
        <v>0.9600847756976334</v>
      </c>
      <c r="M1055">
        <f t="shared" si="66"/>
        <v>354.15849237871021</v>
      </c>
      <c r="N1055">
        <f t="shared" si="67"/>
        <v>150.68734094452427</v>
      </c>
    </row>
    <row r="1056" spans="1:14" x14ac:dyDescent="0.3">
      <c r="A1056" s="360">
        <v>46241</v>
      </c>
      <c r="B1056">
        <v>1556.699951171875</v>
      </c>
      <c r="C1056">
        <v>79910</v>
      </c>
      <c r="D1056">
        <v>24435.94921875</v>
      </c>
      <c r="E1056">
        <v>317600</v>
      </c>
      <c r="G1056">
        <f t="shared" si="68"/>
        <v>-1.0543565844827572E-2</v>
      </c>
      <c r="H1056">
        <f t="shared" si="69"/>
        <v>-1.4619392880015388E-3</v>
      </c>
      <c r="J1056">
        <v>3.50444015321998</v>
      </c>
      <c r="K1056">
        <v>1.1218650653479336</v>
      </c>
      <c r="M1056">
        <f t="shared" si="66"/>
        <v>350.44401532199799</v>
      </c>
      <c r="N1056">
        <f t="shared" si="67"/>
        <v>150.4672061516514</v>
      </c>
    </row>
    <row r="1057" spans="1:16" x14ac:dyDescent="0.3">
      <c r="A1057" s="360">
        <v>46244</v>
      </c>
      <c r="B1057">
        <v>1538.599975585938</v>
      </c>
      <c r="C1057">
        <v>79401</v>
      </c>
      <c r="D1057">
        <v>24395.849609375</v>
      </c>
      <c r="E1057">
        <v>295800</v>
      </c>
      <c r="G1057">
        <f t="shared" si="68"/>
        <v>-1.1695268518249056E-2</v>
      </c>
      <c r="H1057">
        <f t="shared" si="69"/>
        <v>-1.6423567982678559E-3</v>
      </c>
      <c r="J1057">
        <v>3.4636935204678503</v>
      </c>
      <c r="K1057">
        <v>1.0448604733309785</v>
      </c>
      <c r="M1057">
        <f t="shared" si="66"/>
        <v>346.36935204678502</v>
      </c>
      <c r="N1057">
        <f t="shared" si="67"/>
        <v>150.22028813195772</v>
      </c>
    </row>
    <row r="1058" spans="1:16" x14ac:dyDescent="0.3">
      <c r="A1058" s="360">
        <v>46245</v>
      </c>
      <c r="B1058">
        <v>1504.099975585938</v>
      </c>
      <c r="C1058">
        <v>68590</v>
      </c>
      <c r="D1058">
        <v>24366</v>
      </c>
      <c r="E1058">
        <v>267700</v>
      </c>
      <c r="G1058">
        <f t="shared" si="68"/>
        <v>-2.26781997276292E-2</v>
      </c>
      <c r="H1058">
        <f t="shared" si="69"/>
        <v>-1.2243019222044982E-3</v>
      </c>
      <c r="J1058">
        <v>3.3860271820093217</v>
      </c>
      <c r="K1058">
        <v>0.9456022606852702</v>
      </c>
      <c r="M1058">
        <f t="shared" si="66"/>
        <v>338.60271820093215</v>
      </c>
      <c r="N1058">
        <f t="shared" si="67"/>
        <v>150.03648568224858</v>
      </c>
    </row>
    <row r="1059" spans="1:16" x14ac:dyDescent="0.3">
      <c r="A1059" s="360">
        <v>46246</v>
      </c>
      <c r="B1059">
        <v>1482</v>
      </c>
      <c r="C1059">
        <v>66397</v>
      </c>
      <c r="D1059">
        <v>24287.650390625</v>
      </c>
      <c r="E1059">
        <v>225400</v>
      </c>
      <c r="G1059">
        <f t="shared" si="68"/>
        <v>-1.4802169573460502E-2</v>
      </c>
      <c r="H1059">
        <f t="shared" si="69"/>
        <v>-3.2207111479826242E-3</v>
      </c>
      <c r="J1059">
        <v>3.3362757563924328</v>
      </c>
      <c r="K1059">
        <v>0.79618509360649947</v>
      </c>
      <c r="M1059">
        <f t="shared" si="66"/>
        <v>333.62757563924328</v>
      </c>
      <c r="N1059">
        <f t="shared" si="67"/>
        <v>149.55403882822239</v>
      </c>
    </row>
    <row r="1060" spans="1:16" x14ac:dyDescent="0.3">
      <c r="A1060" s="360">
        <v>46247</v>
      </c>
      <c r="B1060">
        <v>1453</v>
      </c>
      <c r="C1060">
        <v>66907</v>
      </c>
      <c r="D1060">
        <v>24154.900390625</v>
      </c>
      <c r="E1060">
        <v>227000</v>
      </c>
      <c r="G1060">
        <f t="shared" si="68"/>
        <v>-1.9762142285749313E-2</v>
      </c>
      <c r="H1060">
        <f t="shared" si="69"/>
        <v>-5.4807325443868979E-3</v>
      </c>
      <c r="J1060">
        <v>3.2709910081229454</v>
      </c>
      <c r="K1060">
        <v>0.80183680678205582</v>
      </c>
      <c r="M1060">
        <f t="shared" si="66"/>
        <v>327.09910081229452</v>
      </c>
      <c r="N1060">
        <f t="shared" si="67"/>
        <v>148.73661522671543</v>
      </c>
    </row>
    <row r="1061" spans="1:16" x14ac:dyDescent="0.3">
      <c r="A1061" s="360">
        <v>46248</v>
      </c>
      <c r="B1061">
        <v>1461.800048828125</v>
      </c>
      <c r="C1061">
        <v>230835</v>
      </c>
      <c r="D1061">
        <v>24078.30078125</v>
      </c>
      <c r="E1061">
        <v>238700</v>
      </c>
      <c r="G1061">
        <f t="shared" si="68"/>
        <v>6.0382018787477352E-3</v>
      </c>
      <c r="H1061">
        <f t="shared" si="69"/>
        <v>-3.1762218518000007E-3</v>
      </c>
      <c r="J1061">
        <v>3.2908016623471985</v>
      </c>
      <c r="K1061">
        <v>0.8431649593783116</v>
      </c>
      <c r="M1061">
        <f t="shared" si="66"/>
        <v>329.08016623471985</v>
      </c>
      <c r="N1061">
        <f t="shared" si="67"/>
        <v>148.26494420171102</v>
      </c>
    </row>
    <row r="1062" spans="1:16" x14ac:dyDescent="0.3">
      <c r="A1062" s="360">
        <v>46251</v>
      </c>
      <c r="B1062">
        <v>1478.5</v>
      </c>
      <c r="C1062">
        <v>112226</v>
      </c>
      <c r="D1062">
        <v>24231.849609375</v>
      </c>
      <c r="E1062">
        <v>253900</v>
      </c>
      <c r="G1062">
        <f t="shared" si="68"/>
        <v>1.1359473843501361E-2</v>
      </c>
      <c r="H1062">
        <f t="shared" si="69"/>
        <v>6.3568150356483654E-3</v>
      </c>
      <c r="J1062">
        <v>3.3283965626357706</v>
      </c>
      <c r="K1062">
        <v>0.89685623454609675</v>
      </c>
      <c r="M1062">
        <f t="shared" si="66"/>
        <v>332.83965626357707</v>
      </c>
      <c r="N1062">
        <f t="shared" si="67"/>
        <v>149.21043901220526</v>
      </c>
    </row>
    <row r="1063" spans="1:16" x14ac:dyDescent="0.3">
      <c r="A1063" s="360">
        <v>46252</v>
      </c>
      <c r="B1063">
        <v>1458.699951171875</v>
      </c>
      <c r="C1063">
        <v>52308</v>
      </c>
      <c r="D1063">
        <v>24252</v>
      </c>
      <c r="E1063">
        <v>259300</v>
      </c>
      <c r="G1063">
        <f t="shared" si="68"/>
        <v>-1.3482465674091544E-2</v>
      </c>
      <c r="H1063">
        <f t="shared" si="69"/>
        <v>8.3122078578962567E-4</v>
      </c>
      <c r="J1063">
        <v>3.283822728033436</v>
      </c>
      <c r="K1063">
        <v>0.91593076651359939</v>
      </c>
      <c r="M1063">
        <f t="shared" si="66"/>
        <v>328.3822728033436</v>
      </c>
      <c r="N1063">
        <f t="shared" si="67"/>
        <v>149.33451739168896</v>
      </c>
    </row>
    <row r="1064" spans="1:16" x14ac:dyDescent="0.3">
      <c r="A1064" s="360">
        <v>46253</v>
      </c>
      <c r="B1064">
        <v>1461.800048828125</v>
      </c>
      <c r="C1064">
        <v>42464</v>
      </c>
      <c r="D1064">
        <v>24334.55078125</v>
      </c>
      <c r="G1064">
        <f t="shared" si="68"/>
        <v>2.122991830590267E-3</v>
      </c>
      <c r="H1064">
        <f t="shared" si="69"/>
        <v>3.3980951253973907E-3</v>
      </c>
      <c r="M1064">
        <f t="shared" si="66"/>
        <v>329.08016623471985</v>
      </c>
      <c r="N1064">
        <f t="shared" si="67"/>
        <v>149.84283345132425</v>
      </c>
    </row>
    <row r="1065" spans="1:16" x14ac:dyDescent="0.3">
      <c r="A1065" s="360">
        <v>46254</v>
      </c>
      <c r="C1065">
        <v>90078</v>
      </c>
      <c r="G1065">
        <v>0</v>
      </c>
      <c r="H1065" t="e">
        <f t="shared" si="69"/>
        <v>#NUM!</v>
      </c>
    </row>
    <row r="1066" spans="1:16" x14ac:dyDescent="0.3">
      <c r="A1066" s="360">
        <v>46255</v>
      </c>
      <c r="C1066">
        <v>86438</v>
      </c>
      <c r="G1066">
        <v>0</v>
      </c>
      <c r="H1066" t="e">
        <f t="shared" si="69"/>
        <v>#DIV/0!</v>
      </c>
    </row>
    <row r="1067" spans="1:16" x14ac:dyDescent="0.3">
      <c r="A1067" s="360">
        <v>46259</v>
      </c>
      <c r="B1067" s="363">
        <f>Profile!$C$43</f>
        <v>1439.8</v>
      </c>
      <c r="C1067">
        <v>31536</v>
      </c>
      <c r="G1067">
        <v>0</v>
      </c>
      <c r="H1067" t="e">
        <f t="shared" si="69"/>
        <v>#DIV/0!</v>
      </c>
    </row>
    <row r="1068" spans="1:16" x14ac:dyDescent="0.3">
      <c r="B1068" t="s">
        <v>140</v>
      </c>
      <c r="C1068" t="s">
        <v>140</v>
      </c>
      <c r="D1068" t="s">
        <v>140</v>
      </c>
      <c r="E1068" t="s">
        <v>140</v>
      </c>
      <c r="F1068" t="s">
        <v>140</v>
      </c>
      <c r="G1068" t="s">
        <v>140</v>
      </c>
      <c r="H1068" t="s">
        <v>140</v>
      </c>
      <c r="I1068" t="s">
        <v>140</v>
      </c>
      <c r="J1068" t="s">
        <v>140</v>
      </c>
      <c r="K1068" t="s">
        <v>140</v>
      </c>
      <c r="L1068" t="s">
        <v>140</v>
      </c>
      <c r="M1068" t="s">
        <v>140</v>
      </c>
      <c r="N1068" t="s">
        <v>140</v>
      </c>
      <c r="O1068" t="s">
        <v>140</v>
      </c>
      <c r="P1068" t="s">
        <v>140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Profile</vt:lpstr>
      <vt:lpstr>Business</vt:lpstr>
      <vt:lpstr>B2</vt:lpstr>
      <vt:lpstr>B3</vt:lpstr>
      <vt:lpstr>Management</vt:lpstr>
      <vt:lpstr>M2</vt:lpstr>
      <vt:lpstr>Financials</vt:lpstr>
      <vt:lpstr>H2</vt:lpstr>
      <vt:lpstr>F3</vt:lpstr>
      <vt:lpstr>Valuations</vt:lpstr>
      <vt:lpstr>V2</vt:lpstr>
      <vt:lpstr>V3</vt:lpstr>
      <vt:lpstr>Risks</vt:lpstr>
      <vt:lpstr>Dupont</vt:lpstr>
      <vt:lpstr>Altman Z</vt:lpstr>
      <vt:lpstr>Monte Carlo</vt:lpstr>
      <vt:lpstr>Conclusion</vt:lpstr>
      <vt:lpstr>Data Sheet</vt:lpstr>
      <vt:lpstr>Quarters</vt:lpstr>
      <vt:lpstr>Profit &amp; Loss</vt:lpstr>
      <vt:lpstr>Balance Sheet</vt:lpstr>
      <vt:lpstr>Cash Flow</vt:lpstr>
      <vt:lpstr>Closing</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Chandra</dc:creator>
  <cp:lastModifiedBy>Shivansh Chandra</cp:lastModifiedBy>
  <cp:lastPrinted>2026-08-26T14:07:59Z</cp:lastPrinted>
  <dcterms:created xsi:type="dcterms:W3CDTF">2026-08-18T06:36:24Z</dcterms:created>
  <dcterms:modified xsi:type="dcterms:W3CDTF">2026-09-09T05:16:59Z</dcterms:modified>
</cp:coreProperties>
</file>