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uaweiMoveData\Users\SUZHIXIN\Desktop\"/>
    </mc:Choice>
  </mc:AlternateContent>
  <bookViews>
    <workbookView windowWidth="22188" windowHeight="9060"/>
  </bookViews>
  <sheets>
    <sheet name="测试说明" sheetId="1" r:id="rId1"/>
    <sheet name="访问与档案" sheetId="2" r:id="rId2"/>
    <sheet name="会员与学习" sheetId="3" r:id="rId3"/>
    <sheet name="邮箱修改" sheetId="4" r:id="rId4"/>
    <sheet name="密码与会话" sheetId="5" r:id="rId5"/>
    <sheet name="目标偏好" sheetId="6" r:id="rId6"/>
    <sheet name="订阅汇总" sheetId="7" r:id="rId7"/>
    <sheet name="支付记录" sheetId="8" r:id="rId8"/>
    <sheet name="局部失败与一致性" sheetId="9" r:id="rId9"/>
  </sheets>
  <definedNames>
    <definedName name="_xlnm._FilterDatabase" localSheetId="1" hidden="1">访问与档案!$A$3:$P$6</definedName>
    <definedName name="_xlnm._FilterDatabase" localSheetId="2" hidden="1">会员与学习!$A$3:$P$13</definedName>
    <definedName name="_xlnm._FilterDatabase" localSheetId="3" hidden="1">邮箱修改!$A$3:$P$7</definedName>
    <definedName name="_xlnm._FilterDatabase" localSheetId="4" hidden="1">密码与会话!$A$3:$P$8</definedName>
    <definedName name="_xlnm._FilterDatabase" localSheetId="5" hidden="1">目标偏好!$A$3:$P$7</definedName>
    <definedName name="_xlnm._FilterDatabase" localSheetId="6" hidden="1">订阅汇总!$A$3:$P$5</definedName>
    <definedName name="_xlnm._FilterDatabase" localSheetId="7" hidden="1">支付记录!$A$3:$P$5</definedName>
    <definedName name="_xlnm._FilterDatabase" localSheetId="8" hidden="1">局部失败与一致性!$A$3:$P$6</definedName>
    <definedName name="_xlnm.Print_Titles" localSheetId="1">访问与档案!$1:$3</definedName>
    <definedName name="_xlnm.Print_Titles" localSheetId="2">会员与学习!$1:$3</definedName>
    <definedName name="_xlnm.Print_Titles" localSheetId="3">邮箱修改!$1:$3</definedName>
    <definedName name="_xlnm.Print_Titles" localSheetId="4">密码与会话!$1:$3</definedName>
    <definedName name="_xlnm.Print_Titles" localSheetId="5">目标偏好!$1:$3</definedName>
    <definedName name="_xlnm.Print_Titles" localSheetId="6">订阅汇总!$1:$3</definedName>
    <definedName name="_xlnm.Print_Titles" localSheetId="7">支付记录!$1:$3</definedName>
    <definedName name="_xlnm.Print_Titles" localSheetId="8">局部失败与一致性!$1:$3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47413B0F0DED4B26BEAB20F36F5678F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89420" y="1414145"/>
          <a:ext cx="2440940" cy="1301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67998EB318244335BECA27CFA0A20FC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44285" y="1407160"/>
          <a:ext cx="2303145" cy="12211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D1AA3D6E47284BDEBF7FC7EFEC8DE56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39510" y="7825105"/>
          <a:ext cx="2301240" cy="11957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4661F66DB5104A288AE62B82163578FB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28080" y="9639300"/>
          <a:ext cx="14020800" cy="73914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<sst xmlns="http://schemas.openxmlformats.org/spreadsheetml/2006/main" count="704" uniqueCount="294">
  <si>
    <t>4.3 个人中心人工测试用例</t>
  </si>
  <si>
    <t>本轮人工P0：按真实页面完成端到端业务动作，并核对个人中心操作前、未完成、正式交卷后和刷新后的统计变化。</t>
  </si>
  <si>
    <t>文档版本</t>
  </si>
  <si>
    <t>V1.1</t>
  </si>
  <si>
    <t>生成日期</t>
  </si>
  <si>
    <t>用例总数</t>
  </si>
  <si>
    <t>需求来源</t>
  </si>
  <si>
    <t>文档/4-需求文档/4.3 个人中心.md</t>
  </si>
  <si>
    <t>默认状态</t>
  </si>
  <si>
    <t>未执行</t>
  </si>
  <si>
    <t>关联规则</t>
  </si>
  <si>
    <t>4.2会员权益、4.4登录注册、4.8诊断测试、4.9支付、4.12练习册；专项规则优先。</t>
  </si>
  <si>
    <t>模块覆盖统计</t>
  </si>
  <si>
    <t>模块</t>
  </si>
  <si>
    <t>用例数</t>
  </si>
  <si>
    <t>P0</t>
  </si>
  <si>
    <t>是否通过-是</t>
  </si>
  <si>
    <t>是否通过-否</t>
  </si>
  <si>
    <t>严重缺陷</t>
  </si>
  <si>
    <t>已完成修复</t>
  </si>
  <si>
    <t>回归通过</t>
  </si>
  <si>
    <t>访问与档案</t>
  </si>
  <si>
    <t>会员与学习</t>
  </si>
  <si>
    <t>邮箱修改</t>
  </si>
  <si>
    <t>密码与会话</t>
  </si>
  <si>
    <t>目标偏好</t>
  </si>
  <si>
    <t>订阅汇总</t>
  </si>
  <si>
    <t>支付记录</t>
  </si>
  <si>
    <t>局部失败与一致性</t>
  </si>
  <si>
    <t>合计</t>
  </si>
  <si>
    <t>使用说明</t>
  </si>
  <si>
    <t>执行方式</t>
  </si>
  <si>
    <t>使用真实浏览器严格按编号步骤执行；涉及统计时必须先记录基线，再完成业务动作并返回个人中心核对增量。</t>
  </si>
  <si>
    <t>数据准备</t>
  </si>
  <si>
    <t>准备访客、免费学生、各考试会员、管理员、真实邮箱、多设备会话及多状态订单。</t>
  </si>
  <si>
    <t>判定原则</t>
  </si>
  <si>
    <t>关键步骤全部符合预期才选择是否通过=是。</t>
  </si>
  <si>
    <t>缺陷记录</t>
  </si>
  <si>
    <t>未通过时填写缺陷等级与实际结果；修复后补充修复情况和回归情况。</t>
  </si>
  <si>
    <t>自动化分工</t>
  </si>
  <si>
    <t>输入格式、数值边界、限流阈值、并发、越权和故障注入不在人工表重复展开。</t>
  </si>
  <si>
    <t>4.3 个人中心人工测试用例｜访问与档案</t>
  </si>
  <si>
    <t>来源：文档/4-需求文档/4.3 个人中心.md　｜　范围：P0页面操作、用户旅程与可见结果　｜　访问与档案：3 条</t>
  </si>
  <si>
    <t>用例编号</t>
  </si>
  <si>
    <t>功能模块</t>
  </si>
  <si>
    <t>用例标题</t>
  </si>
  <si>
    <t>优先级</t>
  </si>
  <si>
    <t>用例类型</t>
  </si>
  <si>
    <t>前置条件</t>
  </si>
  <si>
    <t>测试数据</t>
  </si>
  <si>
    <t>操作步骤</t>
  </si>
  <si>
    <t>预期结果</t>
  </si>
  <si>
    <t>执行状态</t>
  </si>
  <si>
    <t>是否通过</t>
  </si>
  <si>
    <t>缺陷等级</t>
  </si>
  <si>
    <t>实际结果</t>
  </si>
  <si>
    <t>备注</t>
  </si>
  <si>
    <t>修复情况</t>
  </si>
  <si>
    <t>回归情况</t>
  </si>
  <si>
    <t>PC-PRO-001</t>
  </si>
  <si>
    <t>未登录访问个人中心完成登录后回跳</t>
  </si>
  <si>
    <t>权限</t>
  </si>
  <si>
    <t>当前浏览器未登录</t>
  </si>
  <si>
    <t>目标：/profile</t>
  </si>
  <si>
    <t>1. 清除当前浏览器登录状态并访问个人中心入口
2. 确认页面先进入登录页且未展示个人资料
3. 输入有效账号和密码完成登录
4. 确认登录成功后自动返回个人中心
5. 刷新页面并使用浏览器返回、前进各一次，核对不再出现登录表单</t>
  </si>
  <si>
    <t>认证前不展示任何个人资料；登录成功后回到个人中心；浏览器返回不再次落入登录表单。</t>
  </si>
  <si>
    <t>失败</t>
  </si>
  <si>
    <t>否</t>
  </si>
  <si>
    <t/>
  </si>
  <si>
    <t>登陆成功后，返回了首页而非个人中心</t>
  </si>
  <si>
    <t>PC-PRO-002</t>
  </si>
  <si>
    <t>学生查看自己的档案与当前网络信息</t>
  </si>
  <si>
    <t>功能</t>
  </si>
  <si>
    <t>学生已登录，账号存在邮箱、目标院校和有效会话</t>
  </si>
  <si>
    <t>普通网络；本地127.0.0.1；无法解析地区</t>
  </si>
  <si>
    <t>1. 登录指定学生账号并记录账号中的用户名、邮箱、目标院校和有效会员
2. 从头像菜单进入个人中心
3. 自上而下核对档案卡的用户名、邮箱、目标院校和会员标签
4. 核对当前会话IP与位置文案
5. 分别在普通网络、本地回环和无法解析地区的环境刷新档案卡
6. 确认页面只显示当前会话网络信息</t>
  </si>
  <si>
    <t>展示本人用户名、邮箱、目标院校、会员标签、地区和IP；本地显示“本地网络”；无法解析显示“位置暂不可用”；无头像使用用户名首字。</t>
  </si>
  <si>
    <t>通过</t>
  </si>
  <si>
    <t>是</t>
  </si>
  <si>
    <t>PC-PRO-003</t>
  </si>
  <si>
    <t>管理员进入自己的个人中心并保持管理员边界</t>
  </si>
  <si>
    <t>管理员已登录</t>
  </si>
  <si>
    <t>管理员账号</t>
  </si>
  <si>
    <t>1. 使用管理员账号登录
2. 从头像菜单进入个人中心
3. 核对档案、目标、会员和交易区域均属于当前管理员账号
4. 核对管理员权益、全部试卷解锁和后台入口
5. 逐一检查会员卡与订单卡操作区
6. 尝试点击可能出现的购买入口并确认不能进入学生购买流程</t>
  </si>
  <si>
    <t>仅展示管理员自己的资料和记录；显示管理员权益及后台入口；不显示学生购买、续费或重新订阅操作。</t>
  </si>
  <si>
    <t>当前实现可能仍显示购买入口，若复现应登记缺陷。</t>
  </si>
  <si>
    <t>4.3 个人中心人工测试用例｜会员与学习</t>
  </si>
  <si>
    <t>来源：文档/4-需求文档/4.3 个人中心.md　｜　范围：P0页面操作、用户旅程与可见结果　｜　会员与学习：6 条</t>
  </si>
  <si>
    <t>PC-MEM-001</t>
  </si>
  <si>
    <t>按目标偏好、有效会员和默认顺序建立当前考试</t>
  </si>
  <si>
    <t>流程</t>
  </si>
  <si>
    <t>分别准备有开放目标、仅有有效会员、两者均无的学生</t>
  </si>
  <si>
    <t>组1：目标首项TMUA
组2：仅ESAT会员
组3：无目标无会员</t>
  </si>
  <si>
    <t>1. 使用组1账号进入个人中心，记录保存目标中的首个开放考试并核对当前考试
2. 使用组2账号进入个人中心，核对当前考试取唯一有效会员考试
3. 使用组3账号进入个人中心，核对当前考试取默认开放考试
4. 每组分别查看方案、统计和购买入口是否使用同一考试
5. 若目标中包含STEP，确认STEP不会成为当前考试</t>
  </si>
  <si>
    <t>依次选择目标中首个开放考试、有效会员考试、默认开放考试；STEP不被选为当前考试。</t>
  </si>
  <si>
    <t>无论是tmua、esat免费版还是月度会员版，框红部分不能相应自动匹配，需要手动选择</t>
  </si>
  <si>
    <t>PC-MEM-002</t>
  </si>
  <si>
    <t>切换ESAT与TMUA时会员和学习数据保持隔离</t>
  </si>
  <si>
    <t>学生仅有TMUA会员，两类考试均有不同统计</t>
  </si>
  <si>
    <t>TMUA会员；ESAT免费</t>
  </si>
  <si>
    <t>1. 登录仅有TMUA会员且ESAT、TMUA均有学习记录的学生
2. 在会员卡选择TMUA，记录套餐、到期时间、试题库数量、诊断次数、预估分和累计做题量
3. 切换到ESAT并记录同一组字段
4. 再切回TMUA，核对原TMUA数据完整恢复
5. 打开目标偏好卡，确认临时切换没有修改已保存目标考试
6. 对比两组数值，确认不存在跨考试串值</t>
  </si>
  <si>
    <t>TMUA显示有效方案及自身统计；ESAT显示免费状态及自身统计；到期时间、分数、做题量和购买状态不串用；目标偏好不被改写。</t>
  </si>
  <si>
    <t>PC-MEM-003</t>
  </si>
  <si>
    <t>免费用户无诊断记录时进入开始诊断分支</t>
  </si>
  <si>
    <t>当前考试无会员且无正式诊断记录</t>
  </si>
  <si>
    <t>当前考试：ESAT或TMUA</t>
  </si>
  <si>
    <t>1. 登录当前考试无会员且无正式诊断记录的学生
2. 进入个人中心并记录诊断次数和预估分
3. 核对主按钮为“开始诊断”
4. 点击“开始诊断”，确认进入诊断测试中心
5. 不开始试卷直接返回个人中心并刷新
6. 核对诊断次数、预估分和主按钮均未提前变化</t>
  </si>
  <si>
    <t>进入诊断测试中心；个人中心不提前创建测试；目标功能按最新试卷和权益再次校验。</t>
  </si>
  <si>
    <t>PC-MEM-004</t>
  </si>
  <si>
    <t>免费用户已有诊断记录时进入开通会员分支</t>
  </si>
  <si>
    <t>当前考试无会员但已有正式诊断记录</t>
  </si>
  <si>
    <t>1. 登录当前考试无会员但已有正式诊断记录的学生
2. 进入个人中心并记录当前方案、诊断次数和统计值
3. 核对主按钮为“开通会员”
4. 点击“开通会员”并核对支付弹窗预选当前考试
5. 关闭支付弹窗后重新打开一次
6. 模拟支付关闭或失败并返回个人中心
7. 核对会员、统计和原考试上下文均未提前改变</t>
  </si>
  <si>
    <t>打开统一支付弹窗并预选当前考试；关闭或支付失败后仍停留原考试状态，不提前显示会员生效。</t>
  </si>
  <si>
    <t>1、已有esat诊断记录，但个人中心未同步。
2、免费用户个人中心的主按钮为开始诊断，而非开通会员</t>
  </si>
  <si>
    <t>PC-MEM-005</t>
  </si>
  <si>
    <t>有效会员续费与管理员只读权益展示正确</t>
  </si>
  <si>
    <t>准备有效学生会员和管理员</t>
  </si>
  <si>
    <t>学生有效会员；管理员账号</t>
  </si>
  <si>
    <t>1. 使用有效会员学生进入个人中心
2. 核对套餐名称、到期时间、全部试卷已解锁和“续费会员”
3. 点击续费并核对支付弹窗考试类型
4. 关闭弹窗，改用管理员账号进入个人中心
5. 核对管理员权益和全部试卷已解锁
6. 确认管理员页面没有购买、续费或重新订阅入口</t>
  </si>
  <si>
    <t>会员学生显示套餐、到期时间、全部试卷解锁和续费入口；管理员显示管理员权益且不能进入购买分支。</t>
  </si>
  <si>
    <t>目前测试不了会员功能</t>
  </si>
  <si>
    <t>PC-MEM-006</t>
  </si>
  <si>
    <t>学习摘要、零值、预估分和STEP占位展示正确</t>
  </si>
  <si>
    <t>准备有记录、真实零值和无有效诊断分的账号</t>
  </si>
  <si>
    <t>题库答题量、诊断次数、累计做题量；STEP；资料下载</t>
  </si>
  <si>
    <t>1. 为当前考试准备真实零值、已有记录和无有效诊断分数三类账号
2. 分别进入个人中心，定位当前会员权益卡的试题库、诊断考试、资料下载和当前学习
3. 将页面数值与准备数据逐项核对
4. 点击资料下载并核对只显示“功能上线中”
5. 点击STEP并核对只提示尚未开放且当前考试不变
6. 刷新页面，确认真实0、未知状态和“--”没有互相替代</t>
  </si>
  <si>
    <t>各统计按真实口径展示；真实0可显示0，未知不伪装0；无分数显示“--”；资料下载显示“功能上线中”；STEP只提示推进中且不改变当前考试。</t>
  </si>
  <si>
    <t>PC-MEM-007</t>
  </si>
  <si>
    <t>完成一套诊断后诊断次数、预估分和主按钮同步更新</t>
  </si>
  <si>
    <t>免费学生已登录；当前考试无进行中诊断；准备一套已上线免费诊断卷</t>
  </si>
  <si>
    <t>操作前基线：试题库P、诊断次数D、预估分S、累计做题量Q</t>
  </si>
  <si>
    <t>1. 进入个人中心选择目标考试，记录P、D、S、Q及主按钮
2. 点击“开始诊断”并开始一套免费诊断卷
3. 完成部分题目后保存并返回个人中心
4. 刷新会员卡，核对P、D、S、Q均未变化
5. 返回诊断中心继续同一场测试并完成正式交卷
6. 在提交成功、报告仍生成中的状态返回个人中心
7. 刷新当前会员权益卡并重新记录P、D、S、Q和主按钮
8. 再次刷新页面确认结果持久化</t>
  </si>
  <si>
    <t>保存或退出但未正式交卷时统计不变；正式交卷成功后诊断考试显示D+1，预估分显示本次真实成绩，试题库仍为P，累计做题量按本次正式诊断记录更新；免费用户主按钮由“开始诊断”变为“开通会员”；报告生成中不影响次数增加，刷新后不回退。</t>
  </si>
  <si>
    <t>已完成一次esat诊断，但个人中心未记录，主按钮未变成开通会员</t>
  </si>
  <si>
    <t>PC-MEM-008</t>
  </si>
  <si>
    <t>同一诊断卷重新测试后每次正式交卷独立累计</t>
  </si>
  <si>
    <t>学生已完成目标考试的一套诊断；该试卷仍在线并允许重新测试</t>
  </si>
  <si>
    <t>操作前基线：诊断次数D、最新预估分S、历次记录H</t>
  </si>
  <si>
    <t>1. 进入个人中心记录D和S
2. 从诊断中心打开该试卷历次记录并记录H
3. 点击重新测试，确认新测试为空白进度
4. 完成第二次测试并正式交卷
5. 在报告生成中或分析失败状态返回个人中心
6. 核对诊断次数和最新预估分
7. 返回历次记录核对两次测试均保留
8. 刷新个人中心再次核对</t>
  </si>
  <si>
    <t>第二次正式交卷后诊断次数显示D+1；预估分更新为第二次真实成绩；历次记录显示H+1且第一次成绩未被覆盖；报告生成成功、生成中或分析失败都不改变已完成次数。</t>
  </si>
  <si>
    <t>1、没找到在哪同一套试卷重新测试
2、测试完依旧问题和上述一样，个人中心的D未变动，历史记录不知道从何查看H+1</t>
  </si>
  <si>
    <t>PC-MEM-009</t>
  </si>
  <si>
    <t>题库练习未交卷不计数、正式交卷后按整套题量增加</t>
  </si>
  <si>
    <t>学生已登录；当前考试无未交卷练习；免费剩余额度不少于5题或具有有效会员</t>
  </si>
  <si>
    <t>生成5题；作答2题、留3题未答；操作前试题库P、诊断次数D、累计做题量Q</t>
  </si>
  <si>
    <t>1. 进入个人中心选择目标考试，记录当前会员权益中的P、D、Q
2. 从试题库选择一个可生成5题的专项并开始练习
3. 作答2题、保留3题未答，保存并退出但不正式交卷
4. 返回个人中心刷新，核对P、D、Q均未增加
5. 回到练习继续同一份记录并执行正式交卷
6. 交卷成功后返回个人中心并刷新会员卡
7. 核对试题库、诊断考试和当前学习数值
8. 退出后重新登录再核对一次</t>
  </si>
  <si>
    <t>未正式交卷时P、D、Q不变；正式交卷后本次5题全部计入，试题库显示P+5，当前学习累计做题量显示Q+5，诊断次数仍为D；未作答题同样计入；重新登录后数值保持。</t>
  </si>
  <si>
    <t>依据4.12：正式交卷后整套题量计入，未作答题也计入
1、</t>
  </si>
  <si>
    <t>PC-MEM-010</t>
  </si>
  <si>
    <t>练习或诊断交卷失败重试后统计只增加一次</t>
  </si>
  <si>
    <t>异常</t>
  </si>
  <si>
    <t>可在练习和诊断最终交卷时制造网络失败或成功响应丢失</t>
  </si>
  <si>
    <t>场景A：5题练习；场景B：1场诊断；各自记录P、D、Q基线</t>
  </si>
  <si>
    <t>1. 进入个人中心记录目标考试P、D、Q
2. 开始场景A或B并完成到最终交卷节点
3. 提交时断网或模拟成功响应丢失，记录页面提示
4. 返回或另开标签查看个人中心，确认失败前没有错误增量
5. 恢复网络并在原记录上点击重试，不新建练习或诊断
6. 交卷成功后返回个人中心刷新
7. 连续刷新并重新登录，核对最终增量
8. 用另一场景重复步骤1—7</t>
  </si>
  <si>
    <t>明确失败且服务端未落库时统计不增加；成功响应丢失时重试恢复同一正式记录；最终练习只使试题库和累计做题量按题量增加一次，诊断只使诊断次数增加一次并更新真实分数；不得重复累计。</t>
  </si>
  <si>
    <t>不会制造网络失败</t>
  </si>
  <si>
    <t>4.3 个人中心人工测试用例｜邮箱修改</t>
  </si>
  <si>
    <t>来源：文档/4-需求文档/4.3 个人中心.md　｜　范围：P0页面操作、用户旅程与可见结果　｜　邮箱修改：4 条</t>
  </si>
  <si>
    <t>PC-EML-001</t>
  </si>
  <si>
    <t>修改信息弹窗每次打开为空且关闭清理草稿</t>
  </si>
  <si>
    <t>学生已登录</t>
  </si>
  <si>
    <t>填写新邮箱、验证码及密码字段后关闭</t>
  </si>
  <si>
    <t>1. 打开“修改信息”弹窗并确认五个输入框均为空
2. 在邮箱区和密码区分别输入草稿
3. 依次使用关闭按钮、遮罩和Esc关闭弹窗，每次重新打开
4. 核对所有未保存输入均被清空
5. 获取一次邮箱验证码后立即关闭并重开弹窗
6. 核对发送倒计时继续运行且不能通过重开绕过</t>
  </si>
  <si>
    <t>五个输入均为空，当前邮箱仅在说明文字显示；未保存内容不回显；已开始的验证码倒计时仍遵守等待时间。</t>
  </si>
  <si>
    <t>PC-EML-002</t>
  </si>
  <si>
    <t>接收真实验证码并成功更新邮箱</t>
  </si>
  <si>
    <t>准备未占用且可收信的新邮箱</t>
  </si>
  <si>
    <t>新邮箱：profile.new@example.com</t>
  </si>
  <si>
    <t>1. 打开修改信息弹窗并输入未占用的新邮箱
2. 点击获取验证码并记录倒计时
3. 到真实邮箱查收本次六位验证码
4. 返回弹窗输入验证码并点击保存邮箱
5. 等待成功提示，核对档案卡和弹窗当前邮箱立即更新
6. 保持弹窗打开并再次提交旧验证码，确认不能复用
7. 刷新个人中心，核对新邮箱仍生效</t>
  </si>
  <si>
    <t>邮件到达；保存成功后档案卡和弹窗当前邮箱立即更新；验证码失效；弹窗保持打开。</t>
  </si>
  <si>
    <t>PC-EML-003</t>
  </si>
  <si>
    <t>邮箱冲突或验证码异常时保留可修正输入</t>
  </si>
  <si>
    <t>准备已占用邮箱、错误码或过期码</t>
  </si>
  <si>
    <t>已占用邮箱；错误验证码；过期验证码</t>
  </si>
  <si>
    <t>1. 记录档案卡当前邮箱并打开修改信息弹窗
2. 输入已被其他账号占用的邮箱并尝试获取或保存
3. 改用未占用邮箱获取验证码，分别输入错误码和过期码保存
4. 每次失败后核对具体提示及输入保留情况
5. 关闭弹窗并刷新个人中心
6. 核对档案卡始终显示原邮箱且没有形成部分更新</t>
  </si>
  <si>
    <t>页面说明具体原因且不更新正式邮箱；仍可修正的输入保留；档案卡继续显示旧邮箱。</t>
  </si>
  <si>
    <t>PC-EML-004</t>
  </si>
  <si>
    <t>修改邮箱后可以继续单独修改密码</t>
  </si>
  <si>
    <t>新邮箱已在当前弹窗保存成功</t>
  </si>
  <si>
    <t>正确当前密码与合法新密码</t>
  </si>
  <si>
    <t>1. 在修改信息弹窗中完成邮箱修改并保持弹窗打开
2. 核对档案卡与弹窗均显示新邮箱
3. 在密码区输入正确当前密码、合法新密码和确认密码
4. 点击修改密码并等待结果
5. 核对邮箱没有回退或被重复保存
6. 核对密码成功后的退出登录和重新登录流程</t>
  </si>
  <si>
    <t>邮箱保持新值；密码流程独立提交；未完成的另一项不会被顺带保存；密码成功后按密码流程退出登录。</t>
  </si>
  <si>
    <t>4.3 个人中心人工测试用例｜密码与会话</t>
  </si>
  <si>
    <t>来源：文档/4-需求文档/4.3 个人中心.md　｜　范围：P0页面操作、用户旅程与可见结果　｜　密码与会话：5 条</t>
  </si>
  <si>
    <t>PC-PWD-001</t>
  </si>
  <si>
    <t>密码输入异常时停留弹窗并保持登录</t>
  </si>
  <si>
    <t>学生已登录并打开修改信息</t>
  </si>
  <si>
    <t>当前密码错误；新旧相同；确认密码不一致</t>
  </si>
  <si>
    <t>1. 登录后打开修改信息弹窗并进入密码区
2. 输入错误当前密码后提交，记录提示和登录状态
3. 改用与旧密码相同的新密码提交
4. 再输入不一致的确认密码提交
5. 每次失败后核对弹窗停留、账号未退出且可继续修改
6. 使用原密码重新验证仍可登录</t>
  </si>
  <si>
    <t>显示可理解原因；密码不变且会话不撤销；用户可在弹窗内修正。</t>
  </si>
  <si>
    <t>PC-PWD-002</t>
  </si>
  <si>
    <t>成功修改密码后所有旧会话失效并重新登录</t>
  </si>
  <si>
    <t>安全</t>
  </si>
  <si>
    <t>同一账号在浏览器A、B登录</t>
  </si>
  <si>
    <t>A修改为New12345</t>
  </si>
  <si>
    <t>1. 同一账号分别在浏览器A和浏览器B登录并打开个人中心
2. 在浏览器A使用正确当前密码修改为新密码
3. 核对A显示成功提示并进入登录页
4. 在A、B刷新个人中心并尝试任一私有操作
5. 核对两个旧会话均失效
6. 分别用旧密码和新密码登录，核对只有新密码成功</t>
  </si>
  <si>
    <t>A提示密码已修改并进入登录页；A、B旧会话均失效；旧密码不能登录，新密码可建立新会话。</t>
  </si>
  <si>
    <t>PC-PWD-003</t>
  </si>
  <si>
    <t>密码请求失败时原密码和登录状态保持</t>
  </si>
  <si>
    <t>模拟网络或服务失败</t>
  </si>
  <si>
    <t>合法密码修改数据</t>
  </si>
  <si>
    <t>1. 记录当前登录状态并打开密码修改区域
2. 输入一组合法密码修改数据
3. 在提交时制造断网、超时或服务失败
4. 核对页面未显示成功、弹窗保留可重试状态且账号未退出
5. 恢复服务后使用旧密码验证仍有效
6. 重新提交一次并核对只产生最终一次成功结果</t>
  </si>
  <si>
    <t>失败不显示成功、不撤销会话、不改变密码；弹窗保留可修正输入并允许重试。</t>
  </si>
  <si>
    <t>PC-PWD-004</t>
  </si>
  <si>
    <t>快速重复点击只产生一次密码修改结果</t>
  </si>
  <si>
    <t>密码数据有效，响应可延迟</t>
  </si>
  <si>
    <t>连续快速点击修改密码</t>
  </si>
  <si>
    <t>1. 打开修改信息弹窗并输入合法密码修改数据
2. 在响应返回前连续快速点击主按钮5次
3. 观察按钮是否进入处理中并禁止继续提交
4. 等待最终响应和跳转
5. 使用候选新密码登录并确认只有一个密码结果有效
6. 核对只出现一次成功提示和一次登录跳转</t>
  </si>
  <si>
    <t>按钮进入处理中并禁用；最终最多产生一次修改和一次跳转，不出现两个密码结果。</t>
  </si>
  <si>
    <t>PC-PWD-005</t>
  </si>
  <si>
    <t>个人中心会话失效后停止全部私有操作</t>
  </si>
  <si>
    <t>个人中心已打开，模拟会话过期或撤销</t>
  </si>
  <si>
    <t>尝试保存邮箱、密码、目标或发起支付</t>
  </si>
  <si>
    <t>1. 打开个人中心后使当前会话过期或被撤销
2. 分别尝试保存邮箱、修改密码、保存目标和发起支付中的一项
3. 核对出现统一登录失效提示并停止写入
4. 核对私有资料被清理并返回公开首页或登录流程
5. 重新登录后制造普通会员不足或网络错误
6. 核对普通业务错误只停留当前流程，不会再次清除登录状态</t>
  </si>
  <si>
    <t>显示统一登录失效提示，清除认证和私有内容并回公开首页；所有写入停止；普通业务错误不会触发退出。</t>
  </si>
  <si>
    <t>不会使会话过期或被撤销</t>
  </si>
  <si>
    <t>4.3 个人中心人工测试用例｜目标偏好</t>
  </si>
  <si>
    <t>来源：文档/4-需求文档/4.3 个人中心.md　｜　范围：P0页面操作、用户旅程与可见结果　｜　目标偏好：4 条</t>
  </si>
  <si>
    <t>PC-GOL-001</t>
  </si>
  <si>
    <t>无目标偏好时显示真实空态并可进入编辑</t>
  </si>
  <si>
    <t>账号从未保存目标偏好</t>
  </si>
  <si>
    <t>无地区、院校、专业、考试、科目和计划</t>
  </si>
  <si>
    <t>1. 使用从未保存目标偏好的账号进入个人中心
2. 核对档案和目标卡明确显示未设置，不出现示例地区、院校或专业
3. 点击编辑并核对表单从空白草稿开始
4. 不填写内容点击取消
5. 核对返回查看态且仍为未设置状态
6. 刷新页面确认没有产生正式目标</t>
  </si>
  <si>
    <t>查看态明确显示未设置，不使用示例数据；编辑态从空白草稿开始。</t>
  </si>
  <si>
    <t>当前实现可能使用示例值回退，若复现应登记缺陷。</t>
  </si>
  <si>
    <t>PC-GOL-002</t>
  </si>
  <si>
    <t>保存ESAT与TMUA目标后档案和目标卡同步更新</t>
  </si>
  <si>
    <t>已有或无目标均可</t>
  </si>
  <si>
    <t>地区英国；院校2所；专业工程；ESAT+TMUA；ESAT科目；每周20小时；合法月份</t>
  </si>
  <si>
    <t>1. 进入目标偏好编辑态
2. 选择地区、两所院校、专业、ESAT和TMUA
3. 选择合法ESAT科目、每周20小时及可选考试月份
4. 点击保存修改并等待成功反馈
5. 核对退出编辑态，目标卡展示全部最新值
6. 核对档案卡目标院校同步更新
7. 刷新页面确认保存结果持久化且没有自动授予会员</t>
  </si>
  <si>
    <t>保存成功后退出编辑态；档案目标院校与目标卡同步显示最新正式值；选择考试不授予会员。</t>
  </si>
  <si>
    <t>PC-GOL-003</t>
  </si>
  <si>
    <t>取消目标编辑恢复上次成功保存结果</t>
  </si>
  <si>
    <t>存在已保存目标</t>
  </si>
  <si>
    <t>修改地区、院校、专业后取消</t>
  </si>
  <si>
    <t>1. 记录当前已保存的目标偏好
2. 点击编辑并修改地区、院校、专业、考试和计划字段
3. 点击取消并确认退出编辑态
4. 将查看态逐项与操作前记录比较
5. 刷新个人中心再次核对
6. 确认档案卡和目标卡均保留上次成功保存结果</t>
  </si>
  <si>
    <t>草稿被丢弃并恢复查看态；仍显示上次成功结果；个人档案不变化。</t>
  </si>
  <si>
    <t>PC-GOL-004</t>
  </si>
  <si>
    <t>代表性校验或保存失败时保留草稿和旧正式结果</t>
  </si>
  <si>
    <t>存在旧目标并进入编辑</t>
  </si>
  <si>
    <t>第3所院校；每周51小时；模拟保存失败</t>
  </si>
  <si>
    <t>1. 记录当前正式目标并进入编辑态
2. 选择第3所目标院校后点击保存，记录字段提示
3. 改为每周51小时后再次保存
4. 恢复合法输入并在提交时制造服务失败
5. 每次失败后核对仍在编辑态且草稿可继续修正
6. 关闭并刷新页面，核对档案和目标查看态仍是旧正式结果</t>
  </si>
  <si>
    <t>对应位置提示且不形成部分保存；编辑态与草稿保留；档案及查看态旧正式结果继续生效。</t>
  </si>
  <si>
    <t>4.3 个人中心人工测试用例｜订阅汇总</t>
  </si>
  <si>
    <t>来源：文档/4-需求文档/4.3 个人中心.md　｜　范围：P0页面操作、用户旅程与可见结果　｜　订阅汇总：2 条</t>
  </si>
  <si>
    <t>PC-SUB-001</t>
  </si>
  <si>
    <t>订阅支付四项汇总使用真实数据计算</t>
  </si>
  <si>
    <t>账号存在已支付、待支付、退款中、已退款订单及有效权益</t>
  </si>
  <si>
    <t>准备可核对订单金额和会员状态</t>
  </si>
  <si>
    <t>1. 根据测试数据列出该账号全部真实在线订单及金额、退款金额和有效会员
2. 手工计算累计订阅、当前权益、累计订单和累计实付期望值
3. 登录个人中心并定位订阅支付汇总
4. 将四个页面数字与手工结果逐项核对
5. 切换订单筛选，确认筛选不改变顶部汇总
6. 刷新页面并再次核对汇总稳定</t>
  </si>
  <si>
    <t>累计订阅只计已支付/退款中/已退款；当前权益计有效考试会员；累计订单计全部在线订单；累计实付为支付金额减已退款金额。</t>
  </si>
  <si>
    <t>目前测不了，显示会员功能上线中</t>
  </si>
  <si>
    <t>PC-SUB-002</t>
  </si>
  <si>
    <t>后台授权只增加当前权益不伪造交易</t>
  </si>
  <si>
    <t>账号只有后台授权会员，无在线订单</t>
  </si>
  <si>
    <t>ESAT后台授权</t>
  </si>
  <si>
    <t>1. 准备只有后台授权会员且没有在线订单的学生账号
2. 登录个人中心并记录顶部会员标签和当前权益
3. 核对累计订阅、累计订单和累计实付
4. 展开支付记录列表并检查空态
5. 切换到对应考试核对有效方案
6. 确认列表中不存在0元后台授权订单或虚构支付方式</t>
  </si>
  <si>
    <t>会员标签和当前权益包含授权；其他三个交易汇总保持真实0；列表显示从未产生在线订单空态，不出现0元授权订单。</t>
  </si>
  <si>
    <t>4.3 个人中心人工测试用例｜支付记录</t>
  </si>
  <si>
    <t>来源：文档/4-需求文档/4.3 个人中心.md　｜　范围：P0页面操作、用户旅程与可见结果　｜　支付记录：2 条</t>
  </si>
  <si>
    <t>PC-PAY-001</t>
  </si>
  <si>
    <t>筛选、排序、字段与空态表现正确</t>
  </si>
  <si>
    <t>账号存在多状态订单，并准备无订单或筛选无结果账号</t>
  </si>
  <si>
    <t>全部/进行中/已过期/支付失败/退款；新旧排序</t>
  </si>
  <si>
    <t>1. 登录含多状态订单的账号并记录全部订单总数
2. 依次切换全部、进行中、已过期、支付失败和退款筛选
3. 每个筛选下核对订单状态、数量和空态文案
4. 分别切换创建时间升序和降序并记录首尾订单
5. 展开代表订单核对考试、套餐、金额、方式、编号及时间
6. 核对未支付时间显示“-”且排序只改变顺序不改变状态</t>
  </si>
  <si>
    <t>状态归类正确；排序只改变顺序；记录展示考试、套餐、金额、方式、编号和时间；未支付时间为“-”；两种空态文案不同。</t>
  </si>
  <si>
    <t>PC-PAY-002</t>
  </si>
  <si>
    <t>继续支付、重新支付、再次订阅和续费形成闭环</t>
  </si>
  <si>
    <t>准备待支付、失败/关闭、已支付无权益、有效订阅记录</t>
  </si>
  <si>
    <t>四类记录操作</t>
  </si>
  <si>
    <t>1. 在进行中筛选找到待支付订单并点击继续支付
2. 核对恢复原订单及正确考试，关闭一次并确认筛选保留
3. 对失败或关闭订单点击重新支付
4. 对已支付但无权益订单点击再次订阅，对有效订阅点击续费
5. 分别模拟支付成功、关闭和失败后返回个人中心
6. 成功时核对方案、汇总和列表一起更新
7. 关闭或失败时核对原权益不变且仍有恢复入口</t>
  </si>
  <si>
    <t>弹窗携带正确考试和订单上下文；成功后刷新方案、汇总和列表；关闭或失败保留筛选和已有记录，不提前改变权益。</t>
  </si>
  <si>
    <t>4.3 个人中心人工测试用例｜局部失败与一致性</t>
  </si>
  <si>
    <t>来源：文档/4-需求文档/4.3 个人中心.md　｜　范围：P0页面操作、用户旅程与可见结果　｜　局部失败与一致性：3 条</t>
  </si>
  <si>
    <t>PC-REC-001</t>
  </si>
  <si>
    <t>各数据区域独立加载且局部失败不覆盖成功区域</t>
  </si>
  <si>
    <t>可分别模拟会员、统计、网络或交易读取失败</t>
  </si>
  <si>
    <t>逐区域失败与恢复</t>
  </si>
  <si>
    <t>1. 进入个人中心并等待账号、权益、统计、网络和交易区域加载完成
2. 记录各成功区域的当前数据和页面状态
3. 逐次仅让一个区域读取失败并刷新页面
4. 核对失败区域显示具体错误和重试入口
5. 核对其余成功区域数据保持可见可用
6. 恢复该接口并点击对应重试
7. 确认权益失败不显示免费、统计失败不显示0、交易失败不显示无订单</t>
  </si>
  <si>
    <t>成功区域保持可见可用；失败区域显示具体提示和恢复入口；权益未知不显示免费，统计未知不显示0，交易失败不显示无订单。</t>
  </si>
  <si>
    <t>俺不会</t>
  </si>
  <si>
    <t>PC-REC-002</t>
  </si>
  <si>
    <t>保存或支付成功只刷新受影响区域</t>
  </si>
  <si>
    <t>页面已有目标草稿、交易筛选和其他成功数据</t>
  </si>
  <si>
    <t>保存目标；支付成功；修改邮箱</t>
  </si>
  <si>
    <t>1. 在目标编辑区填写未保存草稿，并在交易区设置非默认筛选和排序
2. 完成一次目标保存，核对只有目标和档案相关区域更新
3. 再完成一次邮箱修改，核对只有账号资料区域更新
4. 最后完成一次支付，核对会员、汇总和交易区域更新
5. 每次操作后检查其他区域的草稿、筛选和已保存数据
6. 确认页面没有自动重复保存、购买或导航</t>
  </si>
  <si>
    <t>只刷新目标、会员/交易或档案相关区域；其他已保存内容和交易筛选保持；不会自动重复购买、保存或导航。</t>
  </si>
  <si>
    <t>PC-REC-003</t>
  </si>
  <si>
    <t>权益角色或内容变化不删除历史且普通错误不退出</t>
  </si>
  <si>
    <t>页面停留期间模拟会员到期、管理员授权变化、普通网络错误</t>
  </si>
  <si>
    <t>对应考试会员变化与历史任务</t>
  </si>
  <si>
    <t>1. 登录具有双考试数据、进行中任务和历史记录的学生
2. 页面停留期间使其中一个考试会员到期或被管理员取消
3. 刷新会员与学习摘要并尝试开始新的受限操作
4. 核对新操作按最新权益处理，但另一考试不受影响
5. 核对进行中任务和历史结果仍保留
6. 再制造普通网络错误，确认不会退出登录或删除历史</t>
  </si>
  <si>
    <t>新操作按最新权益处理且只影响对应考试；进行中任务和历史结果保留；管理员不进入购买；普通业务错误不会清除登录态。</t>
  </si>
  <si>
    <t>目前测试环境，免费做题和会员权限一致，疑似测不了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</si>
</sst>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7">
    <font>
      <sz val="11"/>
      <color theme="1"/>
      <name val="宋体"/>
      <charset val="134"/>
      <scheme val="minor"/>
    </font>
    <font>
      <b/>
      <sz val="18"/>
      <color rgb="FFFFFFFF"/>
      <name val="Microsoft YaHei"/>
      <charset val="134"/>
    </font>
    <font>
      <sz val="10"/>
      <color rgb="FF17365D"/>
      <name val="Microsoft YaHei"/>
      <charset val="134"/>
    </font>
    <font>
      <b/>
      <sz val="10"/>
      <color rgb="FFFFFFFF"/>
      <name val="Microsoft YaHei"/>
      <charset val="134"/>
    </font>
    <font>
      <sz val="10"/>
      <color rgb="FF1F2937"/>
      <name val="Microsoft YaHei"/>
      <charset val="134"/>
    </font>
    <font>
      <b/>
      <sz val="12"/>
      <color rgb="FFFFFFFF"/>
      <name val="Microsoft YaHei"/>
      <charset val="134"/>
    </font>
    <font>
      <b/>
      <sz val="10"/>
      <color rgb="FF1F2937"/>
      <name val="Microsoft YaHei"/>
      <charset val="134"/>
    </font>
    <font>
      <b/>
      <sz val="10"/>
      <color rgb="FF17365D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5DC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176" fontId="4" fillId="6" borderId="0" xfId="0" applyNumberFormat="1" applyFont="1" applyFill="1" applyAlignment="1">
      <alignment vertical="center" wrapText="1"/>
    </xf>
    <xf numFmtId="0" fontId="5" fillId="2" borderId="0" xfId="0" applyFont="1" applyFill="1"/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0" xfId="0" applyFont="1" applyFill="1"/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7.jpeg"/><Relationship Id="rId3" Type="http://schemas.openxmlformats.org/officeDocument/2006/relationships/image" Target="media/image6.jpeg"/><Relationship Id="rId2" Type="http://schemas.openxmlformats.org/officeDocument/2006/relationships/image" Target="media/image5.jpe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www.wps.cn/officeDocument/2020/cellImage" Target="cellimag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17145</xdr:colOff>
      <xdr:row>6</xdr:row>
      <xdr:rowOff>118745</xdr:rowOff>
    </xdr:from>
    <xdr:to>
      <xdr:col>12</xdr:col>
      <xdr:colOff>2270125</xdr:colOff>
      <xdr:row>6</xdr:row>
      <xdr:rowOff>1325245</xdr:rowOff>
    </xdr:to>
    <xdr:pic>
      <xdr:nvPicPr>
        <xdr:cNvPr id="6" name="ID_E12657A6075D4B5A873294C3A67C7FB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419820" y="5808345"/>
          <a:ext cx="2252980" cy="120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683895</xdr:colOff>
      <xdr:row>9</xdr:row>
      <xdr:rowOff>259080</xdr:rowOff>
    </xdr:from>
    <xdr:to>
      <xdr:col>12</xdr:col>
      <xdr:colOff>2234565</xdr:colOff>
      <xdr:row>9</xdr:row>
      <xdr:rowOff>1498600</xdr:rowOff>
    </xdr:to>
    <xdr:pic>
      <xdr:nvPicPr>
        <xdr:cNvPr id="10" name="ID_67C10E3F465C49DF9AD1731507AAB29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332190" y="12908280"/>
          <a:ext cx="2305050" cy="1239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744855</xdr:colOff>
      <xdr:row>9</xdr:row>
      <xdr:rowOff>1661160</xdr:rowOff>
    </xdr:from>
    <xdr:to>
      <xdr:col>12</xdr:col>
      <xdr:colOff>2299335</xdr:colOff>
      <xdr:row>9</xdr:row>
      <xdr:rowOff>2876550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393150" y="14310360"/>
          <a:ext cx="2308860" cy="1215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I25"/>
  <sheetViews>
    <sheetView showGridLines="0" tabSelected="1" workbookViewId="0">
      <pane ySplit="9" topLeftCell="A10" activePane="bottomLeft" state="frozen"/>
      <selection/>
      <selection pane="bottomLeft" activeCell="A1" sqref="A1:I1"/>
    </sheetView>
  </sheetViews>
  <sheetFormatPr defaultColWidth="9" defaultRowHeight="14.4"/>
  <cols>
    <col min="1" max="1" width="18" customWidth="1"/>
    <col min="2" max="2" width="16" customWidth="1"/>
    <col min="3" max="4" width="14" customWidth="1"/>
    <col min="5" max="8" width="16" customWidth="1"/>
    <col min="9" max="9" width="14" customWidth="1"/>
  </cols>
  <sheetData>
    <row r="1" ht="38" customHeight="1" spans="1:9">
      <c r="A1" s="1" t="s">
        <v>0</v>
      </c>
    </row>
    <row r="2" ht="15" spans="1:9">
      <c r="A2" s="8" t="s">
        <v>1</v>
      </c>
    </row>
    <row r="4" ht="15.6" spans="1:9">
      <c r="A4" s="9" t="s">
        <v>2</v>
      </c>
      <c r="B4" s="10" t="s">
        <v>3</v>
      </c>
      <c r="D4" s="9" t="s">
        <v>4</v>
      </c>
      <c r="E4" s="11">
        <v>46243</v>
      </c>
      <c r="G4" s="9" t="s">
        <v>5</v>
      </c>
      <c r="H4" s="10">
        <f>SUM(B10:B17)</f>
        <v>33</v>
      </c>
    </row>
    <row r="5" ht="15.6" spans="1:9">
      <c r="A5" s="9" t="s">
        <v>6</v>
      </c>
      <c r="B5" s="10" t="s">
        <v>7</v>
      </c>
      <c r="G5" s="9" t="s">
        <v>8</v>
      </c>
      <c r="H5" s="10" t="s">
        <v>9</v>
      </c>
    </row>
    <row r="6" ht="15.6" spans="1:9">
      <c r="A6" s="9" t="s">
        <v>10</v>
      </c>
      <c r="B6" s="10" t="s">
        <v>11</v>
      </c>
    </row>
    <row r="8" ht="17.4" spans="1:9">
      <c r="A8" s="12" t="s">
        <v>12</v>
      </c>
    </row>
    <row r="9" ht="15.6" spans="1:9">
      <c r="A9" s="3" t="s">
        <v>13</v>
      </c>
      <c r="B9" s="3" t="s">
        <v>14</v>
      </c>
      <c r="C9" s="3" t="s">
        <v>15</v>
      </c>
      <c r="D9" s="3" t="s">
        <v>9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</row>
    <row r="10" ht="15" spans="1:9">
      <c r="A10" s="13" t="s">
        <v>21</v>
      </c>
      <c r="B10" s="13">
        <f>COUNTA(访问与档案!$A$4:$A$6)</f>
        <v>3</v>
      </c>
      <c r="C10" s="13">
        <f>COUNTIF(访问与档案!$D$4:$D$6,"P0")</f>
        <v>3</v>
      </c>
      <c r="D10" s="13">
        <f>COUNTIF(访问与档案!$J$4:$J$6,"未执行")</f>
        <v>0</v>
      </c>
      <c r="E10" s="13">
        <f>COUNTIF(访问与档案!$K$4:$K$6,"是")</f>
        <v>2</v>
      </c>
      <c r="F10" s="13">
        <f>COUNTIF(访问与档案!$K$4:$K$6,"否")</f>
        <v>1</v>
      </c>
      <c r="G10" s="13">
        <f>COUNTIF(访问与档案!$L$4:$L$6,"阻塞")+COUNTIF(访问与档案!$L$4:$L$6,"高")</f>
        <v>0</v>
      </c>
      <c r="H10" s="13">
        <f>COUNTIF(访问与档案!$O$4:$O$6,"已完成")</f>
        <v>0</v>
      </c>
      <c r="I10" s="13">
        <f>COUNTIF(访问与档案!$P$4:$P$6,"通过")</f>
        <v>0</v>
      </c>
    </row>
    <row r="11" ht="15" spans="1:9">
      <c r="A11" s="13" t="s">
        <v>22</v>
      </c>
      <c r="B11" s="13">
        <f>COUNTA(会员与学习!$A$4:$A$13)</f>
        <v>10</v>
      </c>
      <c r="C11" s="13">
        <f>COUNTIF(会员与学习!$D$4:$D$13,"P0")</f>
        <v>10</v>
      </c>
      <c r="D11" s="13">
        <f>COUNTIF(会员与学习!$J$4:$J$13,"未执行")</f>
        <v>1</v>
      </c>
      <c r="E11" s="13">
        <f>COUNTIF(会员与学习!$K$4:$K$13,"是")</f>
        <v>4</v>
      </c>
      <c r="F11" s="13">
        <f>COUNTIF(会员与学习!$K$4:$K$13,"否")</f>
        <v>5</v>
      </c>
      <c r="G11" s="13">
        <f>COUNTIF(会员与学习!$L$4:$L$13,"阻塞")+COUNTIF(会员与学习!$L$4:$L$13,"高")</f>
        <v>0</v>
      </c>
      <c r="H11" s="13">
        <f>COUNTIF(会员与学习!$O$4:$O$13,"已完成")</f>
        <v>0</v>
      </c>
      <c r="I11" s="13">
        <f>COUNTIF(会员与学习!$P$4:$P$13,"通过")</f>
        <v>0</v>
      </c>
    </row>
    <row r="12" ht="15" spans="1:9">
      <c r="A12" s="13" t="s">
        <v>23</v>
      </c>
      <c r="B12" s="13">
        <f>COUNTA(邮箱修改!$A$4:$A$7)</f>
        <v>4</v>
      </c>
      <c r="C12" s="13">
        <f>COUNTIF(邮箱修改!$D$4:$D$7,"P0")</f>
        <v>4</v>
      </c>
      <c r="D12" s="13">
        <f>COUNTIF(邮箱修改!$J$4:$J$7,"未执行")</f>
        <v>0</v>
      </c>
      <c r="E12" s="13">
        <f>COUNTIF(邮箱修改!$K$4:$K$7,"是")</f>
        <v>4</v>
      </c>
      <c r="F12" s="13">
        <f>COUNTIF(邮箱修改!$K$4:$K$7,"否")</f>
        <v>0</v>
      </c>
      <c r="G12" s="13">
        <f>COUNTIF(邮箱修改!$L$4:$L$7,"阻塞")+COUNTIF(邮箱修改!$L$4:$L$7,"高")</f>
        <v>0</v>
      </c>
      <c r="H12" s="13">
        <f>COUNTIF(邮箱修改!$O$4:$O$7,"已完成")</f>
        <v>0</v>
      </c>
      <c r="I12" s="13">
        <f>COUNTIF(邮箱修改!$P$4:$P$7,"通过")</f>
        <v>0</v>
      </c>
    </row>
    <row r="13" ht="15" spans="1:9">
      <c r="A13" s="13" t="s">
        <v>24</v>
      </c>
      <c r="B13" s="13">
        <f>COUNTA(密码与会话!$A$4:$A$8)</f>
        <v>5</v>
      </c>
      <c r="C13" s="13">
        <f>COUNTIF(密码与会话!$D$4:$D$8,"P0")</f>
        <v>5</v>
      </c>
      <c r="D13" s="13">
        <f>COUNTIF(密码与会话!$J$4:$J$8,"未执行")</f>
        <v>1</v>
      </c>
      <c r="E13" s="13">
        <f>COUNTIF(密码与会话!$K$4:$K$8,"是")</f>
        <v>4</v>
      </c>
      <c r="F13" s="13">
        <f>COUNTIF(密码与会话!$K$4:$K$8,"否")</f>
        <v>0</v>
      </c>
      <c r="G13" s="13">
        <f>COUNTIF(密码与会话!$L$4:$L$8,"阻塞")+COUNTIF(密码与会话!$L$4:$L$8,"高")</f>
        <v>0</v>
      </c>
      <c r="H13" s="13">
        <f>COUNTIF(密码与会话!$O$4:$O$8,"已完成")</f>
        <v>0</v>
      </c>
      <c r="I13" s="13">
        <f>COUNTIF(密码与会话!$P$4:$P$8,"通过")</f>
        <v>0</v>
      </c>
    </row>
    <row r="14" ht="15" spans="1:9">
      <c r="A14" s="13" t="s">
        <v>25</v>
      </c>
      <c r="B14" s="13">
        <f>COUNTA(目标偏好!$A$4:$A$7)</f>
        <v>4</v>
      </c>
      <c r="C14" s="13">
        <f>COUNTIF(目标偏好!$D$4:$D$7,"P0")</f>
        <v>4</v>
      </c>
      <c r="D14" s="13">
        <f>COUNTIF(目标偏好!$J$4:$J$7,"未执行")</f>
        <v>0</v>
      </c>
      <c r="E14" s="13">
        <f>COUNTIF(目标偏好!$K$4:$K$7,"是")</f>
        <v>4</v>
      </c>
      <c r="F14" s="13">
        <f>COUNTIF(目标偏好!$K$4:$K$7,"否")</f>
        <v>0</v>
      </c>
      <c r="G14" s="13">
        <f>COUNTIF(目标偏好!$L$4:$L$7,"阻塞")+COUNTIF(目标偏好!$L$4:$L$7,"高")</f>
        <v>0</v>
      </c>
      <c r="H14" s="13">
        <f>COUNTIF(目标偏好!$O$4:$O$7,"已完成")</f>
        <v>0</v>
      </c>
      <c r="I14" s="13">
        <f>COUNTIF(目标偏好!$P$4:$P$7,"通过")</f>
        <v>0</v>
      </c>
    </row>
    <row r="15" ht="15" spans="1:9">
      <c r="A15" s="13" t="s">
        <v>26</v>
      </c>
      <c r="B15" s="13">
        <f>COUNTA(订阅汇总!$A$4:$A$5)</f>
        <v>2</v>
      </c>
      <c r="C15" s="13">
        <f>COUNTIF(订阅汇总!$D$4:$D$5,"P0")</f>
        <v>2</v>
      </c>
      <c r="D15" s="13">
        <f>COUNTIF(订阅汇总!$J$4:$J$5,"未执行")</f>
        <v>2</v>
      </c>
      <c r="E15" s="13">
        <f>COUNTIF(订阅汇总!$K$4:$K$5,"是")</f>
        <v>0</v>
      </c>
      <c r="F15" s="13">
        <f>COUNTIF(订阅汇总!$K$4:$K$5,"否")</f>
        <v>0</v>
      </c>
      <c r="G15" s="13">
        <f>COUNTIF(订阅汇总!$L$4:$L$5,"阻塞")+COUNTIF(订阅汇总!$L$4:$L$5,"高")</f>
        <v>0</v>
      </c>
      <c r="H15" s="13">
        <f>COUNTIF(订阅汇总!$O$4:$O$5,"已完成")</f>
        <v>0</v>
      </c>
      <c r="I15" s="13">
        <f>COUNTIF(订阅汇总!$P$4:$P$5,"通过")</f>
        <v>0</v>
      </c>
    </row>
    <row r="16" ht="15" spans="1:9">
      <c r="A16" s="13" t="s">
        <v>27</v>
      </c>
      <c r="B16" s="13">
        <f>COUNTA(支付记录!$A$4:$A$5)</f>
        <v>2</v>
      </c>
      <c r="C16" s="13">
        <f>COUNTIF(支付记录!$D$4:$D$5,"P0")</f>
        <v>2</v>
      </c>
      <c r="D16" s="13">
        <f>COUNTIF(支付记录!$J$4:$J$5,"未执行")</f>
        <v>2</v>
      </c>
      <c r="E16" s="13">
        <f>COUNTIF(支付记录!$K$4:$K$5,"是")</f>
        <v>0</v>
      </c>
      <c r="F16" s="13">
        <f>COUNTIF(支付记录!$K$4:$K$5,"否")</f>
        <v>0</v>
      </c>
      <c r="G16" s="13">
        <f>COUNTIF(支付记录!$L$4:$L$5,"阻塞")+COUNTIF(支付记录!$L$4:$L$5,"高")</f>
        <v>0</v>
      </c>
      <c r="H16" s="13">
        <f>COUNTIF(支付记录!$O$4:$O$5,"已完成")</f>
        <v>0</v>
      </c>
      <c r="I16" s="13">
        <f>COUNTIF(支付记录!$P$4:$P$5,"通过")</f>
        <v>0</v>
      </c>
    </row>
    <row r="17" ht="15" spans="1:9">
      <c r="A17" s="13" t="s">
        <v>28</v>
      </c>
      <c r="B17" s="13">
        <f>COUNTA(局部失败与一致性!$A$4:$A$6)</f>
        <v>3</v>
      </c>
      <c r="C17" s="13">
        <f>COUNTIF(局部失败与一致性!$D$4:$D$6,"P0")</f>
        <v>3</v>
      </c>
      <c r="D17" s="13">
        <f>COUNTIF(局部失败与一致性!$J$4:$J$6,"未执行")</f>
        <v>3</v>
      </c>
      <c r="E17" s="13">
        <f>COUNTIF(局部失败与一致性!$K$4:$K$6,"是")</f>
        <v>0</v>
      </c>
      <c r="F17" s="13">
        <f>COUNTIF(局部失败与一致性!$K$4:$K$6,"否")</f>
        <v>0</v>
      </c>
      <c r="G17" s="13">
        <f>COUNTIF(局部失败与一致性!$L$4:$L$6,"阻塞")+COUNTIF(局部失败与一致性!$L$4:$L$6,"高")</f>
        <v>0</v>
      </c>
      <c r="H17" s="13">
        <f>COUNTIF(局部失败与一致性!$O$4:$O$6,"已完成")</f>
        <v>0</v>
      </c>
      <c r="I17" s="13">
        <f>COUNTIF(局部失败与一致性!$P$4:$P$6,"通过")</f>
        <v>0</v>
      </c>
    </row>
    <row r="18" ht="15.6" spans="1:9">
      <c r="A18" s="14" t="s">
        <v>29</v>
      </c>
      <c r="B18" s="14">
        <f t="shared" ref="B18:I18" si="0">SUM(B10:B17)</f>
        <v>33</v>
      </c>
      <c r="C18" s="14">
        <f t="shared" si="0"/>
        <v>33</v>
      </c>
      <c r="D18" s="14">
        <f t="shared" si="0"/>
        <v>9</v>
      </c>
      <c r="E18" s="14">
        <f t="shared" si="0"/>
        <v>18</v>
      </c>
      <c r="F18" s="14">
        <f t="shared" si="0"/>
        <v>6</v>
      </c>
      <c r="G18" s="14">
        <f t="shared" si="0"/>
        <v>0</v>
      </c>
      <c r="H18" s="14">
        <f t="shared" si="0"/>
        <v>0</v>
      </c>
      <c r="I18" s="14">
        <f t="shared" si="0"/>
        <v>0</v>
      </c>
    </row>
    <row r="20" ht="17.4" spans="1:9">
      <c r="A20" s="12" t="s">
        <v>30</v>
      </c>
    </row>
    <row r="21" ht="30" customHeight="1" spans="1:9">
      <c r="A21" s="15" t="s">
        <v>31</v>
      </c>
      <c r="B21" s="16" t="s">
        <v>32</v>
      </c>
    </row>
    <row r="22" ht="30" customHeight="1" spans="1:9">
      <c r="A22" s="15" t="s">
        <v>33</v>
      </c>
      <c r="B22" s="16" t="s">
        <v>34</v>
      </c>
    </row>
    <row r="23" ht="30" customHeight="1" spans="1:9">
      <c r="A23" s="15" t="s">
        <v>35</v>
      </c>
      <c r="B23" s="16" t="s">
        <v>36</v>
      </c>
    </row>
    <row r="24" ht="30" customHeight="1" spans="1:9">
      <c r="A24" s="15" t="s">
        <v>37</v>
      </c>
      <c r="B24" s="16" t="s">
        <v>38</v>
      </c>
    </row>
    <row r="25" ht="30" customHeight="1" spans="1:9">
      <c r="A25" s="15" t="s">
        <v>39</v>
      </c>
      <c r="B25" s="16" t="s">
        <v>40</v>
      </c>
    </row>
  </sheetData>
  <mergeCells count="15">
    <mergeCell ref="A1:I1"/>
    <mergeCell ref="A2:I2"/>
    <mergeCell ref="B4:C4"/>
    <mergeCell ref="E4:F4"/>
    <mergeCell ref="H4:I4"/>
    <mergeCell ref="B5:F5"/>
    <mergeCell ref="H5:I5"/>
    <mergeCell ref="B6:I6"/>
    <mergeCell ref="A8:I8"/>
    <mergeCell ref="A20:I20"/>
    <mergeCell ref="B21:I21"/>
    <mergeCell ref="B22:I22"/>
    <mergeCell ref="B23:I23"/>
    <mergeCell ref="B24:I24"/>
    <mergeCell ref="B25:I25"/>
  </mergeCell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6"/>
  <sheetViews>
    <sheetView showGridLines="0" zoomScale="85" zoomScaleNormal="85" workbookViewId="0">
      <pane xSplit="5" ySplit="3" topLeftCell="I4" activePane="bottomRight" state="frozen"/>
      <selection/>
      <selection pane="topRight"/>
      <selection pane="bottomLeft"/>
      <selection pane="bottomRight" activeCell="M5" sqref="M5"/>
    </sheetView>
  </sheetViews>
  <sheetFormatPr defaultColWidth="9" defaultRowHeight="14.4" outlineLevelRow="5"/>
  <cols>
    <col min="1" max="2" width="16" customWidth="1"/>
    <col min="3" max="3" width="34" customWidth="1"/>
    <col min="4" max="4" width="9" customWidth="1"/>
    <col min="5" max="5" width="18.8888888888889" customWidth="1"/>
    <col min="6" max="6" width="28" customWidth="1"/>
    <col min="7" max="7" width="38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41</v>
      </c>
    </row>
    <row r="2" ht="26" customHeight="1" spans="1:16">
      <c r="A2" s="2" t="s">
        <v>42</v>
      </c>
    </row>
    <row r="3" ht="34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93" customHeight="1" spans="1:16">
      <c r="A4" s="4" t="s">
        <v>59</v>
      </c>
      <c r="B4" s="5" t="s">
        <v>21</v>
      </c>
      <c r="C4" s="5" t="s">
        <v>60</v>
      </c>
      <c r="D4" s="4" t="s">
        <v>15</v>
      </c>
      <c r="E4" s="4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4" t="s">
        <v>66</v>
      </c>
      <c r="K4" s="6" t="s">
        <v>67</v>
      </c>
      <c r="L4" s="6" t="s">
        <v>68</v>
      </c>
      <c r="M4" s="7" t="str">
        <f>_xlfn.DISPIMG("ID_47413B0F0DED4B26BEAB20F36F5678FD",1)</f>
        <v>=DISPIMG("ID_47413B0F0DED4B26BEAB20F36F5678FD",1)</v>
      </c>
      <c r="N4" s="7" t="s">
        <v>69</v>
      </c>
      <c r="O4" s="6" t="s">
        <v>68</v>
      </c>
      <c r="P4" s="6" t="s">
        <v>68</v>
      </c>
    </row>
    <row r="5" ht="174" customHeight="1" spans="1:16">
      <c r="A5" s="4" t="s">
        <v>70</v>
      </c>
      <c r="B5" s="5" t="s">
        <v>21</v>
      </c>
      <c r="C5" s="5" t="s">
        <v>71</v>
      </c>
      <c r="D5" s="4" t="s">
        <v>15</v>
      </c>
      <c r="E5" s="4" t="s">
        <v>72</v>
      </c>
      <c r="F5" s="5" t="s">
        <v>73</v>
      </c>
      <c r="G5" s="5" t="s">
        <v>74</v>
      </c>
      <c r="H5" s="5" t="s">
        <v>75</v>
      </c>
      <c r="I5" s="5" t="s">
        <v>76</v>
      </c>
      <c r="J5" s="4" t="s">
        <v>77</v>
      </c>
      <c r="K5" s="6" t="s">
        <v>78</v>
      </c>
      <c r="L5" s="6" t="s">
        <v>68</v>
      </c>
      <c r="M5" s="7" t="s">
        <v>68</v>
      </c>
      <c r="N5" s="7" t="s">
        <v>68</v>
      </c>
      <c r="O5" s="6" t="s">
        <v>68</v>
      </c>
      <c r="P5" s="6" t="s">
        <v>68</v>
      </c>
    </row>
    <row r="6" ht="153" customHeight="1" spans="1:16">
      <c r="A6" s="4" t="s">
        <v>79</v>
      </c>
      <c r="B6" s="5" t="s">
        <v>21</v>
      </c>
      <c r="C6" s="5" t="s">
        <v>80</v>
      </c>
      <c r="D6" s="4" t="s">
        <v>15</v>
      </c>
      <c r="E6" s="4" t="s">
        <v>61</v>
      </c>
      <c r="F6" s="5" t="s">
        <v>81</v>
      </c>
      <c r="G6" s="5" t="s">
        <v>82</v>
      </c>
      <c r="H6" s="5" t="s">
        <v>83</v>
      </c>
      <c r="I6" s="5" t="s">
        <v>84</v>
      </c>
      <c r="J6" s="4" t="s">
        <v>77</v>
      </c>
      <c r="K6" s="6" t="s">
        <v>78</v>
      </c>
      <c r="L6" s="6" t="s">
        <v>68</v>
      </c>
      <c r="M6" s="7" t="s">
        <v>68</v>
      </c>
      <c r="N6" s="7" t="s">
        <v>85</v>
      </c>
      <c r="O6" s="6" t="s">
        <v>68</v>
      </c>
      <c r="P6" s="6" t="s">
        <v>68</v>
      </c>
    </row>
  </sheetData>
  <autoFilter xmlns:etc="http://www.wps.cn/officeDocument/2017/etCustomData" ref="A3:P6" etc:filterBottomFollowUsedRange="0">
    <extLst/>
  </autoFilter>
  <mergeCells count="2">
    <mergeCell ref="A1:P1"/>
    <mergeCell ref="A2:P2"/>
  </mergeCells>
  <conditionalFormatting sqref="D4:D6">
    <cfRule type="cellIs" dxfId="0" priority="1" operator="equal">
      <formula>"P0"</formula>
    </cfRule>
    <cfRule type="cellIs" dxfId="1" priority="2" operator="equal">
      <formula>"P1"</formula>
    </cfRule>
  </conditionalFormatting>
  <conditionalFormatting sqref="J4:J6">
    <cfRule type="cellIs" dxfId="2" priority="3" operator="equal">
      <formula>"未执行"</formula>
    </cfRule>
    <cfRule type="cellIs" dxfId="3" priority="4" operator="equal">
      <formula>"通过"</formula>
    </cfRule>
    <cfRule type="cellIs" dxfId="4" priority="5" operator="equal">
      <formula>"失败"</formula>
    </cfRule>
    <cfRule type="cellIs" dxfId="0" priority="6" operator="equal">
      <formula>"阻塞"</formula>
    </cfRule>
  </conditionalFormatting>
  <conditionalFormatting sqref="K4:K6">
    <cfRule type="cellIs" dxfId="3" priority="7" operator="equal">
      <formula>"是"</formula>
    </cfRule>
    <cfRule type="cellIs" dxfId="4" priority="8" operator="equal">
      <formula>"否"</formula>
    </cfRule>
  </conditionalFormatting>
  <conditionalFormatting sqref="L4:L6">
    <cfRule type="cellIs" dxfId="0" priority="9" operator="equal">
      <formula>"阻塞"</formula>
    </cfRule>
    <cfRule type="cellIs" dxfId="4" priority="10" operator="equal">
      <formula>"高"</formula>
    </cfRule>
    <cfRule type="cellIs" dxfId="1" priority="11" operator="equal">
      <formula>"中"</formula>
    </cfRule>
    <cfRule type="cellIs" dxfId="5" priority="12" operator="equal">
      <formula>"低"</formula>
    </cfRule>
    <cfRule type="cellIs" dxfId="6" priority="13" operator="equal">
      <formula>"轻微"</formula>
    </cfRule>
  </conditionalFormatting>
  <conditionalFormatting sqref="O4:O6">
    <cfRule type="cellIs" dxfId="3" priority="14" operator="equal">
      <formula>"已完成"</formula>
    </cfRule>
    <cfRule type="cellIs" dxfId="1" priority="15" operator="equal">
      <formula>"待讨论"</formula>
    </cfRule>
    <cfRule type="cellIs" dxfId="2" priority="16" operator="equal">
      <formula>"暂不修复"</formula>
    </cfRule>
  </conditionalFormatting>
  <conditionalFormatting sqref="P4:P6">
    <cfRule type="cellIs" dxfId="3" priority="17" operator="equal">
      <formula>"通过"</formula>
    </cfRule>
    <cfRule type="cellIs" dxfId="4" priority="18" operator="equal">
      <formula>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6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6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6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6">
      <formula1>"是,否"</formula1>
    </dataValidation>
    <dataValidation type="list" allowBlank="1" showInputMessage="1" showErrorMessage="1" errorTitle="选项无效" error="请从下拉列表中选择。" promptTitle="请选择" prompt="选择缺陷等级" sqref="L4:L6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6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6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13"/>
  <sheetViews>
    <sheetView showGridLines="0" zoomScale="80" zoomScaleNormal="80" workbookViewId="0">
      <pane xSplit="5" ySplit="3" topLeftCell="F11" activePane="bottomRight" state="frozen"/>
      <selection/>
      <selection pane="topRight"/>
      <selection pane="bottomLeft"/>
      <selection pane="bottomRight" activeCell="I13" sqref="I13"/>
    </sheetView>
  </sheetViews>
  <sheetFormatPr defaultColWidth="9" defaultRowHeight="14.4"/>
  <cols>
    <col min="1" max="2" width="16" customWidth="1"/>
    <col min="3" max="3" width="34" customWidth="1"/>
    <col min="4" max="4" width="9" customWidth="1"/>
    <col min="5" max="5" width="12" customWidth="1"/>
    <col min="6" max="6" width="39.8611111111111" customWidth="1"/>
    <col min="7" max="7" width="62.2222222222222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86</v>
      </c>
    </row>
    <row r="2" ht="26" customHeight="1" spans="1:16">
      <c r="A2" s="2" t="s">
        <v>87</v>
      </c>
    </row>
    <row r="3" ht="34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93" customHeight="1" spans="1:16">
      <c r="A4" s="4" t="s">
        <v>88</v>
      </c>
      <c r="B4" s="5" t="s">
        <v>22</v>
      </c>
      <c r="C4" s="5" t="s">
        <v>89</v>
      </c>
      <c r="D4" s="4" t="s">
        <v>15</v>
      </c>
      <c r="E4" s="4" t="s">
        <v>90</v>
      </c>
      <c r="F4" s="5" t="s">
        <v>91</v>
      </c>
      <c r="G4" s="5" t="s">
        <v>92</v>
      </c>
      <c r="H4" s="5" t="s">
        <v>93</v>
      </c>
      <c r="I4" s="5" t="s">
        <v>94</v>
      </c>
      <c r="J4" s="4" t="s">
        <v>66</v>
      </c>
      <c r="K4" s="6" t="s">
        <v>67</v>
      </c>
      <c r="L4" s="6" t="s">
        <v>68</v>
      </c>
      <c r="M4" s="7" t="str">
        <f>_xlfn.DISPIMG("ID_67998EB318244335BECA27CFA0A20FC1",1)</f>
        <v>=DISPIMG("ID_67998EB318244335BECA27CFA0A20FC1",1)</v>
      </c>
      <c r="N4" s="7" t="s">
        <v>95</v>
      </c>
      <c r="O4" s="6" t="s">
        <v>68</v>
      </c>
      <c r="P4" s="6" t="s">
        <v>68</v>
      </c>
    </row>
    <row r="5" ht="149" customHeight="1" spans="1:16">
      <c r="A5" s="4" t="s">
        <v>96</v>
      </c>
      <c r="B5" s="5" t="s">
        <v>22</v>
      </c>
      <c r="C5" s="5" t="s">
        <v>97</v>
      </c>
      <c r="D5" s="4" t="s">
        <v>15</v>
      </c>
      <c r="E5" s="4" t="s">
        <v>72</v>
      </c>
      <c r="F5" s="5" t="s">
        <v>98</v>
      </c>
      <c r="G5" s="5" t="s">
        <v>99</v>
      </c>
      <c r="H5" s="5" t="s">
        <v>100</v>
      </c>
      <c r="I5" s="5" t="s">
        <v>101</v>
      </c>
      <c r="J5" s="4" t="s">
        <v>77</v>
      </c>
      <c r="K5" s="6" t="s">
        <v>78</v>
      </c>
      <c r="L5" s="6" t="s">
        <v>68</v>
      </c>
      <c r="M5" s="7" t="s">
        <v>68</v>
      </c>
      <c r="N5" s="7" t="s">
        <v>68</v>
      </c>
      <c r="O5" s="6" t="s">
        <v>68</v>
      </c>
      <c r="P5" s="6" t="s">
        <v>68</v>
      </c>
    </row>
    <row r="6" ht="110" customHeight="1" spans="1:16">
      <c r="A6" s="4" t="s">
        <v>102</v>
      </c>
      <c r="B6" s="5" t="s">
        <v>22</v>
      </c>
      <c r="C6" s="5" t="s">
        <v>103</v>
      </c>
      <c r="D6" s="4" t="s">
        <v>15</v>
      </c>
      <c r="E6" s="4" t="s">
        <v>90</v>
      </c>
      <c r="F6" s="5" t="s">
        <v>104</v>
      </c>
      <c r="G6" s="5" t="s">
        <v>105</v>
      </c>
      <c r="H6" s="5" t="s">
        <v>106</v>
      </c>
      <c r="I6" s="5" t="s">
        <v>107</v>
      </c>
      <c r="J6" s="4" t="s">
        <v>77</v>
      </c>
      <c r="K6" s="6" t="s">
        <v>78</v>
      </c>
      <c r="L6" s="6" t="s">
        <v>68</v>
      </c>
      <c r="M6" s="7" t="s">
        <v>68</v>
      </c>
      <c r="N6" s="7" t="s">
        <v>68</v>
      </c>
      <c r="O6" s="6" t="s">
        <v>68</v>
      </c>
      <c r="P6" s="6" t="s">
        <v>68</v>
      </c>
    </row>
    <row r="7" ht="311" customHeight="1" spans="1:16">
      <c r="A7" s="4" t="s">
        <v>108</v>
      </c>
      <c r="B7" s="5" t="s">
        <v>22</v>
      </c>
      <c r="C7" s="5" t="s">
        <v>109</v>
      </c>
      <c r="D7" s="4" t="s">
        <v>15</v>
      </c>
      <c r="E7" s="4" t="s">
        <v>90</v>
      </c>
      <c r="F7" s="5" t="s">
        <v>110</v>
      </c>
      <c r="G7" s="5" t="s">
        <v>105</v>
      </c>
      <c r="H7" s="5" t="s">
        <v>111</v>
      </c>
      <c r="I7" s="5" t="s">
        <v>112</v>
      </c>
      <c r="J7" s="4" t="s">
        <v>66</v>
      </c>
      <c r="K7" s="6" t="s">
        <v>67</v>
      </c>
      <c r="L7" s="6" t="s">
        <v>68</v>
      </c>
      <c r="M7" s="7" t="str">
        <f>_xlfn.DISPIMG("ID_D1AA3D6E47284BDEBF7FC7EFEC8DE564",1)</f>
        <v>=DISPIMG("ID_D1AA3D6E47284BDEBF7FC7EFEC8DE564",1)</v>
      </c>
      <c r="N7" s="7" t="s">
        <v>113</v>
      </c>
      <c r="O7" s="6" t="s">
        <v>68</v>
      </c>
      <c r="P7" s="6" t="s">
        <v>68</v>
      </c>
    </row>
    <row r="8" ht="110" customHeight="1" spans="1:16">
      <c r="A8" s="4" t="s">
        <v>114</v>
      </c>
      <c r="B8" s="5" t="s">
        <v>22</v>
      </c>
      <c r="C8" s="5" t="s">
        <v>115</v>
      </c>
      <c r="D8" s="4" t="s">
        <v>15</v>
      </c>
      <c r="E8" s="4" t="s">
        <v>61</v>
      </c>
      <c r="F8" s="5" t="s">
        <v>116</v>
      </c>
      <c r="G8" s="5" t="s">
        <v>117</v>
      </c>
      <c r="H8" s="5" t="s">
        <v>118</v>
      </c>
      <c r="I8" s="5" t="s">
        <v>119</v>
      </c>
      <c r="J8" s="4" t="s">
        <v>66</v>
      </c>
      <c r="K8" s="6" t="s">
        <v>67</v>
      </c>
      <c r="L8" s="6" t="s">
        <v>68</v>
      </c>
      <c r="M8" s="7" t="str">
        <f>_xlfn.DISPIMG("ID_4661F66DB5104A288AE62B82163578FB",1)</f>
        <v>=DISPIMG("ID_4661F66DB5104A288AE62B82163578FB",1)</v>
      </c>
      <c r="N8" s="7" t="s">
        <v>120</v>
      </c>
      <c r="O8" s="6" t="s">
        <v>68</v>
      </c>
      <c r="P8" s="6" t="s">
        <v>68</v>
      </c>
    </row>
    <row r="9" ht="127" customHeight="1" spans="1:16">
      <c r="A9" s="4" t="s">
        <v>121</v>
      </c>
      <c r="B9" s="5" t="s">
        <v>22</v>
      </c>
      <c r="C9" s="5" t="s">
        <v>122</v>
      </c>
      <c r="D9" s="4" t="s">
        <v>15</v>
      </c>
      <c r="E9" s="4" t="s">
        <v>72</v>
      </c>
      <c r="F9" s="5" t="s">
        <v>123</v>
      </c>
      <c r="G9" s="5" t="s">
        <v>124</v>
      </c>
      <c r="H9" s="5" t="s">
        <v>125</v>
      </c>
      <c r="I9" s="5" t="s">
        <v>126</v>
      </c>
      <c r="J9" s="4" t="s">
        <v>77</v>
      </c>
      <c r="K9" s="6" t="s">
        <v>78</v>
      </c>
      <c r="L9" s="6" t="s">
        <v>68</v>
      </c>
      <c r="M9" s="7" t="s">
        <v>68</v>
      </c>
      <c r="N9" s="7" t="s">
        <v>68</v>
      </c>
      <c r="O9" s="6" t="s">
        <v>68</v>
      </c>
      <c r="P9" s="6" t="s">
        <v>68</v>
      </c>
    </row>
    <row r="10" ht="291" customHeight="1" spans="1:16">
      <c r="A10" s="4" t="s">
        <v>127</v>
      </c>
      <c r="B10" s="5" t="s">
        <v>22</v>
      </c>
      <c r="C10" s="5" t="s">
        <v>128</v>
      </c>
      <c r="D10" s="4" t="s">
        <v>15</v>
      </c>
      <c r="E10" s="4" t="s">
        <v>90</v>
      </c>
      <c r="F10" s="5" t="s">
        <v>129</v>
      </c>
      <c r="G10" s="5" t="s">
        <v>130</v>
      </c>
      <c r="H10" s="5" t="s">
        <v>131</v>
      </c>
      <c r="I10" s="5" t="s">
        <v>132</v>
      </c>
      <c r="J10" s="4" t="s">
        <v>66</v>
      </c>
      <c r="K10" s="6" t="s">
        <v>67</v>
      </c>
      <c r="L10" s="6" t="s">
        <v>68</v>
      </c>
      <c r="M10" s="7"/>
      <c r="N10" s="7" t="s">
        <v>133</v>
      </c>
      <c r="O10" s="6" t="s">
        <v>68</v>
      </c>
      <c r="P10" s="6" t="s">
        <v>68</v>
      </c>
    </row>
    <row r="11" ht="144" customHeight="1" spans="1:16">
      <c r="A11" s="4" t="s">
        <v>134</v>
      </c>
      <c r="B11" s="5" t="s">
        <v>22</v>
      </c>
      <c r="C11" s="5" t="s">
        <v>135</v>
      </c>
      <c r="D11" s="4" t="s">
        <v>15</v>
      </c>
      <c r="E11" s="4" t="s">
        <v>90</v>
      </c>
      <c r="F11" s="5" t="s">
        <v>136</v>
      </c>
      <c r="G11" s="5" t="s">
        <v>137</v>
      </c>
      <c r="H11" s="5" t="s">
        <v>138</v>
      </c>
      <c r="I11" s="5" t="s">
        <v>139</v>
      </c>
      <c r="J11" s="4" t="s">
        <v>66</v>
      </c>
      <c r="K11" s="6" t="s">
        <v>67</v>
      </c>
      <c r="L11" s="6" t="s">
        <v>68</v>
      </c>
      <c r="M11" s="7" t="s">
        <v>140</v>
      </c>
      <c r="N11" s="7" t="s">
        <v>68</v>
      </c>
      <c r="O11" s="6" t="s">
        <v>68</v>
      </c>
      <c r="P11" s="6" t="s">
        <v>68</v>
      </c>
    </row>
    <row r="12" ht="144" customHeight="1" spans="1:16">
      <c r="A12" s="4" t="s">
        <v>141</v>
      </c>
      <c r="B12" s="5" t="s">
        <v>22</v>
      </c>
      <c r="C12" s="5" t="s">
        <v>142</v>
      </c>
      <c r="D12" s="4" t="s">
        <v>15</v>
      </c>
      <c r="E12" s="4" t="s">
        <v>90</v>
      </c>
      <c r="F12" s="5" t="s">
        <v>143</v>
      </c>
      <c r="G12" s="5" t="s">
        <v>144</v>
      </c>
      <c r="H12" s="5" t="s">
        <v>145</v>
      </c>
      <c r="I12" s="5" t="s">
        <v>146</v>
      </c>
      <c r="J12" s="4" t="s">
        <v>77</v>
      </c>
      <c r="K12" s="6" t="s">
        <v>78</v>
      </c>
      <c r="L12" s="6" t="s">
        <v>68</v>
      </c>
      <c r="M12" s="7"/>
      <c r="N12" s="7" t="s">
        <v>147</v>
      </c>
      <c r="O12" s="6" t="s">
        <v>68</v>
      </c>
      <c r="P12" s="6" t="s">
        <v>68</v>
      </c>
    </row>
    <row r="13" ht="144" customHeight="1" spans="1:16">
      <c r="A13" s="4" t="s">
        <v>148</v>
      </c>
      <c r="B13" s="5" t="s">
        <v>22</v>
      </c>
      <c r="C13" s="5" t="s">
        <v>149</v>
      </c>
      <c r="D13" s="4" t="s">
        <v>15</v>
      </c>
      <c r="E13" s="4" t="s">
        <v>150</v>
      </c>
      <c r="F13" s="5" t="s">
        <v>151</v>
      </c>
      <c r="G13" s="5" t="s">
        <v>152</v>
      </c>
      <c r="H13" s="5" t="s">
        <v>153</v>
      </c>
      <c r="I13" s="5" t="s">
        <v>154</v>
      </c>
      <c r="J13" s="4" t="s">
        <v>9</v>
      </c>
      <c r="K13" s="6"/>
      <c r="L13" s="6" t="s">
        <v>68</v>
      </c>
      <c r="M13" s="7" t="s">
        <v>155</v>
      </c>
      <c r="N13" s="7"/>
      <c r="O13" s="6" t="s">
        <v>68</v>
      </c>
      <c r="P13" s="6" t="s">
        <v>68</v>
      </c>
    </row>
  </sheetData>
  <autoFilter xmlns:etc="http://www.wps.cn/officeDocument/2017/etCustomData" ref="A3:P13" etc:filterBottomFollowUsedRange="0">
    <extLst/>
  </autoFilter>
  <mergeCells count="2">
    <mergeCell ref="A1:P1"/>
    <mergeCell ref="A2:P2"/>
  </mergeCells>
  <conditionalFormatting sqref="D4:D13">
    <cfRule type="cellIs" dxfId="0" priority="1" operator="equal">
      <formula>"P0"</formula>
    </cfRule>
    <cfRule type="cellIs" dxfId="1" priority="2" operator="equal">
      <formula>"P1"</formula>
    </cfRule>
  </conditionalFormatting>
  <conditionalFormatting sqref="J4:J13">
    <cfRule type="cellIs" dxfId="2" priority="3" operator="equal">
      <formula>"未执行"</formula>
    </cfRule>
    <cfRule type="cellIs" dxfId="3" priority="4" operator="equal">
      <formula>"通过"</formula>
    </cfRule>
    <cfRule type="cellIs" dxfId="4" priority="5" operator="equal">
      <formula>"失败"</formula>
    </cfRule>
    <cfRule type="cellIs" dxfId="0" priority="6" operator="equal">
      <formula>"阻塞"</formula>
    </cfRule>
  </conditionalFormatting>
  <conditionalFormatting sqref="K4:K13">
    <cfRule type="cellIs" dxfId="3" priority="7" operator="equal">
      <formula>"是"</formula>
    </cfRule>
    <cfRule type="cellIs" dxfId="4" priority="8" operator="equal">
      <formula>"否"</formula>
    </cfRule>
  </conditionalFormatting>
  <conditionalFormatting sqref="L4:L13">
    <cfRule type="cellIs" dxfId="0" priority="9" operator="equal">
      <formula>"阻塞"</formula>
    </cfRule>
    <cfRule type="cellIs" dxfId="4" priority="10" operator="equal">
      <formula>"高"</formula>
    </cfRule>
    <cfRule type="cellIs" dxfId="1" priority="11" operator="equal">
      <formula>"中"</formula>
    </cfRule>
    <cfRule type="cellIs" dxfId="5" priority="12" operator="equal">
      <formula>"低"</formula>
    </cfRule>
    <cfRule type="cellIs" dxfId="6" priority="13" operator="equal">
      <formula>"轻微"</formula>
    </cfRule>
  </conditionalFormatting>
  <conditionalFormatting sqref="O4:O13">
    <cfRule type="cellIs" dxfId="3" priority="14" operator="equal">
      <formula>"已完成"</formula>
    </cfRule>
    <cfRule type="cellIs" dxfId="1" priority="15" operator="equal">
      <formula>"待讨论"</formula>
    </cfRule>
    <cfRule type="cellIs" dxfId="2" priority="16" operator="equal">
      <formula>"暂不修复"</formula>
    </cfRule>
  </conditionalFormatting>
  <conditionalFormatting sqref="P4:P13">
    <cfRule type="cellIs" dxfId="3" priority="17" operator="equal">
      <formula>"通过"</formula>
    </cfRule>
    <cfRule type="cellIs" dxfId="4" priority="18" operator="equal">
      <formula>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13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13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13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13">
      <formula1>"是,否"</formula1>
    </dataValidation>
    <dataValidation type="list" allowBlank="1" showInputMessage="1" showErrorMessage="1" errorTitle="选项无效" error="请从下拉列表中选择。" promptTitle="请选择" prompt="选择缺陷等级" sqref="L4:L13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13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13">
      <formula1>"通过,不通过"</formula1>
    </dataValidation>
  </dataValidations>
  <pageMargins left="0.75" right="0.75" top="1" bottom="1" header="0.5" footer="0.5"/>
  <pageSetup paperSize="1" fitToHeight="0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7"/>
  <sheetViews>
    <sheetView showGridLines="0" zoomScale="80" zoomScaleNormal="80" workbookViewId="0">
      <pane xSplit="5" ySplit="3" topLeftCell="H5" activePane="bottomRight" state="frozen"/>
      <selection/>
      <selection pane="topRight"/>
      <selection pane="bottomLeft"/>
      <selection pane="bottomRight" activeCell="K7" sqref="K7"/>
    </sheetView>
  </sheetViews>
  <sheetFormatPr defaultColWidth="9" defaultRowHeight="14.4" outlineLevelRow="6"/>
  <cols>
    <col min="1" max="2" width="16" customWidth="1"/>
    <col min="3" max="3" width="34" customWidth="1"/>
    <col min="4" max="4" width="9" customWidth="1"/>
    <col min="5" max="5" width="12" customWidth="1"/>
    <col min="6" max="6" width="28" customWidth="1"/>
    <col min="7" max="7" width="38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156</v>
      </c>
    </row>
    <row r="2" ht="26" customHeight="1" spans="1:16">
      <c r="A2" s="2" t="s">
        <v>157</v>
      </c>
    </row>
    <row r="3" ht="34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10" customHeight="1" spans="1:16">
      <c r="A4" s="4" t="s">
        <v>158</v>
      </c>
      <c r="B4" s="5" t="s">
        <v>23</v>
      </c>
      <c r="C4" s="5" t="s">
        <v>159</v>
      </c>
      <c r="D4" s="4" t="s">
        <v>15</v>
      </c>
      <c r="E4" s="4" t="s">
        <v>90</v>
      </c>
      <c r="F4" s="5" t="s">
        <v>160</v>
      </c>
      <c r="G4" s="5" t="s">
        <v>161</v>
      </c>
      <c r="H4" s="5" t="s">
        <v>162</v>
      </c>
      <c r="I4" s="5" t="s">
        <v>163</v>
      </c>
      <c r="J4" s="4" t="s">
        <v>77</v>
      </c>
      <c r="K4" s="6" t="s">
        <v>78</v>
      </c>
      <c r="L4" s="6" t="s">
        <v>68</v>
      </c>
      <c r="M4" s="7" t="s">
        <v>68</v>
      </c>
      <c r="N4" s="7" t="s">
        <v>68</v>
      </c>
      <c r="O4" s="6" t="s">
        <v>68</v>
      </c>
      <c r="P4" s="6" t="s">
        <v>68</v>
      </c>
    </row>
    <row r="5" ht="127" customHeight="1" spans="1:16">
      <c r="A5" s="4" t="s">
        <v>164</v>
      </c>
      <c r="B5" s="5" t="s">
        <v>23</v>
      </c>
      <c r="C5" s="5" t="s">
        <v>165</v>
      </c>
      <c r="D5" s="4" t="s">
        <v>15</v>
      </c>
      <c r="E5" s="4" t="s">
        <v>72</v>
      </c>
      <c r="F5" s="5" t="s">
        <v>166</v>
      </c>
      <c r="G5" s="5" t="s">
        <v>167</v>
      </c>
      <c r="H5" s="5" t="s">
        <v>168</v>
      </c>
      <c r="I5" s="5" t="s">
        <v>169</v>
      </c>
      <c r="J5" s="4" t="s">
        <v>77</v>
      </c>
      <c r="K5" s="6" t="s">
        <v>78</v>
      </c>
      <c r="L5" s="6" t="s">
        <v>68</v>
      </c>
      <c r="M5" s="7" t="s">
        <v>68</v>
      </c>
      <c r="N5" s="7" t="s">
        <v>68</v>
      </c>
      <c r="O5" s="6" t="s">
        <v>68</v>
      </c>
      <c r="P5" s="6" t="s">
        <v>68</v>
      </c>
    </row>
    <row r="6" ht="110" customHeight="1" spans="1:16">
      <c r="A6" s="4" t="s">
        <v>170</v>
      </c>
      <c r="B6" s="5" t="s">
        <v>23</v>
      </c>
      <c r="C6" s="5" t="s">
        <v>171</v>
      </c>
      <c r="D6" s="4" t="s">
        <v>15</v>
      </c>
      <c r="E6" s="4" t="s">
        <v>150</v>
      </c>
      <c r="F6" s="5" t="s">
        <v>172</v>
      </c>
      <c r="G6" s="5" t="s">
        <v>173</v>
      </c>
      <c r="H6" s="5" t="s">
        <v>174</v>
      </c>
      <c r="I6" s="5" t="s">
        <v>175</v>
      </c>
      <c r="J6" s="4" t="s">
        <v>77</v>
      </c>
      <c r="K6" s="6" t="s">
        <v>78</v>
      </c>
      <c r="L6" s="6" t="s">
        <v>68</v>
      </c>
      <c r="M6" s="7" t="s">
        <v>68</v>
      </c>
      <c r="N6" s="7" t="s">
        <v>68</v>
      </c>
      <c r="O6" s="6" t="s">
        <v>68</v>
      </c>
      <c r="P6" s="6" t="s">
        <v>68</v>
      </c>
    </row>
    <row r="7" ht="110" customHeight="1" spans="1:16">
      <c r="A7" s="4" t="s">
        <v>176</v>
      </c>
      <c r="B7" s="5" t="s">
        <v>23</v>
      </c>
      <c r="C7" s="5" t="s">
        <v>177</v>
      </c>
      <c r="D7" s="4" t="s">
        <v>15</v>
      </c>
      <c r="E7" s="4" t="s">
        <v>90</v>
      </c>
      <c r="F7" s="5" t="s">
        <v>178</v>
      </c>
      <c r="G7" s="5" t="s">
        <v>179</v>
      </c>
      <c r="H7" s="5" t="s">
        <v>180</v>
      </c>
      <c r="I7" s="5" t="s">
        <v>181</v>
      </c>
      <c r="J7" s="4" t="s">
        <v>77</v>
      </c>
      <c r="K7" s="6" t="s">
        <v>78</v>
      </c>
      <c r="L7" s="6" t="s">
        <v>68</v>
      </c>
      <c r="M7" s="7" t="s">
        <v>68</v>
      </c>
      <c r="N7" s="7" t="s">
        <v>68</v>
      </c>
      <c r="O7" s="6" t="s">
        <v>68</v>
      </c>
      <c r="P7" s="6" t="s">
        <v>68</v>
      </c>
    </row>
  </sheetData>
  <autoFilter xmlns:etc="http://www.wps.cn/officeDocument/2017/etCustomData" ref="A3:P7" etc:filterBottomFollowUsedRange="0">
    <extLst/>
  </autoFilter>
  <mergeCells count="2">
    <mergeCell ref="A1:P1"/>
    <mergeCell ref="A2:P2"/>
  </mergeCells>
  <conditionalFormatting sqref="D4:D7">
    <cfRule type="cellIs" dxfId="0" priority="1" operator="equal">
      <formula>"P0"</formula>
    </cfRule>
    <cfRule type="cellIs" dxfId="1" priority="2" operator="equal">
      <formula>"P1"</formula>
    </cfRule>
  </conditionalFormatting>
  <conditionalFormatting sqref="J4:J7">
    <cfRule type="cellIs" dxfId="2" priority="3" operator="equal">
      <formula>"未执行"</formula>
    </cfRule>
    <cfRule type="cellIs" dxfId="3" priority="4" operator="equal">
      <formula>"通过"</formula>
    </cfRule>
    <cfRule type="cellIs" dxfId="4" priority="5" operator="equal">
      <formula>"失败"</formula>
    </cfRule>
    <cfRule type="cellIs" dxfId="0" priority="6" operator="equal">
      <formula>"阻塞"</formula>
    </cfRule>
  </conditionalFormatting>
  <conditionalFormatting sqref="K4:K7">
    <cfRule type="cellIs" dxfId="3" priority="7" operator="equal">
      <formula>"是"</formula>
    </cfRule>
    <cfRule type="cellIs" dxfId="4" priority="8" operator="equal">
      <formula>"否"</formula>
    </cfRule>
  </conditionalFormatting>
  <conditionalFormatting sqref="L4:L7">
    <cfRule type="cellIs" dxfId="0" priority="9" operator="equal">
      <formula>"阻塞"</formula>
    </cfRule>
    <cfRule type="cellIs" dxfId="4" priority="10" operator="equal">
      <formula>"高"</formula>
    </cfRule>
    <cfRule type="cellIs" dxfId="1" priority="11" operator="equal">
      <formula>"中"</formula>
    </cfRule>
    <cfRule type="cellIs" dxfId="5" priority="12" operator="equal">
      <formula>"低"</formula>
    </cfRule>
    <cfRule type="cellIs" dxfId="6" priority="13" operator="equal">
      <formula>"轻微"</formula>
    </cfRule>
  </conditionalFormatting>
  <conditionalFormatting sqref="O4:O7">
    <cfRule type="cellIs" dxfId="3" priority="14" operator="equal">
      <formula>"已完成"</formula>
    </cfRule>
    <cfRule type="cellIs" dxfId="1" priority="15" operator="equal">
      <formula>"待讨论"</formula>
    </cfRule>
    <cfRule type="cellIs" dxfId="2" priority="16" operator="equal">
      <formula>"暂不修复"</formula>
    </cfRule>
  </conditionalFormatting>
  <conditionalFormatting sqref="P4:P7">
    <cfRule type="cellIs" dxfId="3" priority="17" operator="equal">
      <formula>"通过"</formula>
    </cfRule>
    <cfRule type="cellIs" dxfId="4" priority="18" operator="equal">
      <formula>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7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7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7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7">
      <formula1>"是,否"</formula1>
    </dataValidation>
    <dataValidation type="list" allowBlank="1" showInputMessage="1" showErrorMessage="1" errorTitle="选项无效" error="请从下拉列表中选择。" promptTitle="请选择" prompt="选择缺陷等级" sqref="L4:L7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7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7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8"/>
  <sheetViews>
    <sheetView showGridLines="0" zoomScale="80" zoomScaleNormal="80" workbookViewId="0">
      <pane xSplit="5" ySplit="3" topLeftCell="H5" activePane="bottomRight" state="frozen"/>
      <selection/>
      <selection pane="topRight"/>
      <selection pane="bottomLeft"/>
      <selection pane="bottomRight" activeCell="M8" sqref="M8"/>
    </sheetView>
  </sheetViews>
  <sheetFormatPr defaultColWidth="9" defaultRowHeight="14.4" outlineLevelRow="7"/>
  <cols>
    <col min="1" max="2" width="16" customWidth="1"/>
    <col min="3" max="3" width="34" customWidth="1"/>
    <col min="4" max="4" width="9" customWidth="1"/>
    <col min="5" max="5" width="12" customWidth="1"/>
    <col min="6" max="6" width="36.1111111111111" customWidth="1"/>
    <col min="7" max="7" width="38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182</v>
      </c>
    </row>
    <row r="2" ht="26" customHeight="1" spans="1:16">
      <c r="A2" s="2" t="s">
        <v>183</v>
      </c>
    </row>
    <row r="3" ht="34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10" customHeight="1" spans="1:16">
      <c r="A4" s="4" t="s">
        <v>184</v>
      </c>
      <c r="B4" s="5" t="s">
        <v>24</v>
      </c>
      <c r="C4" s="5" t="s">
        <v>185</v>
      </c>
      <c r="D4" s="4" t="s">
        <v>15</v>
      </c>
      <c r="E4" s="4" t="s">
        <v>150</v>
      </c>
      <c r="F4" s="5" t="s">
        <v>186</v>
      </c>
      <c r="G4" s="5" t="s">
        <v>187</v>
      </c>
      <c r="H4" s="5" t="s">
        <v>188</v>
      </c>
      <c r="I4" s="5" t="s">
        <v>189</v>
      </c>
      <c r="J4" s="4" t="s">
        <v>77</v>
      </c>
      <c r="K4" s="6" t="s">
        <v>78</v>
      </c>
      <c r="L4" s="6" t="s">
        <v>68</v>
      </c>
      <c r="M4" s="7" t="s">
        <v>68</v>
      </c>
      <c r="N4" s="7" t="s">
        <v>68</v>
      </c>
      <c r="O4" s="6" t="s">
        <v>68</v>
      </c>
      <c r="P4" s="6" t="s">
        <v>68</v>
      </c>
    </row>
    <row r="5" ht="110" customHeight="1" spans="1:16">
      <c r="A5" s="4" t="s">
        <v>190</v>
      </c>
      <c r="B5" s="5" t="s">
        <v>24</v>
      </c>
      <c r="C5" s="5" t="s">
        <v>191</v>
      </c>
      <c r="D5" s="4" t="s">
        <v>15</v>
      </c>
      <c r="E5" s="4" t="s">
        <v>192</v>
      </c>
      <c r="F5" s="5" t="s">
        <v>193</v>
      </c>
      <c r="G5" s="5" t="s">
        <v>194</v>
      </c>
      <c r="H5" s="5" t="s">
        <v>195</v>
      </c>
      <c r="I5" s="5" t="s">
        <v>196</v>
      </c>
      <c r="J5" s="4" t="s">
        <v>77</v>
      </c>
      <c r="K5" s="6" t="s">
        <v>78</v>
      </c>
      <c r="L5" s="6" t="s">
        <v>68</v>
      </c>
      <c r="M5" s="7" t="s">
        <v>68</v>
      </c>
      <c r="N5" s="7" t="s">
        <v>68</v>
      </c>
      <c r="O5" s="6" t="s">
        <v>68</v>
      </c>
      <c r="P5" s="6" t="s">
        <v>68</v>
      </c>
    </row>
    <row r="6" ht="110" customHeight="1" spans="1:16">
      <c r="A6" s="4" t="s">
        <v>197</v>
      </c>
      <c r="B6" s="5" t="s">
        <v>24</v>
      </c>
      <c r="C6" s="5" t="s">
        <v>198</v>
      </c>
      <c r="D6" s="4" t="s">
        <v>15</v>
      </c>
      <c r="E6" s="4" t="s">
        <v>150</v>
      </c>
      <c r="F6" s="5" t="s">
        <v>199</v>
      </c>
      <c r="G6" s="5" t="s">
        <v>200</v>
      </c>
      <c r="H6" s="5" t="s">
        <v>201</v>
      </c>
      <c r="I6" s="5" t="s">
        <v>202</v>
      </c>
      <c r="J6" s="4" t="s">
        <v>77</v>
      </c>
      <c r="K6" s="6" t="s">
        <v>78</v>
      </c>
      <c r="L6" s="6" t="s">
        <v>68</v>
      </c>
      <c r="M6" s="7"/>
      <c r="N6" s="7" t="s">
        <v>68</v>
      </c>
      <c r="O6" s="6" t="s">
        <v>68</v>
      </c>
      <c r="P6" s="6" t="s">
        <v>68</v>
      </c>
    </row>
    <row r="7" ht="110" customHeight="1" spans="1:16">
      <c r="A7" s="4" t="s">
        <v>203</v>
      </c>
      <c r="B7" s="5" t="s">
        <v>24</v>
      </c>
      <c r="C7" s="5" t="s">
        <v>204</v>
      </c>
      <c r="D7" s="4" t="s">
        <v>15</v>
      </c>
      <c r="E7" s="4" t="s">
        <v>192</v>
      </c>
      <c r="F7" s="5" t="s">
        <v>205</v>
      </c>
      <c r="G7" s="5" t="s">
        <v>206</v>
      </c>
      <c r="H7" s="5" t="s">
        <v>207</v>
      </c>
      <c r="I7" s="5" t="s">
        <v>208</v>
      </c>
      <c r="J7" s="4" t="s">
        <v>77</v>
      </c>
      <c r="K7" s="6" t="s">
        <v>78</v>
      </c>
      <c r="L7" s="6" t="s">
        <v>68</v>
      </c>
      <c r="M7" s="7" t="s">
        <v>68</v>
      </c>
      <c r="N7" s="7" t="s">
        <v>68</v>
      </c>
      <c r="O7" s="6" t="s">
        <v>68</v>
      </c>
      <c r="P7" s="6" t="s">
        <v>68</v>
      </c>
    </row>
    <row r="8" ht="110" customHeight="1" spans="1:16">
      <c r="A8" s="4" t="s">
        <v>209</v>
      </c>
      <c r="B8" s="5" t="s">
        <v>24</v>
      </c>
      <c r="C8" s="5" t="s">
        <v>210</v>
      </c>
      <c r="D8" s="4" t="s">
        <v>15</v>
      </c>
      <c r="E8" s="4" t="s">
        <v>192</v>
      </c>
      <c r="F8" s="5" t="s">
        <v>211</v>
      </c>
      <c r="G8" s="5" t="s">
        <v>212</v>
      </c>
      <c r="H8" s="5" t="s">
        <v>213</v>
      </c>
      <c r="I8" s="5" t="s">
        <v>214</v>
      </c>
      <c r="J8" s="4" t="s">
        <v>9</v>
      </c>
      <c r="K8" s="6" t="s">
        <v>68</v>
      </c>
      <c r="L8" s="6" t="s">
        <v>68</v>
      </c>
      <c r="M8" s="7" t="s">
        <v>215</v>
      </c>
      <c r="N8" s="7" t="s">
        <v>68</v>
      </c>
      <c r="O8" s="6" t="s">
        <v>68</v>
      </c>
      <c r="P8" s="6" t="s">
        <v>68</v>
      </c>
    </row>
  </sheetData>
  <autoFilter xmlns:etc="http://www.wps.cn/officeDocument/2017/etCustomData" ref="A3:P8" etc:filterBottomFollowUsedRange="0">
    <extLst/>
  </autoFilter>
  <mergeCells count="2">
    <mergeCell ref="A1:P1"/>
    <mergeCell ref="A2:P2"/>
  </mergeCells>
  <conditionalFormatting sqref="D4:D8">
    <cfRule type="cellIs" dxfId="0" priority="1" operator="equal">
      <formula>"P0"</formula>
    </cfRule>
    <cfRule type="cellIs" dxfId="1" priority="2" operator="equal">
      <formula>"P1"</formula>
    </cfRule>
  </conditionalFormatting>
  <conditionalFormatting sqref="J4:J8">
    <cfRule type="cellIs" dxfId="2" priority="3" operator="equal">
      <formula>"未执行"</formula>
    </cfRule>
    <cfRule type="cellIs" dxfId="3" priority="4" operator="equal">
      <formula>"通过"</formula>
    </cfRule>
    <cfRule type="cellIs" dxfId="4" priority="5" operator="equal">
      <formula>"失败"</formula>
    </cfRule>
    <cfRule type="cellIs" dxfId="0" priority="6" operator="equal">
      <formula>"阻塞"</formula>
    </cfRule>
  </conditionalFormatting>
  <conditionalFormatting sqref="K4:K8">
    <cfRule type="cellIs" dxfId="3" priority="7" operator="equal">
      <formula>"是"</formula>
    </cfRule>
    <cfRule type="cellIs" dxfId="4" priority="8" operator="equal">
      <formula>"否"</formula>
    </cfRule>
  </conditionalFormatting>
  <conditionalFormatting sqref="L4:L8">
    <cfRule type="cellIs" dxfId="0" priority="9" operator="equal">
      <formula>"阻塞"</formula>
    </cfRule>
    <cfRule type="cellIs" dxfId="4" priority="10" operator="equal">
      <formula>"高"</formula>
    </cfRule>
    <cfRule type="cellIs" dxfId="1" priority="11" operator="equal">
      <formula>"中"</formula>
    </cfRule>
    <cfRule type="cellIs" dxfId="5" priority="12" operator="equal">
      <formula>"低"</formula>
    </cfRule>
    <cfRule type="cellIs" dxfId="6" priority="13" operator="equal">
      <formula>"轻微"</formula>
    </cfRule>
  </conditionalFormatting>
  <conditionalFormatting sqref="O4:O8">
    <cfRule type="cellIs" dxfId="3" priority="14" operator="equal">
      <formula>"已完成"</formula>
    </cfRule>
    <cfRule type="cellIs" dxfId="1" priority="15" operator="equal">
      <formula>"待讨论"</formula>
    </cfRule>
    <cfRule type="cellIs" dxfId="2" priority="16" operator="equal">
      <formula>"暂不修复"</formula>
    </cfRule>
  </conditionalFormatting>
  <conditionalFormatting sqref="P4:P8">
    <cfRule type="cellIs" dxfId="3" priority="17" operator="equal">
      <formula>"通过"</formula>
    </cfRule>
    <cfRule type="cellIs" dxfId="4" priority="18" operator="equal">
      <formula>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8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8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8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8">
      <formula1>"是,否"</formula1>
    </dataValidation>
    <dataValidation type="list" allowBlank="1" showInputMessage="1" showErrorMessage="1" errorTitle="选项无效" error="请从下拉列表中选择。" promptTitle="请选择" prompt="选择缺陷等级" sqref="L4:L8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8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8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7"/>
  <sheetViews>
    <sheetView showGridLines="0" zoomScale="80" zoomScaleNormal="80" workbookViewId="0">
      <pane xSplit="5" ySplit="3" topLeftCell="F4" activePane="bottomRight" state="frozen"/>
      <selection/>
      <selection pane="topRight"/>
      <selection pane="bottomLeft"/>
      <selection pane="bottomRight" activeCell="K7" sqref="K7"/>
    </sheetView>
  </sheetViews>
  <sheetFormatPr defaultColWidth="9" defaultRowHeight="14.4" outlineLevelRow="6"/>
  <cols>
    <col min="1" max="2" width="16" customWidth="1"/>
    <col min="3" max="3" width="34" customWidth="1"/>
    <col min="4" max="4" width="9" customWidth="1"/>
    <col min="5" max="5" width="12" customWidth="1"/>
    <col min="6" max="6" width="28" customWidth="1"/>
    <col min="7" max="7" width="38" customWidth="1"/>
    <col min="8" max="8" width="44" customWidth="1"/>
    <col min="9" max="9" width="51.5277777777778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216</v>
      </c>
    </row>
    <row r="2" ht="26" customHeight="1" spans="1:16">
      <c r="A2" s="2" t="s">
        <v>217</v>
      </c>
    </row>
    <row r="3" ht="34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10" customHeight="1" spans="1:16">
      <c r="A4" s="4" t="s">
        <v>218</v>
      </c>
      <c r="B4" s="5" t="s">
        <v>25</v>
      </c>
      <c r="C4" s="5" t="s">
        <v>219</v>
      </c>
      <c r="D4" s="4" t="s">
        <v>15</v>
      </c>
      <c r="E4" s="4" t="s">
        <v>72</v>
      </c>
      <c r="F4" s="5" t="s">
        <v>220</v>
      </c>
      <c r="G4" s="5" t="s">
        <v>221</v>
      </c>
      <c r="H4" s="5" t="s">
        <v>222</v>
      </c>
      <c r="I4" s="5" t="s">
        <v>223</v>
      </c>
      <c r="J4" s="4" t="s">
        <v>77</v>
      </c>
      <c r="K4" s="6" t="s">
        <v>78</v>
      </c>
      <c r="L4" s="6" t="s">
        <v>68</v>
      </c>
      <c r="M4" s="7" t="s">
        <v>68</v>
      </c>
      <c r="N4" s="7" t="s">
        <v>224</v>
      </c>
      <c r="O4" s="6" t="s">
        <v>68</v>
      </c>
      <c r="P4" s="6" t="s">
        <v>68</v>
      </c>
    </row>
    <row r="5" ht="127" customHeight="1" spans="1:16">
      <c r="A5" s="4" t="s">
        <v>225</v>
      </c>
      <c r="B5" s="5" t="s">
        <v>25</v>
      </c>
      <c r="C5" s="5" t="s">
        <v>226</v>
      </c>
      <c r="D5" s="4" t="s">
        <v>15</v>
      </c>
      <c r="E5" s="4" t="s">
        <v>72</v>
      </c>
      <c r="F5" s="5" t="s">
        <v>227</v>
      </c>
      <c r="G5" s="5" t="s">
        <v>228</v>
      </c>
      <c r="H5" s="5" t="s">
        <v>229</v>
      </c>
      <c r="I5" s="5" t="s">
        <v>230</v>
      </c>
      <c r="J5" s="4" t="s">
        <v>77</v>
      </c>
      <c r="K5" s="6" t="s">
        <v>78</v>
      </c>
      <c r="L5" s="6" t="s">
        <v>68</v>
      </c>
      <c r="M5" s="7" t="s">
        <v>68</v>
      </c>
      <c r="N5" s="7" t="s">
        <v>68</v>
      </c>
      <c r="O5" s="6" t="s">
        <v>68</v>
      </c>
      <c r="P5" s="6" t="s">
        <v>68</v>
      </c>
    </row>
    <row r="6" ht="110" customHeight="1" spans="1:16">
      <c r="A6" s="4" t="s">
        <v>231</v>
      </c>
      <c r="B6" s="5" t="s">
        <v>25</v>
      </c>
      <c r="C6" s="5" t="s">
        <v>232</v>
      </c>
      <c r="D6" s="4" t="s">
        <v>15</v>
      </c>
      <c r="E6" s="4" t="s">
        <v>90</v>
      </c>
      <c r="F6" s="5" t="s">
        <v>233</v>
      </c>
      <c r="G6" s="5" t="s">
        <v>234</v>
      </c>
      <c r="H6" s="5" t="s">
        <v>235</v>
      </c>
      <c r="I6" s="5" t="s">
        <v>236</v>
      </c>
      <c r="J6" s="4" t="s">
        <v>77</v>
      </c>
      <c r="K6" s="6" t="s">
        <v>78</v>
      </c>
      <c r="L6" s="6" t="s">
        <v>68</v>
      </c>
      <c r="M6" s="7" t="s">
        <v>68</v>
      </c>
      <c r="N6" s="7" t="s">
        <v>68</v>
      </c>
      <c r="O6" s="6" t="s">
        <v>68</v>
      </c>
      <c r="P6" s="6" t="s">
        <v>68</v>
      </c>
    </row>
    <row r="7" ht="110" customHeight="1" spans="1:16">
      <c r="A7" s="4" t="s">
        <v>237</v>
      </c>
      <c r="B7" s="5" t="s">
        <v>25</v>
      </c>
      <c r="C7" s="5" t="s">
        <v>238</v>
      </c>
      <c r="D7" s="4" t="s">
        <v>15</v>
      </c>
      <c r="E7" s="4" t="s">
        <v>150</v>
      </c>
      <c r="F7" s="5" t="s">
        <v>239</v>
      </c>
      <c r="G7" s="5" t="s">
        <v>240</v>
      </c>
      <c r="H7" s="5" t="s">
        <v>241</v>
      </c>
      <c r="I7" s="5" t="s">
        <v>242</v>
      </c>
      <c r="J7" s="4" t="s">
        <v>77</v>
      </c>
      <c r="K7" s="6" t="s">
        <v>78</v>
      </c>
      <c r="L7" s="6" t="s">
        <v>68</v>
      </c>
      <c r="M7" s="7" t="s">
        <v>68</v>
      </c>
      <c r="N7" s="7" t="s">
        <v>68</v>
      </c>
      <c r="O7" s="6" t="s">
        <v>68</v>
      </c>
      <c r="P7" s="6" t="s">
        <v>68</v>
      </c>
    </row>
  </sheetData>
  <autoFilter xmlns:etc="http://www.wps.cn/officeDocument/2017/etCustomData" ref="A3:P7" etc:filterBottomFollowUsedRange="0">
    <extLst/>
  </autoFilter>
  <mergeCells count="2">
    <mergeCell ref="A1:P1"/>
    <mergeCell ref="A2:P2"/>
  </mergeCells>
  <conditionalFormatting sqref="D4:D7">
    <cfRule type="cellIs" dxfId="0" priority="1" operator="equal">
      <formula>"P0"</formula>
    </cfRule>
    <cfRule type="cellIs" dxfId="1" priority="2" operator="equal">
      <formula>"P1"</formula>
    </cfRule>
  </conditionalFormatting>
  <conditionalFormatting sqref="J4:J7">
    <cfRule type="cellIs" dxfId="2" priority="3" operator="equal">
      <formula>"未执行"</formula>
    </cfRule>
    <cfRule type="cellIs" dxfId="3" priority="4" operator="equal">
      <formula>"通过"</formula>
    </cfRule>
    <cfRule type="cellIs" dxfId="4" priority="5" operator="equal">
      <formula>"失败"</formula>
    </cfRule>
    <cfRule type="cellIs" dxfId="0" priority="6" operator="equal">
      <formula>"阻塞"</formula>
    </cfRule>
  </conditionalFormatting>
  <conditionalFormatting sqref="K4:K7">
    <cfRule type="cellIs" dxfId="3" priority="7" operator="equal">
      <formula>"是"</formula>
    </cfRule>
    <cfRule type="cellIs" dxfId="4" priority="8" operator="equal">
      <formula>"否"</formula>
    </cfRule>
  </conditionalFormatting>
  <conditionalFormatting sqref="L4:L7">
    <cfRule type="cellIs" dxfId="0" priority="9" operator="equal">
      <formula>"阻塞"</formula>
    </cfRule>
    <cfRule type="cellIs" dxfId="4" priority="10" operator="equal">
      <formula>"高"</formula>
    </cfRule>
    <cfRule type="cellIs" dxfId="1" priority="11" operator="equal">
      <formula>"中"</formula>
    </cfRule>
    <cfRule type="cellIs" dxfId="5" priority="12" operator="equal">
      <formula>"低"</formula>
    </cfRule>
    <cfRule type="cellIs" dxfId="6" priority="13" operator="equal">
      <formula>"轻微"</formula>
    </cfRule>
  </conditionalFormatting>
  <conditionalFormatting sqref="O4:O7">
    <cfRule type="cellIs" dxfId="3" priority="14" operator="equal">
      <formula>"已完成"</formula>
    </cfRule>
    <cfRule type="cellIs" dxfId="1" priority="15" operator="equal">
      <formula>"待讨论"</formula>
    </cfRule>
    <cfRule type="cellIs" dxfId="2" priority="16" operator="equal">
      <formula>"暂不修复"</formula>
    </cfRule>
  </conditionalFormatting>
  <conditionalFormatting sqref="P4:P7">
    <cfRule type="cellIs" dxfId="3" priority="17" operator="equal">
      <formula>"通过"</formula>
    </cfRule>
    <cfRule type="cellIs" dxfId="4" priority="18" operator="equal">
      <formula>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7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7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7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7">
      <formula1>"是,否"</formula1>
    </dataValidation>
    <dataValidation type="list" allowBlank="1" showInputMessage="1" showErrorMessage="1" errorTitle="选项无效" error="请从下拉列表中选择。" promptTitle="请选择" prompt="选择缺陷等级" sqref="L4:L7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7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7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5"/>
  <sheetViews>
    <sheetView showGridLines="0" zoomScale="80" zoomScaleNormal="80" workbookViewId="0">
      <pane xSplit="5" ySplit="3" topLeftCell="H4" activePane="bottomRight" state="frozen"/>
      <selection/>
      <selection pane="topRight"/>
      <selection pane="bottomLeft"/>
      <selection pane="bottomRight" activeCell="L7" sqref="L7"/>
    </sheetView>
  </sheetViews>
  <sheetFormatPr defaultColWidth="9" defaultRowHeight="14.4" outlineLevelRow="4"/>
  <cols>
    <col min="1" max="2" width="16" customWidth="1"/>
    <col min="3" max="3" width="34" customWidth="1"/>
    <col min="4" max="4" width="9" customWidth="1"/>
    <col min="5" max="5" width="12" customWidth="1"/>
    <col min="6" max="6" width="28" customWidth="1"/>
    <col min="7" max="7" width="38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243</v>
      </c>
    </row>
    <row r="2" ht="26" customHeight="1" spans="1:16">
      <c r="A2" s="2" t="s">
        <v>244</v>
      </c>
    </row>
    <row r="3" ht="34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10" customHeight="1" spans="1:16">
      <c r="A4" s="4" t="s">
        <v>245</v>
      </c>
      <c r="B4" s="5" t="s">
        <v>26</v>
      </c>
      <c r="C4" s="5" t="s">
        <v>246</v>
      </c>
      <c r="D4" s="4" t="s">
        <v>15</v>
      </c>
      <c r="E4" s="4" t="s">
        <v>72</v>
      </c>
      <c r="F4" s="5" t="s">
        <v>247</v>
      </c>
      <c r="G4" s="5" t="s">
        <v>248</v>
      </c>
      <c r="H4" s="5" t="s">
        <v>249</v>
      </c>
      <c r="I4" s="5" t="s">
        <v>250</v>
      </c>
      <c r="J4" s="4" t="s">
        <v>9</v>
      </c>
      <c r="K4" s="6" t="s">
        <v>68</v>
      </c>
      <c r="L4" s="6"/>
      <c r="M4" s="7" t="s">
        <v>251</v>
      </c>
      <c r="N4" s="7" t="s">
        <v>68</v>
      </c>
      <c r="O4" s="6" t="s">
        <v>68</v>
      </c>
      <c r="P4" s="6" t="s">
        <v>68</v>
      </c>
    </row>
    <row r="5" ht="110" customHeight="1" spans="1:16">
      <c r="A5" s="4" t="s">
        <v>252</v>
      </c>
      <c r="B5" s="5" t="s">
        <v>26</v>
      </c>
      <c r="C5" s="5" t="s">
        <v>253</v>
      </c>
      <c r="D5" s="4" t="s">
        <v>15</v>
      </c>
      <c r="E5" s="4" t="s">
        <v>72</v>
      </c>
      <c r="F5" s="5" t="s">
        <v>254</v>
      </c>
      <c r="G5" s="5" t="s">
        <v>255</v>
      </c>
      <c r="H5" s="5" t="s">
        <v>256</v>
      </c>
      <c r="I5" s="5" t="s">
        <v>257</v>
      </c>
      <c r="J5" s="4" t="s">
        <v>9</v>
      </c>
      <c r="K5" s="6" t="s">
        <v>68</v>
      </c>
      <c r="L5" s="6" t="s">
        <v>68</v>
      </c>
      <c r="M5" s="7" t="s">
        <v>251</v>
      </c>
      <c r="N5" s="7" t="s">
        <v>68</v>
      </c>
      <c r="O5" s="6" t="s">
        <v>68</v>
      </c>
      <c r="P5" s="6" t="s">
        <v>68</v>
      </c>
    </row>
  </sheetData>
  <autoFilter xmlns:etc="http://www.wps.cn/officeDocument/2017/etCustomData" ref="A3:P5" etc:filterBottomFollowUsedRange="0">
    <extLst/>
  </autoFilter>
  <mergeCells count="2">
    <mergeCell ref="A1:P1"/>
    <mergeCell ref="A2:P2"/>
  </mergeCells>
  <conditionalFormatting sqref="D4:D5">
    <cfRule type="cellIs" dxfId="0" priority="1" operator="equal">
      <formula>"P0"</formula>
    </cfRule>
    <cfRule type="cellIs" dxfId="1" priority="2" operator="equal">
      <formula>"P1"</formula>
    </cfRule>
  </conditionalFormatting>
  <conditionalFormatting sqref="J4:J5">
    <cfRule type="cellIs" dxfId="2" priority="3" operator="equal">
      <formula>"未执行"</formula>
    </cfRule>
    <cfRule type="cellIs" dxfId="3" priority="4" operator="equal">
      <formula>"通过"</formula>
    </cfRule>
    <cfRule type="cellIs" dxfId="4" priority="5" operator="equal">
      <formula>"失败"</formula>
    </cfRule>
    <cfRule type="cellIs" dxfId="0" priority="6" operator="equal">
      <formula>"阻塞"</formula>
    </cfRule>
  </conditionalFormatting>
  <conditionalFormatting sqref="K4:K5">
    <cfRule type="cellIs" dxfId="3" priority="7" operator="equal">
      <formula>"是"</formula>
    </cfRule>
    <cfRule type="cellIs" dxfId="4" priority="8" operator="equal">
      <formula>"否"</formula>
    </cfRule>
  </conditionalFormatting>
  <conditionalFormatting sqref="L4:L5">
    <cfRule type="cellIs" dxfId="0" priority="9" operator="equal">
      <formula>"阻塞"</formula>
    </cfRule>
    <cfRule type="cellIs" dxfId="4" priority="10" operator="equal">
      <formula>"高"</formula>
    </cfRule>
    <cfRule type="cellIs" dxfId="1" priority="11" operator="equal">
      <formula>"中"</formula>
    </cfRule>
    <cfRule type="cellIs" dxfId="5" priority="12" operator="equal">
      <formula>"低"</formula>
    </cfRule>
    <cfRule type="cellIs" dxfId="6" priority="13" operator="equal">
      <formula>"轻微"</formula>
    </cfRule>
  </conditionalFormatting>
  <conditionalFormatting sqref="O4:O5">
    <cfRule type="cellIs" dxfId="3" priority="14" operator="equal">
      <formula>"已完成"</formula>
    </cfRule>
    <cfRule type="cellIs" dxfId="1" priority="15" operator="equal">
      <formula>"待讨论"</formula>
    </cfRule>
    <cfRule type="cellIs" dxfId="2" priority="16" operator="equal">
      <formula>"暂不修复"</formula>
    </cfRule>
  </conditionalFormatting>
  <conditionalFormatting sqref="P4:P5">
    <cfRule type="cellIs" dxfId="3" priority="17" operator="equal">
      <formula>"通过"</formula>
    </cfRule>
    <cfRule type="cellIs" dxfId="4" priority="18" operator="equal">
      <formula>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5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5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5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5">
      <formula1>"是,否"</formula1>
    </dataValidation>
    <dataValidation type="list" allowBlank="1" showInputMessage="1" showErrorMessage="1" errorTitle="选项无效" error="请从下拉列表中选择。" promptTitle="请选择" prompt="选择缺陷等级" sqref="L4:L5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5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5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5"/>
  <sheetViews>
    <sheetView showGridLines="0" zoomScale="80" zoomScaleNormal="80" workbookViewId="0">
      <pane xSplit="5" ySplit="3" topLeftCell="H4" activePane="bottomRight" state="frozen"/>
      <selection/>
      <selection pane="topRight"/>
      <selection pane="bottomLeft"/>
      <selection pane="bottomRight" activeCell="M5" sqref="M5"/>
    </sheetView>
  </sheetViews>
  <sheetFormatPr defaultColWidth="9" defaultRowHeight="14.4" outlineLevelRow="4"/>
  <cols>
    <col min="1" max="2" width="16" customWidth="1"/>
    <col min="3" max="3" width="34" customWidth="1"/>
    <col min="4" max="4" width="9" customWidth="1"/>
    <col min="5" max="5" width="12" customWidth="1"/>
    <col min="6" max="6" width="28" customWidth="1"/>
    <col min="7" max="7" width="38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258</v>
      </c>
    </row>
    <row r="2" ht="26" customHeight="1" spans="1:16">
      <c r="A2" s="2" t="s">
        <v>259</v>
      </c>
    </row>
    <row r="3" ht="34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10" customHeight="1" spans="1:16">
      <c r="A4" s="4" t="s">
        <v>260</v>
      </c>
      <c r="B4" s="5" t="s">
        <v>27</v>
      </c>
      <c r="C4" s="5" t="s">
        <v>261</v>
      </c>
      <c r="D4" s="4" t="s">
        <v>15</v>
      </c>
      <c r="E4" s="4" t="s">
        <v>72</v>
      </c>
      <c r="F4" s="5" t="s">
        <v>262</v>
      </c>
      <c r="G4" s="5" t="s">
        <v>263</v>
      </c>
      <c r="H4" s="5" t="s">
        <v>264</v>
      </c>
      <c r="I4" s="5" t="s">
        <v>265</v>
      </c>
      <c r="J4" s="4" t="s">
        <v>9</v>
      </c>
      <c r="K4" s="6" t="s">
        <v>68</v>
      </c>
      <c r="L4" s="6" t="s">
        <v>68</v>
      </c>
      <c r="M4" s="7" t="s">
        <v>251</v>
      </c>
      <c r="N4" s="7" t="s">
        <v>68</v>
      </c>
      <c r="O4" s="6" t="s">
        <v>68</v>
      </c>
      <c r="P4" s="6" t="s">
        <v>68</v>
      </c>
    </row>
    <row r="5" ht="127" customHeight="1" spans="1:16">
      <c r="A5" s="4" t="s">
        <v>266</v>
      </c>
      <c r="B5" s="5" t="s">
        <v>27</v>
      </c>
      <c r="C5" s="5" t="s">
        <v>267</v>
      </c>
      <c r="D5" s="4" t="s">
        <v>15</v>
      </c>
      <c r="E5" s="4" t="s">
        <v>90</v>
      </c>
      <c r="F5" s="5" t="s">
        <v>268</v>
      </c>
      <c r="G5" s="5" t="s">
        <v>269</v>
      </c>
      <c r="H5" s="5" t="s">
        <v>270</v>
      </c>
      <c r="I5" s="5" t="s">
        <v>271</v>
      </c>
      <c r="J5" s="4" t="s">
        <v>9</v>
      </c>
      <c r="K5" s="6" t="s">
        <v>68</v>
      </c>
      <c r="L5" s="6" t="s">
        <v>68</v>
      </c>
      <c r="M5" s="7" t="s">
        <v>251</v>
      </c>
      <c r="N5" s="7" t="s">
        <v>68</v>
      </c>
      <c r="O5" s="6" t="s">
        <v>68</v>
      </c>
      <c r="P5" s="6" t="s">
        <v>68</v>
      </c>
    </row>
  </sheetData>
  <autoFilter xmlns:etc="http://www.wps.cn/officeDocument/2017/etCustomData" ref="A3:P5" etc:filterBottomFollowUsedRange="0">
    <extLst/>
  </autoFilter>
  <mergeCells count="2">
    <mergeCell ref="A1:P1"/>
    <mergeCell ref="A2:P2"/>
  </mergeCells>
  <conditionalFormatting sqref="D4:D5">
    <cfRule type="cellIs" dxfId="0" priority="1" operator="equal">
      <formula>"P0"</formula>
    </cfRule>
    <cfRule type="cellIs" dxfId="1" priority="2" operator="equal">
      <formula>"P1"</formula>
    </cfRule>
  </conditionalFormatting>
  <conditionalFormatting sqref="J4:J5">
    <cfRule type="cellIs" dxfId="2" priority="3" operator="equal">
      <formula>"未执行"</formula>
    </cfRule>
    <cfRule type="cellIs" dxfId="3" priority="4" operator="equal">
      <formula>"通过"</formula>
    </cfRule>
    <cfRule type="cellIs" dxfId="4" priority="5" operator="equal">
      <formula>"失败"</formula>
    </cfRule>
    <cfRule type="cellIs" dxfId="0" priority="6" operator="equal">
      <formula>"阻塞"</formula>
    </cfRule>
  </conditionalFormatting>
  <conditionalFormatting sqref="K4:K5">
    <cfRule type="cellIs" dxfId="3" priority="7" operator="equal">
      <formula>"是"</formula>
    </cfRule>
    <cfRule type="cellIs" dxfId="4" priority="8" operator="equal">
      <formula>"否"</formula>
    </cfRule>
  </conditionalFormatting>
  <conditionalFormatting sqref="L4:L5">
    <cfRule type="cellIs" dxfId="0" priority="9" operator="equal">
      <formula>"阻塞"</formula>
    </cfRule>
    <cfRule type="cellIs" dxfId="4" priority="10" operator="equal">
      <formula>"高"</formula>
    </cfRule>
    <cfRule type="cellIs" dxfId="1" priority="11" operator="equal">
      <formula>"中"</formula>
    </cfRule>
    <cfRule type="cellIs" dxfId="5" priority="12" operator="equal">
      <formula>"低"</formula>
    </cfRule>
    <cfRule type="cellIs" dxfId="6" priority="13" operator="equal">
      <formula>"轻微"</formula>
    </cfRule>
  </conditionalFormatting>
  <conditionalFormatting sqref="O4:O5">
    <cfRule type="cellIs" dxfId="3" priority="14" operator="equal">
      <formula>"已完成"</formula>
    </cfRule>
    <cfRule type="cellIs" dxfId="1" priority="15" operator="equal">
      <formula>"待讨论"</formula>
    </cfRule>
    <cfRule type="cellIs" dxfId="2" priority="16" operator="equal">
      <formula>"暂不修复"</formula>
    </cfRule>
  </conditionalFormatting>
  <conditionalFormatting sqref="P4:P5">
    <cfRule type="cellIs" dxfId="3" priority="17" operator="equal">
      <formula>"通过"</formula>
    </cfRule>
    <cfRule type="cellIs" dxfId="4" priority="18" operator="equal">
      <formula>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5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5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5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5">
      <formula1>"是,否"</formula1>
    </dataValidation>
    <dataValidation type="list" allowBlank="1" showInputMessage="1" showErrorMessage="1" errorTitle="选项无效" error="请从下拉列表中选择。" promptTitle="请选择" prompt="选择缺陷等级" sqref="L4:L5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5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5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6"/>
  <sheetViews>
    <sheetView showGridLines="0" zoomScale="80" zoomScaleNormal="80" workbookViewId="0">
      <pane xSplit="5" ySplit="3" topLeftCell="H5" activePane="bottomRight" state="frozen"/>
      <selection/>
      <selection pane="topRight"/>
      <selection pane="bottomLeft"/>
      <selection pane="bottomRight" activeCell="M6" sqref="M6"/>
    </sheetView>
  </sheetViews>
  <sheetFormatPr defaultColWidth="9" defaultRowHeight="14.4" outlineLevelRow="5"/>
  <cols>
    <col min="1" max="2" width="16" customWidth="1"/>
    <col min="3" max="3" width="34" customWidth="1"/>
    <col min="4" max="4" width="9" customWidth="1"/>
    <col min="5" max="5" width="12" customWidth="1"/>
    <col min="6" max="6" width="28" customWidth="1"/>
    <col min="7" max="7" width="38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272</v>
      </c>
    </row>
    <row r="2" ht="26" customHeight="1" spans="1:16">
      <c r="A2" s="2" t="s">
        <v>273</v>
      </c>
    </row>
    <row r="3" ht="34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27" customHeight="1" spans="1:16">
      <c r="A4" s="4" t="s">
        <v>274</v>
      </c>
      <c r="B4" s="5" t="s">
        <v>28</v>
      </c>
      <c r="C4" s="5" t="s">
        <v>275</v>
      </c>
      <c r="D4" s="4" t="s">
        <v>15</v>
      </c>
      <c r="E4" s="4" t="s">
        <v>150</v>
      </c>
      <c r="F4" s="5" t="s">
        <v>276</v>
      </c>
      <c r="G4" s="5" t="s">
        <v>277</v>
      </c>
      <c r="H4" s="5" t="s">
        <v>278</v>
      </c>
      <c r="I4" s="5" t="s">
        <v>279</v>
      </c>
      <c r="J4" s="4" t="s">
        <v>9</v>
      </c>
      <c r="K4" s="6" t="s">
        <v>68</v>
      </c>
      <c r="L4" s="6" t="s">
        <v>68</v>
      </c>
      <c r="M4" s="7" t="s">
        <v>280</v>
      </c>
      <c r="N4" s="7" t="s">
        <v>68</v>
      </c>
      <c r="O4" s="6" t="s">
        <v>68</v>
      </c>
      <c r="P4" s="6" t="s">
        <v>68</v>
      </c>
    </row>
    <row r="5" ht="195" customHeight="1" spans="1:16">
      <c r="A5" s="4" t="s">
        <v>281</v>
      </c>
      <c r="B5" s="5" t="s">
        <v>28</v>
      </c>
      <c r="C5" s="5" t="s">
        <v>282</v>
      </c>
      <c r="D5" s="4" t="s">
        <v>15</v>
      </c>
      <c r="E5" s="4" t="s">
        <v>90</v>
      </c>
      <c r="F5" s="5" t="s">
        <v>283</v>
      </c>
      <c r="G5" s="5" t="s">
        <v>284</v>
      </c>
      <c r="H5" s="5" t="s">
        <v>285</v>
      </c>
      <c r="I5" s="5" t="s">
        <v>286</v>
      </c>
      <c r="J5" s="4" t="s">
        <v>9</v>
      </c>
      <c r="K5" s="6" t="s">
        <v>68</v>
      </c>
      <c r="L5" s="6" t="s">
        <v>68</v>
      </c>
      <c r="M5" s="7" t="s">
        <v>251</v>
      </c>
      <c r="N5" s="7" t="s">
        <v>68</v>
      </c>
      <c r="O5" s="6" t="s">
        <v>68</v>
      </c>
      <c r="P5" s="6" t="s">
        <v>68</v>
      </c>
    </row>
    <row r="6" ht="180" customHeight="1" spans="1:16">
      <c r="A6" s="4" t="s">
        <v>287</v>
      </c>
      <c r="B6" s="5" t="s">
        <v>28</v>
      </c>
      <c r="C6" s="5" t="s">
        <v>288</v>
      </c>
      <c r="D6" s="4" t="s">
        <v>15</v>
      </c>
      <c r="E6" s="4" t="s">
        <v>192</v>
      </c>
      <c r="F6" s="5" t="s">
        <v>289</v>
      </c>
      <c r="G6" s="5" t="s">
        <v>290</v>
      </c>
      <c r="H6" s="5" t="s">
        <v>291</v>
      </c>
      <c r="I6" s="5" t="s">
        <v>292</v>
      </c>
      <c r="J6" s="4" t="s">
        <v>9</v>
      </c>
      <c r="K6" s="6" t="s">
        <v>68</v>
      </c>
      <c r="L6" s="6" t="s">
        <v>68</v>
      </c>
      <c r="M6" s="7" t="s">
        <v>293</v>
      </c>
      <c r="N6" s="7" t="s">
        <v>68</v>
      </c>
      <c r="O6" s="6" t="s">
        <v>68</v>
      </c>
      <c r="P6" s="6" t="s">
        <v>68</v>
      </c>
    </row>
  </sheetData>
  <autoFilter xmlns:etc="http://www.wps.cn/officeDocument/2017/etCustomData" ref="A3:P6" etc:filterBottomFollowUsedRange="0">
    <extLst/>
  </autoFilter>
  <mergeCells count="2">
    <mergeCell ref="A1:P1"/>
    <mergeCell ref="A2:P2"/>
  </mergeCells>
  <conditionalFormatting sqref="D4:D6">
    <cfRule type="cellIs" dxfId="0" priority="1" operator="equal">
      <formula>"P0"</formula>
    </cfRule>
    <cfRule type="cellIs" dxfId="1" priority="2" operator="equal">
      <formula>"P1"</formula>
    </cfRule>
  </conditionalFormatting>
  <conditionalFormatting sqref="J4:J6">
    <cfRule type="cellIs" dxfId="2" priority="3" operator="equal">
      <formula>"未执行"</formula>
    </cfRule>
    <cfRule type="cellIs" dxfId="3" priority="4" operator="equal">
      <formula>"通过"</formula>
    </cfRule>
    <cfRule type="cellIs" dxfId="4" priority="5" operator="equal">
      <formula>"失败"</formula>
    </cfRule>
    <cfRule type="cellIs" dxfId="0" priority="6" operator="equal">
      <formula>"阻塞"</formula>
    </cfRule>
  </conditionalFormatting>
  <conditionalFormatting sqref="K4:K6">
    <cfRule type="cellIs" dxfId="3" priority="7" operator="equal">
      <formula>"是"</formula>
    </cfRule>
    <cfRule type="cellIs" dxfId="4" priority="8" operator="equal">
      <formula>"否"</formula>
    </cfRule>
  </conditionalFormatting>
  <conditionalFormatting sqref="L4:L6">
    <cfRule type="cellIs" dxfId="0" priority="9" operator="equal">
      <formula>"阻塞"</formula>
    </cfRule>
    <cfRule type="cellIs" dxfId="4" priority="10" operator="equal">
      <formula>"高"</formula>
    </cfRule>
    <cfRule type="cellIs" dxfId="1" priority="11" operator="equal">
      <formula>"中"</formula>
    </cfRule>
    <cfRule type="cellIs" dxfId="5" priority="12" operator="equal">
      <formula>"低"</formula>
    </cfRule>
    <cfRule type="cellIs" dxfId="6" priority="13" operator="equal">
      <formula>"轻微"</formula>
    </cfRule>
  </conditionalFormatting>
  <conditionalFormatting sqref="O4:O6">
    <cfRule type="cellIs" dxfId="3" priority="14" operator="equal">
      <formula>"已完成"</formula>
    </cfRule>
    <cfRule type="cellIs" dxfId="1" priority="15" operator="equal">
      <formula>"待讨论"</formula>
    </cfRule>
    <cfRule type="cellIs" dxfId="2" priority="16" operator="equal">
      <formula>"暂不修复"</formula>
    </cfRule>
  </conditionalFormatting>
  <conditionalFormatting sqref="P4:P6">
    <cfRule type="cellIs" dxfId="3" priority="17" operator="equal">
      <formula>"通过"</formula>
    </cfRule>
    <cfRule type="cellIs" dxfId="4" priority="18" operator="equal">
      <formula>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6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6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6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6">
      <formula1>"是,否"</formula1>
    </dataValidation>
    <dataValidation type="list" allowBlank="1" showInputMessage="1" showErrorMessage="1" errorTitle="选项无效" error="请从下拉列表中选择。" promptTitle="请选择" prompt="选择缺陷等级" sqref="L4:L6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6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6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测试说明</vt:lpstr>
      <vt:lpstr>访问与档案</vt:lpstr>
      <vt:lpstr>会员与学习</vt:lpstr>
      <vt:lpstr>邮箱修改</vt:lpstr>
      <vt:lpstr>密码与会话</vt:lpstr>
      <vt:lpstr>目标偏好</vt:lpstr>
      <vt:lpstr>订阅汇总</vt:lpstr>
      <vt:lpstr>支付记录</vt:lpstr>
      <vt:lpstr>局部失败与一致性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SUZHIXIN</cp:lastModifiedBy>
  <dcterms:created xsi:type="dcterms:W3CDTF">2026-08-09T07:35:00Z</dcterms:created>
  <dcterms:modified xsi:type="dcterms:W3CDTF">2026-08-11T17:31:11Z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0C2A910D85154B98B1BEC2CD99CBF929_13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